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xl/externalLinks/externalLink2.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comments1.xml" ContentType="application/vnd.openxmlformats-officedocument.spreadsheetml.comments+xml"/>
  <Override PartName="/docProps/core.xml" ContentType="application/vnd.openxmlformats-package.core-properties+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9770" windowHeight="6015"/>
  </bookViews>
  <sheets>
    <sheet name="Rate Sheet" sheetId="2" r:id="rId1"/>
    <sheet name="Clark Co. Regulated - Price Out"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D">#REF!</definedName>
    <definedName name="\S">#REF!</definedName>
    <definedName name="\Y">#REF!</definedName>
    <definedName name="_____________CYA1">[1]Hidden!$N$11</definedName>
    <definedName name="_____________CYA10">[1]Hidden!$E$11</definedName>
    <definedName name="_____________CYA11">[1]Hidden!$P$11</definedName>
    <definedName name="_____________CYA2">[1]Hidden!$M$11</definedName>
    <definedName name="_____________CYA3">[1]Hidden!$L$11</definedName>
    <definedName name="_____________CYA4">[1]Hidden!$K$11</definedName>
    <definedName name="_____________CYA5">[1]Hidden!$J$11</definedName>
    <definedName name="_____________CYA6">[1]Hidden!$I$11</definedName>
    <definedName name="_____________CYA7">[1]Hidden!$H$11</definedName>
    <definedName name="_____________CYA8">[1]Hidden!$G$11</definedName>
    <definedName name="_____________CYA9">[1]Hidden!$F$11</definedName>
    <definedName name="_____________LYA12">[1]Hidden!$O$11</definedName>
    <definedName name="____________CYA1">[1]Hidden!$N$11</definedName>
    <definedName name="____________CYA10">[1]Hidden!$E$11</definedName>
    <definedName name="____________CYA11">[1]Hidden!$P$11</definedName>
    <definedName name="____________CYA2">[1]Hidden!$M$11</definedName>
    <definedName name="____________CYA3">[1]Hidden!$L$11</definedName>
    <definedName name="____________CYA4">[1]Hidden!$K$11</definedName>
    <definedName name="____________CYA5">[1]Hidden!$J$11</definedName>
    <definedName name="____________CYA6">[1]Hidden!$I$11</definedName>
    <definedName name="____________CYA7">[1]Hidden!$H$11</definedName>
    <definedName name="____________CYA8">[1]Hidden!$G$11</definedName>
    <definedName name="____________CYA9">[1]Hidden!$F$11</definedName>
    <definedName name="____________LYA12">[1]Hidden!$O$11</definedName>
    <definedName name="___________CYA1">[1]Hidden!$N$11</definedName>
    <definedName name="___________CYA10">[1]Hidden!$E$11</definedName>
    <definedName name="___________CYA11">[1]Hidden!$P$11</definedName>
    <definedName name="___________CYA2">[1]Hidden!$M$11</definedName>
    <definedName name="___________CYA3">[1]Hidden!$L$11</definedName>
    <definedName name="___________CYA4">[1]Hidden!$K$11</definedName>
    <definedName name="___________CYA5">[1]Hidden!$J$11</definedName>
    <definedName name="___________CYA6">[1]Hidden!$I$11</definedName>
    <definedName name="___________CYA7">[1]Hidden!$H$11</definedName>
    <definedName name="___________CYA8">[1]Hidden!$G$11</definedName>
    <definedName name="___________CYA9">[1]Hidden!$F$11</definedName>
    <definedName name="___________LYA12">[1]Hidden!$O$11</definedName>
    <definedName name="__________CYA1">[1]Hidden!$N$11</definedName>
    <definedName name="__________CYA10">[1]Hidden!$E$11</definedName>
    <definedName name="__________CYA11">[1]Hidden!$P$11</definedName>
    <definedName name="__________CYA2">[1]Hidden!$M$11</definedName>
    <definedName name="__________CYA3">[1]Hidden!$L$11</definedName>
    <definedName name="__________CYA4">[1]Hidden!$K$11</definedName>
    <definedName name="__________CYA5">[1]Hidden!$J$11</definedName>
    <definedName name="__________CYA6">[1]Hidden!$I$11</definedName>
    <definedName name="__________CYA7">[1]Hidden!$H$11</definedName>
    <definedName name="__________CYA8">[1]Hidden!$G$11</definedName>
    <definedName name="__________CYA9">[1]Hidden!$F$11</definedName>
    <definedName name="__________LYA12">[1]Hidden!$O$11</definedName>
    <definedName name="_________CYA1">[1]Hidden!$N$11</definedName>
    <definedName name="_________CYA10">[1]Hidden!$E$11</definedName>
    <definedName name="_________CYA11">[1]Hidden!$P$11</definedName>
    <definedName name="_________CYA2">[1]Hidden!$M$11</definedName>
    <definedName name="_________CYA3">[1]Hidden!$L$11</definedName>
    <definedName name="_________CYA4">[1]Hidden!$K$11</definedName>
    <definedName name="_________CYA5">[1]Hidden!$J$11</definedName>
    <definedName name="_________CYA6">[1]Hidden!$I$11</definedName>
    <definedName name="_________CYA7">[1]Hidden!$H$11</definedName>
    <definedName name="_________CYA8">[1]Hidden!$G$11</definedName>
    <definedName name="_________CYA9">[1]Hidden!$F$11</definedName>
    <definedName name="_________LYA12">[1]Hidden!$O$11</definedName>
    <definedName name="________CYA1">[1]Hidden!$N$11</definedName>
    <definedName name="________CYA10">[1]Hidden!$E$11</definedName>
    <definedName name="________CYA11">[1]Hidden!$P$11</definedName>
    <definedName name="________CYA2">[1]Hidden!$M$11</definedName>
    <definedName name="________CYA3">[1]Hidden!$L$11</definedName>
    <definedName name="________CYA4">[1]Hidden!$K$11</definedName>
    <definedName name="________CYA5">[1]Hidden!$J$11</definedName>
    <definedName name="________CYA6">[1]Hidden!$I$11</definedName>
    <definedName name="________CYA7">[1]Hidden!$H$11</definedName>
    <definedName name="________CYA8">[1]Hidden!$G$11</definedName>
    <definedName name="________CYA9">[1]Hidden!$F$11</definedName>
    <definedName name="________LYA12">[1]Hidden!$O$11</definedName>
    <definedName name="_______CYA1">[1]Hidden!$N$11</definedName>
    <definedName name="_______CYA10">[1]Hidden!$E$11</definedName>
    <definedName name="_______CYA11">[1]Hidden!$P$11</definedName>
    <definedName name="_______CYA2">[1]Hidden!$M$11</definedName>
    <definedName name="_______CYA3">[1]Hidden!$L$11</definedName>
    <definedName name="_______CYA4">[1]Hidden!$K$11</definedName>
    <definedName name="_______CYA5">[1]Hidden!$J$11</definedName>
    <definedName name="_______CYA6">[1]Hidden!$I$11</definedName>
    <definedName name="_______CYA7">[1]Hidden!$H$11</definedName>
    <definedName name="_______CYA8">[1]Hidden!$G$11</definedName>
    <definedName name="_______CYA9">[1]Hidden!$F$11</definedName>
    <definedName name="_______LYA12">[1]Hidden!$O$11</definedName>
    <definedName name="______CYA1">[1]Hidden!$N$11</definedName>
    <definedName name="______CYA10">[1]Hidden!$E$11</definedName>
    <definedName name="______CYA11">[1]Hidden!$P$11</definedName>
    <definedName name="______CYA2">[1]Hidden!$M$11</definedName>
    <definedName name="______CYA3">[1]Hidden!$L$11</definedName>
    <definedName name="______CYA4">[1]Hidden!$K$11</definedName>
    <definedName name="______CYA5">[1]Hidden!$J$11</definedName>
    <definedName name="______CYA6">[1]Hidden!$I$11</definedName>
    <definedName name="______CYA7">[1]Hidden!$H$11</definedName>
    <definedName name="______CYA8">[1]Hidden!$G$11</definedName>
    <definedName name="______CYA9">[1]Hidden!$F$11</definedName>
    <definedName name="______LYA12">[1]Hidden!$O$11</definedName>
    <definedName name="_____CYA1">[1]Hidden!$N$11</definedName>
    <definedName name="_____CYA10">[1]Hidden!$E$11</definedName>
    <definedName name="_____CYA11">[1]Hidden!$P$11</definedName>
    <definedName name="_____CYA2">[1]Hidden!$M$11</definedName>
    <definedName name="_____CYA3">[1]Hidden!$L$11</definedName>
    <definedName name="_____CYA4">[1]Hidden!$K$11</definedName>
    <definedName name="_____CYA5">[1]Hidden!$J$11</definedName>
    <definedName name="_____CYA6">[1]Hidden!$I$11</definedName>
    <definedName name="_____CYA7">[1]Hidden!$H$11</definedName>
    <definedName name="_____CYA8">[1]Hidden!$G$11</definedName>
    <definedName name="_____CYA9">[1]Hidden!$F$11</definedName>
    <definedName name="_____LYA12">[1]Hidden!$O$11</definedName>
    <definedName name="____CYA1">[1]Hidden!$N$11</definedName>
    <definedName name="____CYA10">[1]Hidden!$E$11</definedName>
    <definedName name="____CYA11">[1]Hidden!$P$11</definedName>
    <definedName name="____CYA2">[1]Hidden!$M$11</definedName>
    <definedName name="____CYA3">[1]Hidden!$L$11</definedName>
    <definedName name="____CYA4">[1]Hidden!$K$11</definedName>
    <definedName name="____CYA5">[1]Hidden!$J$11</definedName>
    <definedName name="____CYA6">[1]Hidden!$I$11</definedName>
    <definedName name="____CYA7">[1]Hidden!$H$11</definedName>
    <definedName name="____CYA8">[1]Hidden!$G$11</definedName>
    <definedName name="____CYA9">[1]Hidden!$F$11</definedName>
    <definedName name="____LYA12">[1]Hidden!$O$11</definedName>
    <definedName name="___CYA1">[1]Hidden!$N$11</definedName>
    <definedName name="___CYA10">[1]Hidden!$E$11</definedName>
    <definedName name="___CYA11">[1]Hidden!$P$11</definedName>
    <definedName name="___CYA2">[1]Hidden!$M$11</definedName>
    <definedName name="___CYA3">[1]Hidden!$L$11</definedName>
    <definedName name="___CYA4">[1]Hidden!$K$11</definedName>
    <definedName name="___CYA5">[1]Hidden!$J$11</definedName>
    <definedName name="___CYA6">[1]Hidden!$I$11</definedName>
    <definedName name="___CYA7">[1]Hidden!$H$11</definedName>
    <definedName name="___CYA8">[1]Hidden!$G$11</definedName>
    <definedName name="___CYA9">[1]Hidden!$F$11</definedName>
    <definedName name="___LYA12">[1]Hidden!$O$11</definedName>
    <definedName name="__CYA1">[1]Hidden!$N$11</definedName>
    <definedName name="__CYA10">[1]Hidden!$E$11</definedName>
    <definedName name="__CYA11">[1]Hidden!$P$11</definedName>
    <definedName name="__CYA2">[1]Hidden!$M$11</definedName>
    <definedName name="__CYA3">[1]Hidden!$L$11</definedName>
    <definedName name="__CYA4">[1]Hidden!$K$11</definedName>
    <definedName name="__CYA5">[1]Hidden!$J$11</definedName>
    <definedName name="__CYA6">[1]Hidden!$I$11</definedName>
    <definedName name="__CYA7">[1]Hidden!$H$11</definedName>
    <definedName name="__CYA8">[1]Hidden!$G$11</definedName>
    <definedName name="__CYA9">[1]Hidden!$F$11</definedName>
    <definedName name="__LYA12">[1]Hidden!$O$11</definedName>
    <definedName name="_123Graph_g" hidden="1">'[2]#REF'!$F$9:$F$83</definedName>
    <definedName name="_132" hidden="1">[3]XXXXXX!$B$10:$B$10</definedName>
    <definedName name="_132Graph_h" localSheetId="0" hidden="1">#REF!</definedName>
    <definedName name="_132Graph_h" hidden="1">#REF!</definedName>
    <definedName name="_ACT1" localSheetId="1">[4]Hidden!#REF!</definedName>
    <definedName name="_ACT1" localSheetId="0">[5]Hidden!#REF!</definedName>
    <definedName name="_ACT1">[6]Hidden!#REF!</definedName>
    <definedName name="_ACT2" localSheetId="1">[4]Hidden!#REF!</definedName>
    <definedName name="_ACT2" localSheetId="0">[5]Hidden!#REF!</definedName>
    <definedName name="_ACT2">[6]Hidden!#REF!</definedName>
    <definedName name="_ACT3" localSheetId="1">[4]Hidden!#REF!</definedName>
    <definedName name="_ACT3" localSheetId="0">[5]Hidden!#REF!</definedName>
    <definedName name="_ACT3">[6]Hidden!#REF!</definedName>
    <definedName name="_COS1" localSheetId="0">#REF!</definedName>
    <definedName name="_COS1">#REF!</definedName>
    <definedName name="_COS2" localSheetId="0">#REF!</definedName>
    <definedName name="_COS2">#REF!</definedName>
    <definedName name="_CYA1">[1]Hidden!$N$11</definedName>
    <definedName name="_CYA10">[1]Hidden!$E$11</definedName>
    <definedName name="_CYA11">[1]Hidden!$P$11</definedName>
    <definedName name="_CYA2">[1]Hidden!$M$11</definedName>
    <definedName name="_CYA3">[1]Hidden!$L$11</definedName>
    <definedName name="_CYA4">[1]Hidden!$K$11</definedName>
    <definedName name="_CYA5">[1]Hidden!$J$11</definedName>
    <definedName name="_CYA6">[1]Hidden!$I$11</definedName>
    <definedName name="_CYA7">[1]Hidden!$H$11</definedName>
    <definedName name="_CYA8">[1]Hidden!$G$11</definedName>
    <definedName name="_CYA9">[1]Hidden!$F$11</definedName>
    <definedName name="_Fill" localSheetId="0" hidden="1">#REF!</definedName>
    <definedName name="_Fill" hidden="1">#REF!</definedName>
    <definedName name="_Key1" localSheetId="0" hidden="1">#REF!</definedName>
    <definedName name="_Key1" hidden="1">#REF!</definedName>
    <definedName name="_Key2" hidden="1">'[2]#REF'!$D$12</definedName>
    <definedName name="_key5" hidden="1">[3]XXXXXX!$H$10</definedName>
    <definedName name="_LYA12">[1]Hidden!$O$11</definedName>
    <definedName name="_max" localSheetId="0" hidden="1">#REF!</definedName>
    <definedName name="_max" hidden="1">#REF!</definedName>
    <definedName name="_Mon" localSheetId="0" hidden="1">#REF!</definedName>
    <definedName name="_Mon" hidden="1">#REF!</definedName>
    <definedName name="_Order1" hidden="1">255</definedName>
    <definedName name="_Order2" hidden="1">255</definedName>
    <definedName name="_Order3" hidden="1">0</definedName>
    <definedName name="_Sort" localSheetId="0" hidden="1">#REF!</definedName>
    <definedName name="_Sort" hidden="1">#REF!</definedName>
    <definedName name="_Sort1" hidden="1">'[2]#REF'!$A$10:$Z$281</definedName>
    <definedName name="_sort3" hidden="1">[3]XXXXXX!$G$10:$J$11</definedName>
    <definedName name="Accounts">#REF!</definedName>
    <definedName name="ACCT" localSheetId="1">[4]Hidden!#REF!</definedName>
    <definedName name="ACCT" localSheetId="0">[5]Hidden!#REF!</definedName>
    <definedName name="ACCT">[1]Hidden!$D$11</definedName>
    <definedName name="ACCT.ConsolSum">[1]Hidden!$Q$11</definedName>
    <definedName name="ACT_CUR" localSheetId="1">[4]Hidden!#REF!</definedName>
    <definedName name="ACT_CUR" localSheetId="0">[5]Hidden!#REF!</definedName>
    <definedName name="ACT_CUR">[6]Hidden!#REF!</definedName>
    <definedName name="ACT_YTD" localSheetId="1">[4]Hidden!#REF!</definedName>
    <definedName name="ACT_YTD" localSheetId="0">[5]Hidden!#REF!</definedName>
    <definedName name="ACT_YTD">[6]Hidden!#REF!</definedName>
    <definedName name="AmountCount" localSheetId="1">#REF!</definedName>
    <definedName name="AmountCount" localSheetId="0">#REF!</definedName>
    <definedName name="AmountCount">#REF!</definedName>
    <definedName name="AmountCount1" localSheetId="0">#REF!</definedName>
    <definedName name="AmountCount1">#REF!</definedName>
    <definedName name="AmountFrom">#REF!</definedName>
    <definedName name="AmountTo">#REF!</definedName>
    <definedName name="AmountTotal" localSheetId="1">#REF!</definedName>
    <definedName name="AmountTotal" localSheetId="0">#REF!</definedName>
    <definedName name="AmountTotal">#REF!</definedName>
    <definedName name="AmountTotal1" localSheetId="0">#REF!</definedName>
    <definedName name="AmountTotal1">#REF!</definedName>
    <definedName name="BookRev" localSheetId="0">'[7]Pacific Regulated - Price Out'!$F$50</definedName>
    <definedName name="BookRev">'[8]Pacific Regulated - Price Out'!$F$50</definedName>
    <definedName name="BookRev_com" localSheetId="0">'[7]Pacific Regulated - Price Out'!$F$214</definedName>
    <definedName name="BookRev_com">'[8]Pacific Regulated - Price Out'!$F$214</definedName>
    <definedName name="BookRev_mfr" localSheetId="0">'[7]Pacific Regulated - Price Out'!$F$222</definedName>
    <definedName name="BookRev_mfr">'[8]Pacific Regulated - Price Out'!$F$222</definedName>
    <definedName name="BookRev_ro" localSheetId="0">'[7]Pacific Regulated - Price Out'!$F$282</definedName>
    <definedName name="BookRev_ro">'[8]Pacific Regulated - Price Out'!$F$282</definedName>
    <definedName name="BookRev_rr" localSheetId="0">'[7]Pacific Regulated - Price Out'!$F$59</definedName>
    <definedName name="BookRev_rr">'[8]Pacific Regulated - Price Out'!$F$59</definedName>
    <definedName name="BookRev_yw" localSheetId="0">'[7]Pacific Regulated - Price Out'!$F$70</definedName>
    <definedName name="BookRev_yw">'[8]Pacific Regulated - Price Out'!$F$70</definedName>
    <definedName name="BREMAIR_COST_of_SERVICE_STUDY" localSheetId="1">#REF!</definedName>
    <definedName name="BREMAIR_COST_of_SERVICE_STUDY" localSheetId="0">#REF!</definedName>
    <definedName name="BREMAIR_COST_of_SERVICE_STUDY">#REF!</definedName>
    <definedName name="BUD_CUR" localSheetId="1">[4]Hidden!#REF!</definedName>
    <definedName name="BUD_CUR" localSheetId="0">[5]Hidden!#REF!</definedName>
    <definedName name="BUD_CUR">[6]Hidden!#REF!</definedName>
    <definedName name="BUD_YTD" localSheetId="1">[4]Hidden!#REF!</definedName>
    <definedName name="BUD_YTD" localSheetId="0">[5]Hidden!#REF!</definedName>
    <definedName name="BUD_YTD">[6]Hidden!#REF!</definedName>
    <definedName name="CalRecyTons" localSheetId="0">'[9]Recycl Tons, Commodity Value'!$L$23</definedName>
    <definedName name="CalRecyTons">'[10]Recycl Tons, Commodity Value'!$L$23</definedName>
    <definedName name="CheckTotals" localSheetId="1">#REF!</definedName>
    <definedName name="CheckTotals" localSheetId="0">#REF!</definedName>
    <definedName name="CheckTotals">#REF!</definedName>
    <definedName name="colgroup">[1]Orientation!$G$6</definedName>
    <definedName name="colsegment">[1]Orientation!$F$6</definedName>
    <definedName name="CommlStaffPriceOut" localSheetId="0">'[11]Price Out-Reg EASTSIDE-Resi'!#REF!</definedName>
    <definedName name="CommlStaffPriceOut">'[11]Price Out-Reg EASTSIDE-Resi'!#REF!</definedName>
    <definedName name="CRCTable" localSheetId="1">#REF!</definedName>
    <definedName name="CRCTable" localSheetId="0">#REF!</definedName>
    <definedName name="CRCTable">#REF!</definedName>
    <definedName name="CRCTableOLD" localSheetId="1">#REF!</definedName>
    <definedName name="CRCTableOLD" localSheetId="0">#REF!</definedName>
    <definedName name="CRCTableOLD">#REF!</definedName>
    <definedName name="CriteriaType">[12]ControlPanel!$Z$2:$Z$5</definedName>
    <definedName name="CurrentMonth">#REF!</definedName>
    <definedName name="Cutomers" localSheetId="1">#REF!</definedName>
    <definedName name="Cutomers" localSheetId="0">#REF!</definedName>
    <definedName name="Cutomers">#REF!</definedName>
    <definedName name="_xlnm.Database" localSheetId="1">#REF!</definedName>
    <definedName name="_xlnm.Database" localSheetId="0">#REF!</definedName>
    <definedName name="_xlnm.Database">#REF!</definedName>
    <definedName name="Database1" localSheetId="1">#REF!</definedName>
    <definedName name="Database1" localSheetId="0">#REF!</definedName>
    <definedName name="Database1">#REF!</definedName>
    <definedName name="DateFrom">#REF!</definedName>
    <definedName name="DateTo">#REF!</definedName>
    <definedName name="DBxStaffPriceOut" localSheetId="0">'[11]Price Out-Reg EASTSIDE-Resi'!#REF!</definedName>
    <definedName name="DBxStaffPriceOut">'[11]Price Out-Reg EASTSIDE-Resi'!#REF!</definedName>
    <definedName name="DEPT" localSheetId="1">[4]Hidden!#REF!</definedName>
    <definedName name="DEPT" localSheetId="0">[5]Hidden!#REF!</definedName>
    <definedName name="DEPT">[6]Hidden!#REF!</definedName>
    <definedName name="Dist" localSheetId="0">[13]Data!$E$3</definedName>
    <definedName name="Dist">[14]Data!$E$3</definedName>
    <definedName name="District" localSheetId="0">'[15]Vashon BS'!#REF!</definedName>
    <definedName name="District">'[16]Yakima BS'!#REF!</definedName>
    <definedName name="DistrictNum" localSheetId="1">#REF!</definedName>
    <definedName name="DistrictNum" localSheetId="0">#REF!</definedName>
    <definedName name="DistrictNum">#REF!</definedName>
    <definedName name="Districts">#REF!</definedName>
    <definedName name="dOG" localSheetId="0">#REF!</definedName>
    <definedName name="dOG">#REF!</definedName>
    <definedName name="drlFilter">[1]Settings!$D$27</definedName>
    <definedName name="End" localSheetId="1">#REF!</definedName>
    <definedName name="End" localSheetId="0">#REF!</definedName>
    <definedName name="End">#REF!</definedName>
    <definedName name="EntrieShownLimit">#REF!</definedName>
    <definedName name="ExcludeIC" localSheetId="0">'[17]2009 BS'!#REF!</definedName>
    <definedName name="ExcludeIC">'[16]Yakima BS'!#REF!</definedName>
    <definedName name="EXT" localSheetId="0">#REF!</definedName>
    <definedName name="EXT">#REF!</definedName>
    <definedName name="FBTable" localSheetId="1">#REF!</definedName>
    <definedName name="FBTable" localSheetId="0">#REF!</definedName>
    <definedName name="FBTable">#REF!</definedName>
    <definedName name="FBTableOld" localSheetId="1">#REF!</definedName>
    <definedName name="FBTableOld" localSheetId="0">#REF!</definedName>
    <definedName name="FBTableOld">#REF!</definedName>
    <definedName name="filter">[1]Settings!$B$14:$H$25</definedName>
    <definedName name="FromMonth">#REF!</definedName>
    <definedName name="FundsApprPend" localSheetId="0">[13]Data!#REF!</definedName>
    <definedName name="FundsApprPend">[14]Data!#REF!</definedName>
    <definedName name="FundsBudUnbud" localSheetId="0">[13]Data!#REF!</definedName>
    <definedName name="FundsBudUnbud">[14]Data!#REF!</definedName>
    <definedName name="GLMappingStart" localSheetId="1">#REF!</definedName>
    <definedName name="GLMappingStart" localSheetId="0">#REF!</definedName>
    <definedName name="GLMappingStart">#REF!</definedName>
    <definedName name="GLMappingStart1" localSheetId="0">#REF!</definedName>
    <definedName name="GLMappingStart1">#REF!</definedName>
    <definedName name="Import_Range" localSheetId="0">[13]Data!#REF!</definedName>
    <definedName name="Import_Range">[14]Data!#REF!</definedName>
    <definedName name="IncomeStmnt" localSheetId="1">#REF!</definedName>
    <definedName name="IncomeStmnt" localSheetId="0">#REF!</definedName>
    <definedName name="IncomeStmnt">#REF!</definedName>
    <definedName name="INPUT" localSheetId="1">#REF!</definedName>
    <definedName name="INPUT" localSheetId="0">#REF!</definedName>
    <definedName name="INPUT">#REF!</definedName>
    <definedName name="Insurance" localSheetId="1">#REF!</definedName>
    <definedName name="Insurance" localSheetId="0">#REF!</definedName>
    <definedName name="Insurance">#REF!</definedName>
    <definedName name="Interject_LastPulledValues_BalanceRange" localSheetId="1">#REF!</definedName>
    <definedName name="Interject_LastPulledValues_BalanceRange" localSheetId="0">#REF!</definedName>
    <definedName name="Interject_LastPulledValues_BalanceRange">#REF!</definedName>
    <definedName name="Interject_LastPulledValues_DescriptionRange" localSheetId="1">#REF!</definedName>
    <definedName name="Interject_LastPulledValues_DescriptionRange" localSheetId="0">#REF!</definedName>
    <definedName name="Interject_LastPulledValues_DescriptionRange">#REF!</definedName>
    <definedName name="Interject_LastPulledValues_LastChangeGUID" localSheetId="1">#REF!</definedName>
    <definedName name="Interject_LastPulledValues_LastChangeGUID" localSheetId="0">#REF!</definedName>
    <definedName name="Interject_LastPulledValues_LastChangeGUID">#REF!</definedName>
    <definedName name="Interject_LastPulledValues_PreviousLastChangeGUID" localSheetId="1">#REF!</definedName>
    <definedName name="Interject_LastPulledValues_PreviousLastChangeGUID" localSheetId="0">#REF!</definedName>
    <definedName name="Interject_LastPulledValues_PreviousLastChangeGUID">#REF!</definedName>
    <definedName name="Invoice_Start" localSheetId="0">[13]Invoice_Drill!#REF!</definedName>
    <definedName name="Invoice_Start">[14]Invoice_Drill!#REF!</definedName>
    <definedName name="JEDetail" localSheetId="1">#REF!</definedName>
    <definedName name="JEDetail" localSheetId="0">#REF!</definedName>
    <definedName name="JEDetail">#REF!</definedName>
    <definedName name="JEDetail1" localSheetId="0">#REF!</definedName>
    <definedName name="JEDetail1">#REF!</definedName>
    <definedName name="JEType" localSheetId="1">#REF!</definedName>
    <definedName name="JEType" localSheetId="0">#REF!</definedName>
    <definedName name="JEType">#REF!</definedName>
    <definedName name="JEType1" localSheetId="0">#REF!</definedName>
    <definedName name="JEType1">#REF!</definedName>
    <definedName name="lblBillAreaStatus" localSheetId="1">#REF!</definedName>
    <definedName name="lblBillAreaStatus" localSheetId="0">#REF!</definedName>
    <definedName name="lblBillAreaStatus">#REF!</definedName>
    <definedName name="lblBillCycleStatus" localSheetId="1">#REF!</definedName>
    <definedName name="lblBillCycleStatus" localSheetId="0">#REF!</definedName>
    <definedName name="lblBillCycleStatus">#REF!</definedName>
    <definedName name="lblCategoryStatus" localSheetId="1">#REF!</definedName>
    <definedName name="lblCategoryStatus" localSheetId="0">#REF!</definedName>
    <definedName name="lblCategoryStatus">#REF!</definedName>
    <definedName name="lblCompanyStatus" localSheetId="1">#REF!</definedName>
    <definedName name="lblCompanyStatus" localSheetId="0">#REF!</definedName>
    <definedName name="lblCompanyStatus">#REF!</definedName>
    <definedName name="lblDatabaseStatus" localSheetId="1">#REF!</definedName>
    <definedName name="lblDatabaseStatus" localSheetId="0">#REF!</definedName>
    <definedName name="lblDatabaseStatus">#REF!</definedName>
    <definedName name="lblPullStatus" localSheetId="1">#REF!</definedName>
    <definedName name="lblPullStatus" localSheetId="0">#REF!</definedName>
    <definedName name="lblPullStatus">#REF!</definedName>
    <definedName name="lllllllllllllllllllll" localSheetId="1">#REF!</definedName>
    <definedName name="lllllllllllllllllllll" localSheetId="0">#REF!</definedName>
    <definedName name="lllllllllllllllllllll">#REF!</definedName>
    <definedName name="MainDataEnd" localSheetId="1">#REF!</definedName>
    <definedName name="MainDataEnd" localSheetId="0">#REF!</definedName>
    <definedName name="MainDataEnd">#REF!</definedName>
    <definedName name="MainDataStart" localSheetId="1">#REF!</definedName>
    <definedName name="MainDataStart" localSheetId="0">#REF!</definedName>
    <definedName name="MainDataStart">#REF!</definedName>
    <definedName name="MapKeyStart" localSheetId="1">#REF!</definedName>
    <definedName name="MapKeyStart" localSheetId="0">#REF!</definedName>
    <definedName name="MapKeyStart">#REF!</definedName>
    <definedName name="master_def" localSheetId="1">#REF!</definedName>
    <definedName name="master_def" localSheetId="0">#REF!</definedName>
    <definedName name="master_def">#REF!</definedName>
    <definedName name="MATRIX" localSheetId="0">#REF!</definedName>
    <definedName name="MATRIX">#REF!</definedName>
    <definedName name="MemoAttachment" localSheetId="0">#REF!</definedName>
    <definedName name="MemoAttachment">#REF!</definedName>
    <definedName name="MetaSet">[1]Orientation!$C$22</definedName>
    <definedName name="MFStaffPriceOut" localSheetId="0">'[11]Price Out-Reg EASTSIDE-Resi'!#REF!</definedName>
    <definedName name="MFStaffPriceOut">'[11]Price Out-Reg EASTSIDE-Resi'!#REF!</definedName>
    <definedName name="MILTON">#REF!</definedName>
    <definedName name="MonthList" localSheetId="0">'[13]Lookup Tables'!$A$1:$A$13</definedName>
    <definedName name="MonthList">'[14]Lookup Tables'!$A$1:$A$13</definedName>
    <definedName name="NewOnlyOrg">#N/A</definedName>
    <definedName name="nn" localSheetId="0">#REF!</definedName>
    <definedName name="nn">#REF!</definedName>
    <definedName name="NOTES" localSheetId="1">#REF!</definedName>
    <definedName name="NOTES" localSheetId="0">#REF!</definedName>
    <definedName name="NOTES">#REF!</definedName>
    <definedName name="NR" localSheetId="0">#REF!</definedName>
    <definedName name="NR">#REF!</definedName>
    <definedName name="OfficerSalary">#N/A</definedName>
    <definedName name="OffsetAcctBil">[18]JEexport!$L$10</definedName>
    <definedName name="OffsetAcctPmt">[18]JEexport!$L$9</definedName>
    <definedName name="Org11_13">#N/A</definedName>
    <definedName name="Org7_10">#N/A</definedName>
    <definedName name="p" localSheetId="1">#REF!</definedName>
    <definedName name="p" localSheetId="0">#REF!</definedName>
    <definedName name="p">#REF!</definedName>
    <definedName name="PAGE_1" localSheetId="1">#REF!</definedName>
    <definedName name="PAGE_1" localSheetId="0">#REF!</definedName>
    <definedName name="PAGE_1">#REF!</definedName>
    <definedName name="Page16" localSheetId="0">#REF!</definedName>
    <definedName name="Page16">#REF!</definedName>
    <definedName name="Page17" localSheetId="0">#REF!</definedName>
    <definedName name="Page17">#REF!</definedName>
    <definedName name="Page18" localSheetId="0">#REF!</definedName>
    <definedName name="Page18">#REF!</definedName>
    <definedName name="Page7a" localSheetId="0">#REF!</definedName>
    <definedName name="Page7a">#REF!</definedName>
    <definedName name="pBatchID" localSheetId="1">#REF!</definedName>
    <definedName name="pBatchID" localSheetId="0">#REF!</definedName>
    <definedName name="pBatchID">#REF!</definedName>
    <definedName name="pBillArea" localSheetId="1">#REF!</definedName>
    <definedName name="pBillArea" localSheetId="0">#REF!</definedName>
    <definedName name="pBillArea">#REF!</definedName>
    <definedName name="pBillCycle" localSheetId="1">#REF!</definedName>
    <definedName name="pBillCycle" localSheetId="0">#REF!</definedName>
    <definedName name="pBillCycle">#REF!</definedName>
    <definedName name="pCategory" localSheetId="1">#REF!</definedName>
    <definedName name="pCategory" localSheetId="0">#REF!</definedName>
    <definedName name="pCategory">#REF!</definedName>
    <definedName name="pCompany" localSheetId="1">#REF!</definedName>
    <definedName name="pCompany" localSheetId="0">#REF!</definedName>
    <definedName name="pCompany">#REF!</definedName>
    <definedName name="pCustomerNumber" localSheetId="1">#REF!</definedName>
    <definedName name="pCustomerNumber" localSheetId="0">#REF!</definedName>
    <definedName name="pCustomerNumber">#REF!</definedName>
    <definedName name="pDatabase" localSheetId="1">#REF!</definedName>
    <definedName name="pDatabase" localSheetId="0">#REF!</definedName>
    <definedName name="pDatabase">#REF!</definedName>
    <definedName name="pEndPostDate" localSheetId="1">#REF!</definedName>
    <definedName name="pEndPostDate" localSheetId="0">#REF!</definedName>
    <definedName name="pEndPostDate">#REF!</definedName>
    <definedName name="Period" localSheetId="1">#REF!</definedName>
    <definedName name="Period" localSheetId="0">#REF!</definedName>
    <definedName name="Period">#REF!</definedName>
    <definedName name="pMonth" localSheetId="1">#REF!</definedName>
    <definedName name="pMonth" localSheetId="0">#REF!</definedName>
    <definedName name="pMonth">#REF!</definedName>
    <definedName name="pOnlyShowLastTranx" localSheetId="1">#REF!</definedName>
    <definedName name="pOnlyShowLastTranx" localSheetId="0">#REF!</definedName>
    <definedName name="pOnlyShowLastTranx">#REF!</definedName>
    <definedName name="Posting">#REF!</definedName>
    <definedName name="primtbl">[1]Orientation!$C$23</definedName>
    <definedName name="_xlnm.Print_Area" localSheetId="1">'Clark Co. Regulated - Price Out'!$A$1:$AJ$294</definedName>
    <definedName name="_xlnm.Print_Area" localSheetId="0">'Rate Sheet'!$A$1:$K$382</definedName>
    <definedName name="_xlnm.Print_Area">#REF!</definedName>
    <definedName name="Print_Area_MI" localSheetId="1">#REF!</definedName>
    <definedName name="Print_Area_MI" localSheetId="0">#REF!</definedName>
    <definedName name="Print_Area_MI">#REF!</definedName>
    <definedName name="Print_Area1" localSheetId="1">#REF!</definedName>
    <definedName name="Print_Area1" localSheetId="0">#REF!</definedName>
    <definedName name="Print_Area1">#REF!</definedName>
    <definedName name="Print_Area2" localSheetId="1">#REF!</definedName>
    <definedName name="Print_Area2" localSheetId="0">#REF!</definedName>
    <definedName name="Print_Area2">#REF!</definedName>
    <definedName name="Print_Area3" localSheetId="1">#REF!</definedName>
    <definedName name="Print_Area3" localSheetId="0">#REF!</definedName>
    <definedName name="Print_Area3">#REF!</definedName>
    <definedName name="Print_Area5" localSheetId="1">#REF!</definedName>
    <definedName name="Print_Area5" localSheetId="0">#REF!</definedName>
    <definedName name="Print_Area5">#REF!</definedName>
    <definedName name="_xlnm.Print_Titles" localSheetId="1">'Clark Co. Regulated - Price Out'!$B:$B,'Clark Co. Regulated - Price Out'!$1:$5</definedName>
    <definedName name="_xlnm.Print_Titles" localSheetId="0">'Rate Sheet'!$1:$9</definedName>
    <definedName name="Print1" localSheetId="1">#REF!</definedName>
    <definedName name="Print1" localSheetId="0">#REF!</definedName>
    <definedName name="Print1">#REF!</definedName>
    <definedName name="Print2" localSheetId="1">#REF!</definedName>
    <definedName name="Print2" localSheetId="0">#REF!</definedName>
    <definedName name="Print2">#REF!</definedName>
    <definedName name="Print5" localSheetId="1">#REF!</definedName>
    <definedName name="Print5" localSheetId="0">#REF!</definedName>
    <definedName name="Print5">#REF!</definedName>
    <definedName name="ProRev" localSheetId="0">'[7]Pacific Regulated - Price Out'!$M$49</definedName>
    <definedName name="ProRev">'[8]Pacific Regulated - Price Out'!$M$49</definedName>
    <definedName name="ProRev_com" localSheetId="0">'[7]Pacific Regulated - Price Out'!$M$213</definedName>
    <definedName name="ProRev_com">'[8]Pacific Regulated - Price Out'!$M$213</definedName>
    <definedName name="ProRev_mfr" localSheetId="0">'[7]Pacific Regulated - Price Out'!$M$221</definedName>
    <definedName name="ProRev_mfr">'[8]Pacific Regulated - Price Out'!$M$221</definedName>
    <definedName name="ProRev_ro" localSheetId="0">'[7]Pacific Regulated - Price Out'!$M$281</definedName>
    <definedName name="ProRev_ro">'[8]Pacific Regulated - Price Out'!$M$281</definedName>
    <definedName name="ProRev_rr" localSheetId="0">'[7]Pacific Regulated - Price Out'!$M$58</definedName>
    <definedName name="ProRev_rr">'[8]Pacific Regulated - Price Out'!$M$58</definedName>
    <definedName name="ProRev_yw" localSheetId="0">'[7]Pacific Regulated - Price Out'!$M$69</definedName>
    <definedName name="ProRev_yw">'[8]Pacific Regulated - Price Out'!$M$69</definedName>
    <definedName name="pServer" localSheetId="1">#REF!</definedName>
    <definedName name="pServer" localSheetId="0">#REF!</definedName>
    <definedName name="pServer">#REF!</definedName>
    <definedName name="pServiceCode" localSheetId="1">#REF!</definedName>
    <definedName name="pServiceCode" localSheetId="0">#REF!</definedName>
    <definedName name="pServiceCode">#REF!</definedName>
    <definedName name="pShowAllUnposted" localSheetId="1">#REF!</definedName>
    <definedName name="pShowAllUnposted" localSheetId="0">#REF!</definedName>
    <definedName name="pShowAllUnposted">#REF!</definedName>
    <definedName name="pShowCustomerDetail" localSheetId="1">#REF!</definedName>
    <definedName name="pShowCustomerDetail" localSheetId="0">#REF!</definedName>
    <definedName name="pShowCustomerDetail">#REF!</definedName>
    <definedName name="pSortOption" localSheetId="1">#REF!</definedName>
    <definedName name="pSortOption" localSheetId="0">#REF!</definedName>
    <definedName name="pSortOption">#REF!</definedName>
    <definedName name="pStartPostDate" localSheetId="1">#REF!</definedName>
    <definedName name="pStartPostDate" localSheetId="0">#REF!</definedName>
    <definedName name="pStartPostDate">#REF!</definedName>
    <definedName name="pTransType" localSheetId="1">#REF!</definedName>
    <definedName name="pTransType" localSheetId="0">#REF!</definedName>
    <definedName name="pTransType">#REF!</definedName>
    <definedName name="RCW_81.04.080">#N/A</definedName>
    <definedName name="RecyDisposal">#N/A</definedName>
    <definedName name="Reg_Cust_Billed_Percent" localSheetId="0">'[19]Consolidated IS 2009 2010'!$AK$20</definedName>
    <definedName name="Reg_Cust_Billed_Percent">'[20]Consolidated IS 2009 2010'!$AK$20</definedName>
    <definedName name="Reg_Cust_Percent" localSheetId="0">'[19]Consolidated IS 2009 2010'!$AC$20</definedName>
    <definedName name="Reg_Cust_Percent">'[20]Consolidated IS 2009 2010'!$AC$20</definedName>
    <definedName name="Reg_Drive_Percent" localSheetId="0">'[19]Consolidated IS 2009 2010'!$AC$40</definedName>
    <definedName name="Reg_Drive_Percent">'[20]Consolidated IS 2009 2010'!$AC$40</definedName>
    <definedName name="Reg_Haul_Rev_Percent" localSheetId="0">'[19]Consolidated IS 2009 2010'!$Z$18</definedName>
    <definedName name="Reg_Haul_Rev_Percent">'[20]Consolidated IS 2009 2010'!$Z$18</definedName>
    <definedName name="Reg_Lab_Percent" localSheetId="0">'[19]Consolidated IS 2009 2010'!$AC$39</definedName>
    <definedName name="Reg_Lab_Percent">'[20]Consolidated IS 2009 2010'!$AC$39</definedName>
    <definedName name="Reg_Steel_Cont_Percent" localSheetId="0">'[19]Consolidated IS 2009 2010'!$AE$120</definedName>
    <definedName name="Reg_Steel_Cont_Percent">'[20]Consolidated IS 2009 2010'!$AE$120</definedName>
    <definedName name="RegulatedIS" localSheetId="0">'[19]2009 IS'!$A$12:$Q$655</definedName>
    <definedName name="RegulatedIS">'[20]2009 IS'!$A$12:$Q$655</definedName>
    <definedName name="RelatedSalary">#N/A</definedName>
    <definedName name="report_type">[1]Orientation!$C$24</definedName>
    <definedName name="ReportNames" localSheetId="1">[12]ControlPanel!$X$2:$X$8</definedName>
    <definedName name="ReportNames">[21]ControlPanel!$S$2:$S$16</definedName>
    <definedName name="ReportVersion">[1]Settings!$D$5</definedName>
    <definedName name="ReslStaffPriceOut" localSheetId="0">'[11]Price Out-Reg EASTSIDE-Resi'!#REF!</definedName>
    <definedName name="ReslStaffPriceOut">'[11]Price Out-Reg EASTSIDE-Resi'!#REF!</definedName>
    <definedName name="RetainedEarnings" localSheetId="1">#REF!</definedName>
    <definedName name="RetainedEarnings" localSheetId="0">#REF!</definedName>
    <definedName name="RetainedEarnings">#REF!</definedName>
    <definedName name="RevCust" localSheetId="1">[22]RevenuesCust!#REF!</definedName>
    <definedName name="RevCust" localSheetId="0">[23]RevenuesCust!#REF!</definedName>
    <definedName name="RevCust">[24]RevenuesCust!#REF!</definedName>
    <definedName name="RevCustomer" localSheetId="0">#REF!</definedName>
    <definedName name="RevCustomer">#REF!</definedName>
    <definedName name="rngCreateLog">[1]Delivery!$B$12</definedName>
    <definedName name="rngFilePassword">[1]Delivery!$B$6</definedName>
    <definedName name="rngSourceTab">[1]Delivery!$E$8</definedName>
    <definedName name="rowgroup">[1]Orientation!$C$17</definedName>
    <definedName name="rowsegment">[1]Orientation!$B$17</definedName>
    <definedName name="Sequential_Group">[1]Settings!$J$6</definedName>
    <definedName name="Sequential_Segment">[1]Settings!$I$6</definedName>
    <definedName name="Sequential_sort">[1]Settings!$I$10:$J$11</definedName>
    <definedName name="sortcol" localSheetId="1">#REF!</definedName>
    <definedName name="sortcol" localSheetId="0">#REF!</definedName>
    <definedName name="sortcol">#REF!</definedName>
    <definedName name="sSRCDate" localSheetId="1">'[25]Feb''12 FAR Data'!#REF!</definedName>
    <definedName name="sSRCDate" localSheetId="0">'[26]Feb''12 FAR Data'!#REF!</definedName>
    <definedName name="sSRCDate">'[27]Feb''12 FAR Data'!#REF!</definedName>
    <definedName name="SubSystems">#REF!</definedName>
    <definedName name="Supplemental_filter">[1]Settings!$C$31</definedName>
    <definedName name="SWDisposal">#N/A</definedName>
    <definedName name="System" localSheetId="1">[28]BS_Close!$V$8</definedName>
    <definedName name="System" localSheetId="0">[28]BS_Close!$V$8</definedName>
    <definedName name="System">'[16]Yakima BS'!#REF!</definedName>
    <definedName name="Systems">#REF!</definedName>
    <definedName name="TemplateEnd" localSheetId="1">#REF!</definedName>
    <definedName name="TemplateEnd" localSheetId="0">#REF!</definedName>
    <definedName name="TemplateEnd">#REF!</definedName>
    <definedName name="TemplateStart" localSheetId="1">#REF!</definedName>
    <definedName name="TemplateStart" localSheetId="0">#REF!</definedName>
    <definedName name="TemplateStart">#REF!</definedName>
    <definedName name="TheTable" localSheetId="1">#REF!</definedName>
    <definedName name="TheTable" localSheetId="0">#REF!</definedName>
    <definedName name="TheTable">#REF!</definedName>
    <definedName name="TheTableOLD" localSheetId="1">#REF!</definedName>
    <definedName name="TheTableOLD" localSheetId="0">#REF!</definedName>
    <definedName name="TheTableOLD">#REF!</definedName>
    <definedName name="timeseries">[1]Orientation!$B$6:$C$13</definedName>
    <definedName name="ToMonth">#REF!</definedName>
    <definedName name="Tons" localSheetId="0">#REF!</definedName>
    <definedName name="Tons">#REF!</definedName>
    <definedName name="Total_Comm" localSheetId="0">'[9]Tariff Rate Sheet'!$L$214</definedName>
    <definedName name="Total_Comm">'[10]Tariff Rate Sheet'!$L$214</definedName>
    <definedName name="Total_DB" localSheetId="0">'[9]Tariff Rate Sheet'!$L$278</definedName>
    <definedName name="Total_DB">'[10]Tariff Rate Sheet'!$L$278</definedName>
    <definedName name="Total_Resi" localSheetId="0">'[9]Tariff Rate Sheet'!$L$107</definedName>
    <definedName name="Total_Resi">'[10]Tariff Rate Sheet'!$L$107</definedName>
    <definedName name="Transactions" localSheetId="1">#REF!</definedName>
    <definedName name="Transactions" localSheetId="0">#REF!</definedName>
    <definedName name="Transactions">#REF!</definedName>
    <definedName name="UnregulatedIS" localSheetId="0">'[19]2010 IS'!$A$12:$Q$654</definedName>
    <definedName name="UnregulatedIS">'[20]2010 IS'!$A$12:$Q$654</definedName>
    <definedName name="VendorCode">#REF!</definedName>
    <definedName name="Version" localSheetId="0">[13]Data!#REF!</definedName>
    <definedName name="Version">[14]Data!#REF!</definedName>
    <definedName name="wrn.PrintReview." localSheetId="0" hidden="1">{#N/A,#N/A,TRUE,"SUMM";#N/A,#N/A,TRUE,"Rev";#N/A,#N/A,TRUE,"Dir_Costs";#N/A,#N/A,TRUE,"G and A Costs";#N/A,#N/A,TRUE,"Itemize";#N/A,#N/A,TRUE,"Cust_Count1";#N/A,#N/A,TRUE,"Cust_Count2";#N/A,#N/A,TRUE,"Rev_Breakdown";#N/A,#N/A,TRUE,"Truck Hours";#N/A,#N/A,TRUE,"Labor Hours";#N/A,#N/A,TRUE,"Container Breakdown";#N/A,#N/A,TRUE,"Cart Breakdown"}</definedName>
    <definedName name="wrn.PrintReview." hidden="1">{#N/A,#N/A,TRUE,"SUMM";#N/A,#N/A,TRUE,"Rev";#N/A,#N/A,TRUE,"Dir_Costs";#N/A,#N/A,TRUE,"G and A Costs";#N/A,#N/A,TRUE,"Itemize";#N/A,#N/A,TRUE,"Cust_Count1";#N/A,#N/A,TRUE,"Cust_Count2";#N/A,#N/A,TRUE,"Rev_Breakdown";#N/A,#N/A,TRUE,"Truck Hours";#N/A,#N/A,TRUE,"Labor Hours";#N/A,#N/A,TRUE,"Container Breakdown";#N/A,#N/A,TRUE,"Cart Breakdown"}</definedName>
    <definedName name="wrn.PrintReview2" localSheetId="0" hidden="1">{#N/A,#N/A,TRUE,"SUMM";#N/A,#N/A,TRUE,"Rev";#N/A,#N/A,TRUE,"Dir_Costs";#N/A,#N/A,TRUE,"G and A Costs";#N/A,#N/A,TRUE,"Itemize";#N/A,#N/A,TRUE,"Cust_Count1";#N/A,#N/A,TRUE,"Cust_Count2";#N/A,#N/A,TRUE,"Rev_Breakdown";#N/A,#N/A,TRUE,"Truck Hours";#N/A,#N/A,TRUE,"Labor Hours";#N/A,#N/A,TRUE,"Container Breakdown";#N/A,#N/A,TRUE,"Cart Breakdown"}</definedName>
    <definedName name="wrn.PrintReview2" hidden="1">{#N/A,#N/A,TRUE,"SUMM";#N/A,#N/A,TRUE,"Rev";#N/A,#N/A,TRUE,"Dir_Costs";#N/A,#N/A,TRUE,"G and A Costs";#N/A,#N/A,TRUE,"Itemize";#N/A,#N/A,TRUE,"Cust_Count1";#N/A,#N/A,TRUE,"Cust_Count2";#N/A,#N/A,TRUE,"Rev_Breakdown";#N/A,#N/A,TRUE,"Truck Hours";#N/A,#N/A,TRUE,"Labor Hours";#N/A,#N/A,TRUE,"Container Breakdown";#N/A,#N/A,TRUE,"Cart Breakdown"}</definedName>
    <definedName name="wrn.PrnPg1_Pg11." localSheetId="0" hidden="1">{"Page1",#N/A,TRUE,"SUMM";"Page2",#N/A,TRUE,"Rev";"Page3",#N/A,TRUE,"Dir_Costs";"Page4",#N/A,TRUE,"G and A Costs";"Page5",#N/A,TRUE,"Itemize";"Page6",#N/A,TRUE,"Cust_Count1";"Page7",#N/A,TRUE,"Cust_Count2";"Page8",#N/A,TRUE,"Rev_Breakdown";"Page9",#N/A,TRUE,"Truck Hours";"Page10",#N/A,TRUE,"Labor Hours";"Page11",#N/A,TRUE,"Container Breakdown"}</definedName>
    <definedName name="wrn.PrnPg1_Pg11." hidden="1">{"Page1",#N/A,TRUE,"SUMM";"Page2",#N/A,TRUE,"Rev";"Page3",#N/A,TRUE,"Dir_Costs";"Page4",#N/A,TRUE,"G and A Costs";"Page5",#N/A,TRUE,"Itemize";"Page6",#N/A,TRUE,"Cust_Count1";"Page7",#N/A,TRUE,"Cust_Count2";"Page8",#N/A,TRUE,"Rev_Breakdown";"Page9",#N/A,TRUE,"Truck Hours";"Page10",#N/A,TRUE,"Labor Hours";"Page11",#N/A,TRUE,"Container Breakdown"}</definedName>
    <definedName name="wrn.test." localSheetId="0" hidden="1">{"Page1",#N/A,TRUE,"SUMM";"Page2",#N/A,TRUE,"Rev";"Page3",#N/A,TRUE,"Dir_Costs"}</definedName>
    <definedName name="wrn.test." hidden="1">{"Page1",#N/A,TRUE,"SUMM";"Page2",#N/A,TRUE,"Rev";"Page3",#N/A,TRUE,"Dir_Costs"}</definedName>
    <definedName name="WTable" localSheetId="1">#REF!</definedName>
    <definedName name="WTable" localSheetId="0">#REF!</definedName>
    <definedName name="WTable">#REF!</definedName>
    <definedName name="WTableOld" localSheetId="1">#REF!</definedName>
    <definedName name="WTableOld" localSheetId="0">#REF!</definedName>
    <definedName name="WTableOld">#REF!</definedName>
    <definedName name="ww" localSheetId="0">#REF!</definedName>
    <definedName name="ww">#REF!</definedName>
    <definedName name="xperiod">[1]Orientation!$G$15</definedName>
    <definedName name="xtabin" localSheetId="1">[4]Hidden!#REF!</definedName>
    <definedName name="xtabin" localSheetId="0">[5]Hidden!#REF!</definedName>
    <definedName name="xtabin">[6]Hidden!#REF!</definedName>
    <definedName name="xx" localSheetId="1">#REF!</definedName>
    <definedName name="xx" localSheetId="0">#REF!</definedName>
    <definedName name="xx">#REF!</definedName>
    <definedName name="xxx" localSheetId="0">#REF!</definedName>
    <definedName name="xxx">#REF!</definedName>
    <definedName name="xxxx" localSheetId="0">#REF!</definedName>
    <definedName name="xxxx">#REF!</definedName>
    <definedName name="YearMonth" localSheetId="0">'[15]Vashon BS'!#REF!</definedName>
    <definedName name="YearMonth">'[16]Yakima BS'!#REF!</definedName>
    <definedName name="YWMedWasteDisp">#N/A</definedName>
    <definedName name="yy" localSheetId="0">#REF!</definedName>
    <definedName name="yy">#REF!</definedName>
  </definedNames>
  <calcPr calcId="145621" concurrentManualCount="4"/>
</workbook>
</file>

<file path=xl/calcChain.xml><?xml version="1.0" encoding="utf-8"?>
<calcChain xmlns="http://schemas.openxmlformats.org/spreadsheetml/2006/main">
  <c r="E381" i="2" l="1"/>
  <c r="G381" i="2" s="1"/>
  <c r="E259" i="2"/>
  <c r="AJ2" i="3" l="1"/>
  <c r="Q186" i="3"/>
  <c r="AG22" i="3"/>
  <c r="AH22" i="3" s="1"/>
  <c r="AG45" i="3"/>
  <c r="AH45" i="3" s="1"/>
  <c r="AG46" i="3"/>
  <c r="AH46" i="3" s="1"/>
  <c r="AI2" i="3"/>
  <c r="AG37" i="3" s="1"/>
  <c r="AH37" i="3" s="1"/>
  <c r="AG286" i="3" l="1"/>
  <c r="AH286" i="3" s="1"/>
  <c r="AG285" i="3"/>
  <c r="AH285" i="3" s="1"/>
  <c r="AG187" i="3"/>
  <c r="AH187" i="3" s="1"/>
  <c r="AG221" i="3"/>
  <c r="AH221" i="3" s="1"/>
  <c r="AG180" i="3"/>
  <c r="AH180" i="3" s="1"/>
  <c r="AG184" i="3"/>
  <c r="AH184" i="3" s="1"/>
  <c r="AG188" i="3"/>
  <c r="AH188" i="3" s="1"/>
  <c r="AG287" i="3"/>
  <c r="AH287" i="3" s="1"/>
  <c r="AG256" i="3"/>
  <c r="AH256" i="3" s="1"/>
  <c r="AG185" i="3"/>
  <c r="AH185" i="3" s="1"/>
  <c r="AG189" i="3"/>
  <c r="AH189" i="3" s="1"/>
  <c r="AG249" i="3"/>
  <c r="AH249" i="3" s="1"/>
  <c r="AG44" i="3"/>
  <c r="AH44" i="3" s="1"/>
  <c r="AG47" i="3"/>
  <c r="AH47" i="3" s="1"/>
  <c r="AG43" i="3"/>
  <c r="AH43" i="3" s="1"/>
  <c r="AG23" i="3"/>
  <c r="AH23" i="3" s="1"/>
  <c r="S249" i="3"/>
  <c r="T249" i="3"/>
  <c r="AE249" i="3" s="1"/>
  <c r="U249" i="3"/>
  <c r="V249" i="3"/>
  <c r="W249" i="3"/>
  <c r="X249" i="3"/>
  <c r="Y249" i="3"/>
  <c r="Z249" i="3"/>
  <c r="AA249" i="3"/>
  <c r="AB249" i="3"/>
  <c r="AC249" i="3"/>
  <c r="AD249" i="3"/>
  <c r="S256" i="3"/>
  <c r="T256" i="3"/>
  <c r="U256" i="3"/>
  <c r="V256" i="3"/>
  <c r="W256" i="3"/>
  <c r="X256" i="3"/>
  <c r="Y256" i="3"/>
  <c r="Z256" i="3"/>
  <c r="AA256" i="3"/>
  <c r="AB256" i="3"/>
  <c r="AC256" i="3"/>
  <c r="AD256" i="3"/>
  <c r="S189" i="3"/>
  <c r="T189" i="3"/>
  <c r="U189" i="3"/>
  <c r="V189" i="3"/>
  <c r="W189" i="3"/>
  <c r="X189" i="3"/>
  <c r="Y189" i="3"/>
  <c r="Z189" i="3"/>
  <c r="AA189" i="3"/>
  <c r="AB189" i="3"/>
  <c r="AC189" i="3"/>
  <c r="AD189" i="3"/>
  <c r="AE189" i="3"/>
  <c r="F290" i="3"/>
  <c r="Q289" i="3"/>
  <c r="P287" i="3"/>
  <c r="AD287" i="3" s="1"/>
  <c r="O287" i="3"/>
  <c r="AC287" i="3" s="1"/>
  <c r="N287" i="3"/>
  <c r="AB287" i="3" s="1"/>
  <c r="M287" i="3"/>
  <c r="AA287" i="3" s="1"/>
  <c r="L287" i="3"/>
  <c r="Z287" i="3" s="1"/>
  <c r="K287" i="3"/>
  <c r="Y287" i="3" s="1"/>
  <c r="J287" i="3"/>
  <c r="X287" i="3" s="1"/>
  <c r="I287" i="3"/>
  <c r="W287" i="3" s="1"/>
  <c r="H287" i="3"/>
  <c r="V287" i="3" s="1"/>
  <c r="G287" i="3"/>
  <c r="U287" i="3" s="1"/>
  <c r="F287" i="3"/>
  <c r="T287" i="3" s="1"/>
  <c r="E287" i="3"/>
  <c r="P286" i="3"/>
  <c r="AD286" i="3" s="1"/>
  <c r="O286" i="3"/>
  <c r="AC286" i="3" s="1"/>
  <c r="N286" i="3"/>
  <c r="AB286" i="3" s="1"/>
  <c r="M286" i="3"/>
  <c r="AA286" i="3" s="1"/>
  <c r="L286" i="3"/>
  <c r="Z286" i="3" s="1"/>
  <c r="K286" i="3"/>
  <c r="Y286" i="3" s="1"/>
  <c r="J286" i="3"/>
  <c r="X286" i="3" s="1"/>
  <c r="I286" i="3"/>
  <c r="W286" i="3" s="1"/>
  <c r="H286" i="3"/>
  <c r="V286" i="3" s="1"/>
  <c r="G286" i="3"/>
  <c r="U286" i="3" s="1"/>
  <c r="F286" i="3"/>
  <c r="T286" i="3" s="1"/>
  <c r="E286" i="3"/>
  <c r="P285" i="3"/>
  <c r="O285" i="3"/>
  <c r="N285" i="3"/>
  <c r="M285" i="3"/>
  <c r="L285" i="3"/>
  <c r="K285" i="3"/>
  <c r="J285" i="3"/>
  <c r="I285" i="3"/>
  <c r="H285" i="3"/>
  <c r="G285" i="3"/>
  <c r="F285" i="3"/>
  <c r="E285" i="3"/>
  <c r="F279" i="3"/>
  <c r="P277" i="3"/>
  <c r="O277" i="3"/>
  <c r="N277" i="3"/>
  <c r="M277" i="3"/>
  <c r="L277" i="3"/>
  <c r="K277" i="3"/>
  <c r="J277" i="3"/>
  <c r="I277" i="3"/>
  <c r="H277" i="3"/>
  <c r="G277" i="3"/>
  <c r="F277" i="3"/>
  <c r="E277" i="3"/>
  <c r="Q277" i="3" s="1"/>
  <c r="C277" i="3"/>
  <c r="P276" i="3"/>
  <c r="O276" i="3"/>
  <c r="N276" i="3"/>
  <c r="M276" i="3"/>
  <c r="L276" i="3"/>
  <c r="K276" i="3"/>
  <c r="J276" i="3"/>
  <c r="I276" i="3"/>
  <c r="H276" i="3"/>
  <c r="G276" i="3"/>
  <c r="F276" i="3"/>
  <c r="E276" i="3"/>
  <c r="C276" i="3"/>
  <c r="P275" i="3"/>
  <c r="O275" i="3"/>
  <c r="N275" i="3"/>
  <c r="M275" i="3"/>
  <c r="L275" i="3"/>
  <c r="K275" i="3"/>
  <c r="J275" i="3"/>
  <c r="I275" i="3"/>
  <c r="H275" i="3"/>
  <c r="G275" i="3"/>
  <c r="F275" i="3"/>
  <c r="E275" i="3"/>
  <c r="C275" i="3"/>
  <c r="P274" i="3"/>
  <c r="O274" i="3"/>
  <c r="N274" i="3"/>
  <c r="M274" i="3"/>
  <c r="L274" i="3"/>
  <c r="K274" i="3"/>
  <c r="J274" i="3"/>
  <c r="I274" i="3"/>
  <c r="H274" i="3"/>
  <c r="G274" i="3"/>
  <c r="F274" i="3"/>
  <c r="E274" i="3"/>
  <c r="Q274" i="3" s="1"/>
  <c r="C274" i="3"/>
  <c r="P273" i="3"/>
  <c r="O273" i="3"/>
  <c r="N273" i="3"/>
  <c r="M273" i="3"/>
  <c r="L273" i="3"/>
  <c r="K273" i="3"/>
  <c r="J273" i="3"/>
  <c r="I273" i="3"/>
  <c r="H273" i="3"/>
  <c r="G273" i="3"/>
  <c r="F273" i="3"/>
  <c r="E273" i="3"/>
  <c r="C273" i="3"/>
  <c r="P272" i="3"/>
  <c r="O272" i="3"/>
  <c r="N272" i="3"/>
  <c r="M272" i="3"/>
  <c r="L272" i="3"/>
  <c r="K272" i="3"/>
  <c r="J272" i="3"/>
  <c r="I272" i="3"/>
  <c r="H272" i="3"/>
  <c r="G272" i="3"/>
  <c r="F272" i="3"/>
  <c r="E272" i="3"/>
  <c r="C272" i="3"/>
  <c r="P271" i="3"/>
  <c r="O271" i="3"/>
  <c r="N271" i="3"/>
  <c r="M271" i="3"/>
  <c r="L271" i="3"/>
  <c r="K271" i="3"/>
  <c r="J271" i="3"/>
  <c r="I271" i="3"/>
  <c r="H271" i="3"/>
  <c r="G271" i="3"/>
  <c r="F271" i="3"/>
  <c r="E271" i="3"/>
  <c r="C271" i="3"/>
  <c r="P270" i="3"/>
  <c r="O270" i="3"/>
  <c r="N270" i="3"/>
  <c r="M270" i="3"/>
  <c r="L270" i="3"/>
  <c r="K270" i="3"/>
  <c r="J270" i="3"/>
  <c r="I270" i="3"/>
  <c r="H270" i="3"/>
  <c r="G270" i="3"/>
  <c r="F270" i="3"/>
  <c r="E270" i="3"/>
  <c r="Q270" i="3" s="1"/>
  <c r="C270" i="3"/>
  <c r="P269" i="3"/>
  <c r="O269" i="3"/>
  <c r="N269" i="3"/>
  <c r="M269" i="3"/>
  <c r="L269" i="3"/>
  <c r="K269" i="3"/>
  <c r="J269" i="3"/>
  <c r="I269" i="3"/>
  <c r="H269" i="3"/>
  <c r="G269" i="3"/>
  <c r="F269" i="3"/>
  <c r="E269" i="3"/>
  <c r="C269" i="3"/>
  <c r="P268" i="3"/>
  <c r="O268" i="3"/>
  <c r="N268" i="3"/>
  <c r="M268" i="3"/>
  <c r="L268" i="3"/>
  <c r="K268" i="3"/>
  <c r="J268" i="3"/>
  <c r="I268" i="3"/>
  <c r="H268" i="3"/>
  <c r="G268" i="3"/>
  <c r="F268" i="3"/>
  <c r="E268" i="3"/>
  <c r="C268" i="3"/>
  <c r="P267" i="3"/>
  <c r="O267" i="3"/>
  <c r="N267" i="3"/>
  <c r="M267" i="3"/>
  <c r="L267" i="3"/>
  <c r="K267" i="3"/>
  <c r="J267" i="3"/>
  <c r="I267" i="3"/>
  <c r="H267" i="3"/>
  <c r="G267" i="3"/>
  <c r="F267" i="3"/>
  <c r="E267" i="3"/>
  <c r="C267" i="3"/>
  <c r="P266" i="3"/>
  <c r="O266" i="3"/>
  <c r="N266" i="3"/>
  <c r="M266" i="3"/>
  <c r="M280" i="3" s="1"/>
  <c r="L266" i="3"/>
  <c r="K266" i="3"/>
  <c r="J266" i="3"/>
  <c r="I266" i="3"/>
  <c r="I280" i="3" s="1"/>
  <c r="H266" i="3"/>
  <c r="G266" i="3"/>
  <c r="F266" i="3"/>
  <c r="E266" i="3"/>
  <c r="E280" i="3" s="1"/>
  <c r="C266" i="3"/>
  <c r="G261" i="3"/>
  <c r="F261" i="3"/>
  <c r="P260" i="3"/>
  <c r="O260" i="3"/>
  <c r="N260" i="3"/>
  <c r="M260" i="3"/>
  <c r="L260" i="3"/>
  <c r="K260" i="3"/>
  <c r="J260" i="3"/>
  <c r="I260" i="3"/>
  <c r="H260" i="3"/>
  <c r="G260" i="3"/>
  <c r="F260" i="3"/>
  <c r="E260" i="3"/>
  <c r="C260" i="3"/>
  <c r="AG260" i="3" s="1"/>
  <c r="AH260" i="3" s="1"/>
  <c r="P259" i="3"/>
  <c r="O259" i="3"/>
  <c r="AC259" i="3" s="1"/>
  <c r="N259" i="3"/>
  <c r="AB259" i="3" s="1"/>
  <c r="M259" i="3"/>
  <c r="AA259" i="3" s="1"/>
  <c r="L259" i="3"/>
  <c r="K259" i="3"/>
  <c r="Y259" i="3" s="1"/>
  <c r="J259" i="3"/>
  <c r="X259" i="3" s="1"/>
  <c r="I259" i="3"/>
  <c r="W259" i="3" s="1"/>
  <c r="H259" i="3"/>
  <c r="G259" i="3"/>
  <c r="U259" i="3" s="1"/>
  <c r="F259" i="3"/>
  <c r="T259" i="3" s="1"/>
  <c r="E259" i="3"/>
  <c r="C259" i="3"/>
  <c r="AG259" i="3" s="1"/>
  <c r="AH259" i="3" s="1"/>
  <c r="P258" i="3"/>
  <c r="O258" i="3"/>
  <c r="AC258" i="3" s="1"/>
  <c r="N258" i="3"/>
  <c r="AB258" i="3" s="1"/>
  <c r="M258" i="3"/>
  <c r="L258" i="3"/>
  <c r="K258" i="3"/>
  <c r="Y258" i="3" s="1"/>
  <c r="J258" i="3"/>
  <c r="X258" i="3" s="1"/>
  <c r="I258" i="3"/>
  <c r="H258" i="3"/>
  <c r="G258" i="3"/>
  <c r="U258" i="3" s="1"/>
  <c r="F258" i="3"/>
  <c r="T258" i="3" s="1"/>
  <c r="E258" i="3"/>
  <c r="C258" i="3"/>
  <c r="AG258" i="3" s="1"/>
  <c r="AH258" i="3" s="1"/>
  <c r="P257" i="3"/>
  <c r="O257" i="3"/>
  <c r="AC257" i="3" s="1"/>
  <c r="N257" i="3"/>
  <c r="M257" i="3"/>
  <c r="L257" i="3"/>
  <c r="K257" i="3"/>
  <c r="Y257" i="3" s="1"/>
  <c r="J257" i="3"/>
  <c r="I257" i="3"/>
  <c r="H257" i="3"/>
  <c r="G257" i="3"/>
  <c r="U257" i="3" s="1"/>
  <c r="F257" i="3"/>
  <c r="E257" i="3"/>
  <c r="C257" i="3"/>
  <c r="AG257" i="3" s="1"/>
  <c r="AH257" i="3" s="1"/>
  <c r="P255" i="3"/>
  <c r="O255" i="3"/>
  <c r="N255" i="3"/>
  <c r="M255" i="3"/>
  <c r="L255" i="3"/>
  <c r="K255" i="3"/>
  <c r="J255" i="3"/>
  <c r="I255" i="3"/>
  <c r="H255" i="3"/>
  <c r="G255" i="3"/>
  <c r="F255" i="3"/>
  <c r="E255" i="3"/>
  <c r="C255" i="3"/>
  <c r="AG255" i="3" s="1"/>
  <c r="AH255" i="3" s="1"/>
  <c r="P254" i="3"/>
  <c r="O254" i="3"/>
  <c r="AC254" i="3" s="1"/>
  <c r="N254" i="3"/>
  <c r="AB254" i="3" s="1"/>
  <c r="M254" i="3"/>
  <c r="AA254" i="3" s="1"/>
  <c r="L254" i="3"/>
  <c r="K254" i="3"/>
  <c r="Y254" i="3" s="1"/>
  <c r="J254" i="3"/>
  <c r="X254" i="3" s="1"/>
  <c r="I254" i="3"/>
  <c r="W254" i="3" s="1"/>
  <c r="H254" i="3"/>
  <c r="G254" i="3"/>
  <c r="U254" i="3" s="1"/>
  <c r="F254" i="3"/>
  <c r="T254" i="3" s="1"/>
  <c r="E254" i="3"/>
  <c r="C254" i="3"/>
  <c r="AG254" i="3" s="1"/>
  <c r="AH254" i="3" s="1"/>
  <c r="P253" i="3"/>
  <c r="O253" i="3"/>
  <c r="N253" i="3"/>
  <c r="AB253" i="3" s="1"/>
  <c r="M253" i="3"/>
  <c r="L253" i="3"/>
  <c r="K253" i="3"/>
  <c r="J253" i="3"/>
  <c r="X253" i="3" s="1"/>
  <c r="I253" i="3"/>
  <c r="H253" i="3"/>
  <c r="G253" i="3"/>
  <c r="F253" i="3"/>
  <c r="T253" i="3" s="1"/>
  <c r="E253" i="3"/>
  <c r="C253" i="3"/>
  <c r="AG253" i="3" s="1"/>
  <c r="AH253" i="3" s="1"/>
  <c r="P252" i="3"/>
  <c r="O252" i="3"/>
  <c r="N252" i="3"/>
  <c r="M252" i="3"/>
  <c r="L252" i="3"/>
  <c r="K252" i="3"/>
  <c r="Y252" i="3" s="1"/>
  <c r="J252" i="3"/>
  <c r="I252" i="3"/>
  <c r="H252" i="3"/>
  <c r="G252" i="3"/>
  <c r="U252" i="3" s="1"/>
  <c r="F252" i="3"/>
  <c r="E252" i="3"/>
  <c r="C252" i="3"/>
  <c r="AG252" i="3" s="1"/>
  <c r="AH252" i="3" s="1"/>
  <c r="P251" i="3"/>
  <c r="O251" i="3"/>
  <c r="N251" i="3"/>
  <c r="M251" i="3"/>
  <c r="L251" i="3"/>
  <c r="K251" i="3"/>
  <c r="J251" i="3"/>
  <c r="I251" i="3"/>
  <c r="H251" i="3"/>
  <c r="G251" i="3"/>
  <c r="F251" i="3"/>
  <c r="E251" i="3"/>
  <c r="C251" i="3"/>
  <c r="AG251" i="3" s="1"/>
  <c r="AH251" i="3" s="1"/>
  <c r="P250" i="3"/>
  <c r="O250" i="3"/>
  <c r="AC250" i="3" s="1"/>
  <c r="N250" i="3"/>
  <c r="AB250" i="3" s="1"/>
  <c r="M250" i="3"/>
  <c r="AA250" i="3" s="1"/>
  <c r="L250" i="3"/>
  <c r="K250" i="3"/>
  <c r="Y250" i="3" s="1"/>
  <c r="J250" i="3"/>
  <c r="X250" i="3" s="1"/>
  <c r="I250" i="3"/>
  <c r="W250" i="3" s="1"/>
  <c r="H250" i="3"/>
  <c r="G250" i="3"/>
  <c r="U250" i="3" s="1"/>
  <c r="F250" i="3"/>
  <c r="T250" i="3" s="1"/>
  <c r="E250" i="3"/>
  <c r="C250" i="3"/>
  <c r="AG250" i="3" s="1"/>
  <c r="AH250" i="3" s="1"/>
  <c r="P248" i="3"/>
  <c r="O248" i="3"/>
  <c r="N248" i="3"/>
  <c r="AB248" i="3" s="1"/>
  <c r="M248" i="3"/>
  <c r="L248" i="3"/>
  <c r="K248" i="3"/>
  <c r="J248" i="3"/>
  <c r="X248" i="3" s="1"/>
  <c r="I248" i="3"/>
  <c r="H248" i="3"/>
  <c r="G248" i="3"/>
  <c r="F248" i="3"/>
  <c r="T248" i="3" s="1"/>
  <c r="E248" i="3"/>
  <c r="C248" i="3"/>
  <c r="AG248" i="3" s="1"/>
  <c r="AH248" i="3" s="1"/>
  <c r="P247" i="3"/>
  <c r="O247" i="3"/>
  <c r="AC247" i="3" s="1"/>
  <c r="N247" i="3"/>
  <c r="M247" i="3"/>
  <c r="AA247" i="3" s="1"/>
  <c r="L247" i="3"/>
  <c r="K247" i="3"/>
  <c r="Y247" i="3" s="1"/>
  <c r="J247" i="3"/>
  <c r="I247" i="3"/>
  <c r="W247" i="3" s="1"/>
  <c r="H247" i="3"/>
  <c r="G247" i="3"/>
  <c r="U247" i="3" s="1"/>
  <c r="F247" i="3"/>
  <c r="E247" i="3"/>
  <c r="C247" i="3"/>
  <c r="AG247" i="3" s="1"/>
  <c r="AH247" i="3" s="1"/>
  <c r="P246" i="3"/>
  <c r="O246" i="3"/>
  <c r="N246" i="3"/>
  <c r="M246" i="3"/>
  <c r="L246" i="3"/>
  <c r="K246" i="3"/>
  <c r="J246" i="3"/>
  <c r="I246" i="3"/>
  <c r="H246" i="3"/>
  <c r="G246" i="3"/>
  <c r="F246" i="3"/>
  <c r="E246" i="3"/>
  <c r="C246" i="3"/>
  <c r="AG246" i="3" s="1"/>
  <c r="AH246" i="3" s="1"/>
  <c r="P245" i="3"/>
  <c r="O245" i="3"/>
  <c r="AC245" i="3" s="1"/>
  <c r="N245" i="3"/>
  <c r="AB245" i="3" s="1"/>
  <c r="M245" i="3"/>
  <c r="AA245" i="3" s="1"/>
  <c r="L245" i="3"/>
  <c r="K245" i="3"/>
  <c r="Y245" i="3" s="1"/>
  <c r="J245" i="3"/>
  <c r="X245" i="3" s="1"/>
  <c r="I245" i="3"/>
  <c r="W245" i="3" s="1"/>
  <c r="H245" i="3"/>
  <c r="G245" i="3"/>
  <c r="U245" i="3" s="1"/>
  <c r="F245" i="3"/>
  <c r="T245" i="3" s="1"/>
  <c r="E245" i="3"/>
  <c r="S245" i="3" s="1"/>
  <c r="C245" i="3"/>
  <c r="AG245" i="3" s="1"/>
  <c r="AH245" i="3" s="1"/>
  <c r="P244" i="3"/>
  <c r="O244" i="3"/>
  <c r="N244" i="3"/>
  <c r="AB244" i="3" s="1"/>
  <c r="M244" i="3"/>
  <c r="L244" i="3"/>
  <c r="K244" i="3"/>
  <c r="J244" i="3"/>
  <c r="X244" i="3" s="1"/>
  <c r="I244" i="3"/>
  <c r="H244" i="3"/>
  <c r="G244" i="3"/>
  <c r="F244" i="3"/>
  <c r="T244" i="3" s="1"/>
  <c r="E244" i="3"/>
  <c r="C244" i="3"/>
  <c r="AG244" i="3" s="1"/>
  <c r="AH244" i="3" s="1"/>
  <c r="P243" i="3"/>
  <c r="O243" i="3"/>
  <c r="AC243" i="3" s="1"/>
  <c r="N243" i="3"/>
  <c r="M243" i="3"/>
  <c r="AA243" i="3" s="1"/>
  <c r="L243" i="3"/>
  <c r="K243" i="3"/>
  <c r="Y243" i="3" s="1"/>
  <c r="J243" i="3"/>
  <c r="I243" i="3"/>
  <c r="W243" i="3" s="1"/>
  <c r="H243" i="3"/>
  <c r="G243" i="3"/>
  <c r="U243" i="3" s="1"/>
  <c r="F243" i="3"/>
  <c r="E243" i="3"/>
  <c r="S243" i="3" s="1"/>
  <c r="C243" i="3"/>
  <c r="AG243" i="3" s="1"/>
  <c r="AH243" i="3" s="1"/>
  <c r="P242" i="3"/>
  <c r="O242" i="3"/>
  <c r="N242" i="3"/>
  <c r="M242" i="3"/>
  <c r="L242" i="3"/>
  <c r="K242" i="3"/>
  <c r="J242" i="3"/>
  <c r="I242" i="3"/>
  <c r="H242" i="3"/>
  <c r="G242" i="3"/>
  <c r="F242" i="3"/>
  <c r="E242" i="3"/>
  <c r="C242" i="3"/>
  <c r="AG242" i="3" s="1"/>
  <c r="AH242" i="3" s="1"/>
  <c r="P241" i="3"/>
  <c r="O241" i="3"/>
  <c r="AC241" i="3" s="1"/>
  <c r="N241" i="3"/>
  <c r="AB241" i="3" s="1"/>
  <c r="M241" i="3"/>
  <c r="AA241" i="3" s="1"/>
  <c r="L241" i="3"/>
  <c r="K241" i="3"/>
  <c r="Y241" i="3" s="1"/>
  <c r="J241" i="3"/>
  <c r="X241" i="3" s="1"/>
  <c r="I241" i="3"/>
  <c r="W241" i="3" s="1"/>
  <c r="H241" i="3"/>
  <c r="G241" i="3"/>
  <c r="U241" i="3" s="1"/>
  <c r="F241" i="3"/>
  <c r="T241" i="3" s="1"/>
  <c r="E241" i="3"/>
  <c r="S241" i="3" s="1"/>
  <c r="C241" i="3"/>
  <c r="AG241" i="3" s="1"/>
  <c r="AH241" i="3" s="1"/>
  <c r="P240" i="3"/>
  <c r="O240" i="3"/>
  <c r="N240" i="3"/>
  <c r="AB240" i="3" s="1"/>
  <c r="M240" i="3"/>
  <c r="L240" i="3"/>
  <c r="K240" i="3"/>
  <c r="J240" i="3"/>
  <c r="X240" i="3" s="1"/>
  <c r="I240" i="3"/>
  <c r="H240" i="3"/>
  <c r="G240" i="3"/>
  <c r="F240" i="3"/>
  <c r="T240" i="3" s="1"/>
  <c r="E240" i="3"/>
  <c r="C240" i="3"/>
  <c r="AG240" i="3" s="1"/>
  <c r="AH240" i="3" s="1"/>
  <c r="P239" i="3"/>
  <c r="O239" i="3"/>
  <c r="AC239" i="3" s="1"/>
  <c r="N239" i="3"/>
  <c r="M239" i="3"/>
  <c r="AA239" i="3" s="1"/>
  <c r="L239" i="3"/>
  <c r="K239" i="3"/>
  <c r="Y239" i="3" s="1"/>
  <c r="J239" i="3"/>
  <c r="I239" i="3"/>
  <c r="W239" i="3" s="1"/>
  <c r="H239" i="3"/>
  <c r="G239" i="3"/>
  <c r="U239" i="3" s="1"/>
  <c r="F239" i="3"/>
  <c r="E239" i="3"/>
  <c r="S239" i="3" s="1"/>
  <c r="C239" i="3"/>
  <c r="AG239" i="3" s="1"/>
  <c r="AH239" i="3" s="1"/>
  <c r="P238" i="3"/>
  <c r="O238" i="3"/>
  <c r="N238" i="3"/>
  <c r="M238" i="3"/>
  <c r="L238" i="3"/>
  <c r="K238" i="3"/>
  <c r="J238" i="3"/>
  <c r="I238" i="3"/>
  <c r="H238" i="3"/>
  <c r="G238" i="3"/>
  <c r="F238" i="3"/>
  <c r="E238" i="3"/>
  <c r="C238" i="3"/>
  <c r="AG238" i="3" s="1"/>
  <c r="AH238" i="3" s="1"/>
  <c r="P237" i="3"/>
  <c r="O237" i="3"/>
  <c r="AC237" i="3" s="1"/>
  <c r="N237" i="3"/>
  <c r="AB237" i="3" s="1"/>
  <c r="M237" i="3"/>
  <c r="AA237" i="3" s="1"/>
  <c r="L237" i="3"/>
  <c r="K237" i="3"/>
  <c r="Y237" i="3" s="1"/>
  <c r="J237" i="3"/>
  <c r="X237" i="3" s="1"/>
  <c r="I237" i="3"/>
  <c r="W237" i="3" s="1"/>
  <c r="H237" i="3"/>
  <c r="G237" i="3"/>
  <c r="U237" i="3" s="1"/>
  <c r="F237" i="3"/>
  <c r="T237" i="3" s="1"/>
  <c r="E237" i="3"/>
  <c r="S237" i="3" s="1"/>
  <c r="C237" i="3"/>
  <c r="AG237" i="3" s="1"/>
  <c r="AH237" i="3" s="1"/>
  <c r="P236" i="3"/>
  <c r="O236" i="3"/>
  <c r="AC236" i="3" s="1"/>
  <c r="N236" i="3"/>
  <c r="AB236" i="3" s="1"/>
  <c r="M236" i="3"/>
  <c r="L236" i="3"/>
  <c r="K236" i="3"/>
  <c r="Y236" i="3" s="1"/>
  <c r="J236" i="3"/>
  <c r="X236" i="3" s="1"/>
  <c r="I236" i="3"/>
  <c r="H236" i="3"/>
  <c r="G236" i="3"/>
  <c r="U236" i="3" s="1"/>
  <c r="F236" i="3"/>
  <c r="T236" i="3" s="1"/>
  <c r="E236" i="3"/>
  <c r="C236" i="3"/>
  <c r="AG236" i="3" s="1"/>
  <c r="AH236" i="3" s="1"/>
  <c r="P235" i="3"/>
  <c r="O235" i="3"/>
  <c r="AC235" i="3" s="1"/>
  <c r="N235" i="3"/>
  <c r="M235" i="3"/>
  <c r="L235" i="3"/>
  <c r="K235" i="3"/>
  <c r="Y235" i="3" s="1"/>
  <c r="J235" i="3"/>
  <c r="I235" i="3"/>
  <c r="H235" i="3"/>
  <c r="G235" i="3"/>
  <c r="U235" i="3" s="1"/>
  <c r="F235" i="3"/>
  <c r="E235" i="3"/>
  <c r="C235" i="3"/>
  <c r="AG235" i="3" s="1"/>
  <c r="AH235" i="3" s="1"/>
  <c r="P234" i="3"/>
  <c r="O234" i="3"/>
  <c r="N234" i="3"/>
  <c r="M234" i="3"/>
  <c r="L234" i="3"/>
  <c r="K234" i="3"/>
  <c r="J234" i="3"/>
  <c r="I234" i="3"/>
  <c r="H234" i="3"/>
  <c r="G234" i="3"/>
  <c r="F234" i="3"/>
  <c r="E234" i="3"/>
  <c r="C234" i="3"/>
  <c r="AG234" i="3" s="1"/>
  <c r="AH234" i="3" s="1"/>
  <c r="P233" i="3"/>
  <c r="O233" i="3"/>
  <c r="AC233" i="3" s="1"/>
  <c r="N233" i="3"/>
  <c r="AB233" i="3" s="1"/>
  <c r="M233" i="3"/>
  <c r="AA233" i="3" s="1"/>
  <c r="L233" i="3"/>
  <c r="K233" i="3"/>
  <c r="Y233" i="3" s="1"/>
  <c r="J233" i="3"/>
  <c r="X233" i="3" s="1"/>
  <c r="I233" i="3"/>
  <c r="W233" i="3" s="1"/>
  <c r="H233" i="3"/>
  <c r="G233" i="3"/>
  <c r="U233" i="3" s="1"/>
  <c r="F233" i="3"/>
  <c r="T233" i="3" s="1"/>
  <c r="E233" i="3"/>
  <c r="S233" i="3" s="1"/>
  <c r="C233" i="3"/>
  <c r="AG233" i="3" s="1"/>
  <c r="AH233" i="3" s="1"/>
  <c r="P232" i="3"/>
  <c r="O232" i="3"/>
  <c r="N232" i="3"/>
  <c r="M232" i="3"/>
  <c r="L232" i="3"/>
  <c r="K232" i="3"/>
  <c r="J232" i="3"/>
  <c r="I232" i="3"/>
  <c r="H232" i="3"/>
  <c r="G232" i="3"/>
  <c r="U232" i="3" s="1"/>
  <c r="F232" i="3"/>
  <c r="T232" i="3" s="1"/>
  <c r="E232" i="3"/>
  <c r="C232" i="3"/>
  <c r="AG232" i="3" s="1"/>
  <c r="AH232" i="3" s="1"/>
  <c r="P231" i="3"/>
  <c r="O231" i="3"/>
  <c r="AC231" i="3" s="1"/>
  <c r="N231" i="3"/>
  <c r="M231" i="3"/>
  <c r="L231" i="3"/>
  <c r="K231" i="3"/>
  <c r="Y231" i="3" s="1"/>
  <c r="J231" i="3"/>
  <c r="I231" i="3"/>
  <c r="H231" i="3"/>
  <c r="G231" i="3"/>
  <c r="U231" i="3" s="1"/>
  <c r="F231" i="3"/>
  <c r="E231" i="3"/>
  <c r="C231" i="3"/>
  <c r="AG231" i="3" s="1"/>
  <c r="AH231" i="3" s="1"/>
  <c r="P230" i="3"/>
  <c r="O230" i="3"/>
  <c r="N230" i="3"/>
  <c r="M230" i="3"/>
  <c r="L230" i="3"/>
  <c r="K230" i="3"/>
  <c r="J230" i="3"/>
  <c r="I230" i="3"/>
  <c r="H230" i="3"/>
  <c r="G230" i="3"/>
  <c r="F230" i="3"/>
  <c r="E230" i="3"/>
  <c r="C230" i="3"/>
  <c r="AG230" i="3" s="1"/>
  <c r="AH230" i="3" s="1"/>
  <c r="P229" i="3"/>
  <c r="O229" i="3"/>
  <c r="AC229" i="3" s="1"/>
  <c r="N229" i="3"/>
  <c r="AB229" i="3" s="1"/>
  <c r="M229" i="3"/>
  <c r="AA229" i="3" s="1"/>
  <c r="L229" i="3"/>
  <c r="K229" i="3"/>
  <c r="Y229" i="3" s="1"/>
  <c r="J229" i="3"/>
  <c r="X229" i="3" s="1"/>
  <c r="I229" i="3"/>
  <c r="W229" i="3" s="1"/>
  <c r="H229" i="3"/>
  <c r="G229" i="3"/>
  <c r="U229" i="3" s="1"/>
  <c r="F229" i="3"/>
  <c r="T229" i="3" s="1"/>
  <c r="E229" i="3"/>
  <c r="S229" i="3" s="1"/>
  <c r="C229" i="3"/>
  <c r="AG229" i="3" s="1"/>
  <c r="AH229" i="3" s="1"/>
  <c r="P228" i="3"/>
  <c r="O228" i="3"/>
  <c r="AC228" i="3" s="1"/>
  <c r="N228" i="3"/>
  <c r="AB228" i="3" s="1"/>
  <c r="M228" i="3"/>
  <c r="L228" i="3"/>
  <c r="K228" i="3"/>
  <c r="Y228" i="3" s="1"/>
  <c r="J228" i="3"/>
  <c r="X228" i="3" s="1"/>
  <c r="I228" i="3"/>
  <c r="H228" i="3"/>
  <c r="G228" i="3"/>
  <c r="U228" i="3" s="1"/>
  <c r="F228" i="3"/>
  <c r="T228" i="3" s="1"/>
  <c r="E228" i="3"/>
  <c r="C228" i="3"/>
  <c r="AG228" i="3" s="1"/>
  <c r="AH228" i="3" s="1"/>
  <c r="P227" i="3"/>
  <c r="O227" i="3"/>
  <c r="AC227" i="3" s="1"/>
  <c r="N227" i="3"/>
  <c r="M227" i="3"/>
  <c r="L227" i="3"/>
  <c r="K227" i="3"/>
  <c r="Y227" i="3" s="1"/>
  <c r="J227" i="3"/>
  <c r="I227" i="3"/>
  <c r="H227" i="3"/>
  <c r="G227" i="3"/>
  <c r="U227" i="3" s="1"/>
  <c r="F227" i="3"/>
  <c r="E227" i="3"/>
  <c r="C227" i="3"/>
  <c r="AG227" i="3" s="1"/>
  <c r="AH227" i="3" s="1"/>
  <c r="P226" i="3"/>
  <c r="O226" i="3"/>
  <c r="N226" i="3"/>
  <c r="M226" i="3"/>
  <c r="L226" i="3"/>
  <c r="K226" i="3"/>
  <c r="J226" i="3"/>
  <c r="I226" i="3"/>
  <c r="H226" i="3"/>
  <c r="G226" i="3"/>
  <c r="F226" i="3"/>
  <c r="E226" i="3"/>
  <c r="C226" i="3"/>
  <c r="AG226" i="3" s="1"/>
  <c r="AH226" i="3" s="1"/>
  <c r="P225" i="3"/>
  <c r="O225" i="3"/>
  <c r="AC225" i="3" s="1"/>
  <c r="N225" i="3"/>
  <c r="AB225" i="3" s="1"/>
  <c r="M225" i="3"/>
  <c r="AA225" i="3" s="1"/>
  <c r="L225" i="3"/>
  <c r="K225" i="3"/>
  <c r="Y225" i="3" s="1"/>
  <c r="J225" i="3"/>
  <c r="X225" i="3" s="1"/>
  <c r="I225" i="3"/>
  <c r="W225" i="3" s="1"/>
  <c r="H225" i="3"/>
  <c r="G225" i="3"/>
  <c r="U225" i="3" s="1"/>
  <c r="F225" i="3"/>
  <c r="T225" i="3" s="1"/>
  <c r="E225" i="3"/>
  <c r="C225" i="3"/>
  <c r="AG225" i="3" s="1"/>
  <c r="AH225" i="3" s="1"/>
  <c r="P224" i="3"/>
  <c r="O224" i="3"/>
  <c r="AC224" i="3" s="1"/>
  <c r="N224" i="3"/>
  <c r="AB224" i="3" s="1"/>
  <c r="M224" i="3"/>
  <c r="L224" i="3"/>
  <c r="K224" i="3"/>
  <c r="Y224" i="3" s="1"/>
  <c r="J224" i="3"/>
  <c r="X224" i="3" s="1"/>
  <c r="I224" i="3"/>
  <c r="H224" i="3"/>
  <c r="G224" i="3"/>
  <c r="U224" i="3" s="1"/>
  <c r="F224" i="3"/>
  <c r="T224" i="3" s="1"/>
  <c r="E224" i="3"/>
  <c r="C224" i="3"/>
  <c r="AG224" i="3" s="1"/>
  <c r="AH224" i="3" s="1"/>
  <c r="P223" i="3"/>
  <c r="O223" i="3"/>
  <c r="AC223" i="3" s="1"/>
  <c r="N223" i="3"/>
  <c r="M223" i="3"/>
  <c r="L223" i="3"/>
  <c r="K223" i="3"/>
  <c r="Y223" i="3" s="1"/>
  <c r="J223" i="3"/>
  <c r="I223" i="3"/>
  <c r="H223" i="3"/>
  <c r="G223" i="3"/>
  <c r="U223" i="3" s="1"/>
  <c r="F223" i="3"/>
  <c r="E223" i="3"/>
  <c r="C223" i="3"/>
  <c r="AG223" i="3" s="1"/>
  <c r="AH223" i="3" s="1"/>
  <c r="P222" i="3"/>
  <c r="O222" i="3"/>
  <c r="N222" i="3"/>
  <c r="M222" i="3"/>
  <c r="L222" i="3"/>
  <c r="Z222" i="3" s="1"/>
  <c r="K222" i="3"/>
  <c r="J222" i="3"/>
  <c r="I222" i="3"/>
  <c r="H222" i="3"/>
  <c r="V222" i="3" s="1"/>
  <c r="G222" i="3"/>
  <c r="F222" i="3"/>
  <c r="T222" i="3" s="1"/>
  <c r="E222" i="3"/>
  <c r="C222" i="3"/>
  <c r="AG222" i="3" s="1"/>
  <c r="AH222" i="3" s="1"/>
  <c r="P221" i="3"/>
  <c r="AD221" i="3" s="1"/>
  <c r="O221" i="3"/>
  <c r="AC221" i="3" s="1"/>
  <c r="N221" i="3"/>
  <c r="AB221" i="3" s="1"/>
  <c r="M221" i="3"/>
  <c r="AA221" i="3" s="1"/>
  <c r="L221" i="3"/>
  <c r="Z221" i="3" s="1"/>
  <c r="K221" i="3"/>
  <c r="Y221" i="3" s="1"/>
  <c r="J221" i="3"/>
  <c r="X221" i="3" s="1"/>
  <c r="I221" i="3"/>
  <c r="W221" i="3" s="1"/>
  <c r="H221" i="3"/>
  <c r="V221" i="3" s="1"/>
  <c r="G221" i="3"/>
  <c r="U221" i="3" s="1"/>
  <c r="F221" i="3"/>
  <c r="T221" i="3" s="1"/>
  <c r="E221" i="3"/>
  <c r="P220" i="3"/>
  <c r="O220" i="3"/>
  <c r="AC220" i="3" s="1"/>
  <c r="N220" i="3"/>
  <c r="AB220" i="3" s="1"/>
  <c r="M220" i="3"/>
  <c r="AA220" i="3" s="1"/>
  <c r="L220" i="3"/>
  <c r="K220" i="3"/>
  <c r="Y220" i="3" s="1"/>
  <c r="J220" i="3"/>
  <c r="X220" i="3" s="1"/>
  <c r="I220" i="3"/>
  <c r="W220" i="3" s="1"/>
  <c r="H220" i="3"/>
  <c r="G220" i="3"/>
  <c r="U220" i="3" s="1"/>
  <c r="F220" i="3"/>
  <c r="T220" i="3" s="1"/>
  <c r="E220" i="3"/>
  <c r="S220" i="3" s="1"/>
  <c r="C220" i="3"/>
  <c r="AG220" i="3" s="1"/>
  <c r="AH220" i="3" s="1"/>
  <c r="P219" i="3"/>
  <c r="AD219" i="3" s="1"/>
  <c r="O219" i="3"/>
  <c r="AC219" i="3" s="1"/>
  <c r="N219" i="3"/>
  <c r="AB219" i="3" s="1"/>
  <c r="M219" i="3"/>
  <c r="L219" i="3"/>
  <c r="Z219" i="3" s="1"/>
  <c r="K219" i="3"/>
  <c r="Y219" i="3" s="1"/>
  <c r="J219" i="3"/>
  <c r="X219" i="3" s="1"/>
  <c r="I219" i="3"/>
  <c r="H219" i="3"/>
  <c r="V219" i="3" s="1"/>
  <c r="G219" i="3"/>
  <c r="U219" i="3" s="1"/>
  <c r="F219" i="3"/>
  <c r="T219" i="3" s="1"/>
  <c r="E219" i="3"/>
  <c r="C219" i="3"/>
  <c r="AG219" i="3" s="1"/>
  <c r="AH219" i="3" s="1"/>
  <c r="P218" i="3"/>
  <c r="AD218" i="3" s="1"/>
  <c r="O218" i="3"/>
  <c r="AC218" i="3" s="1"/>
  <c r="N218" i="3"/>
  <c r="M218" i="3"/>
  <c r="AA218" i="3" s="1"/>
  <c r="L218" i="3"/>
  <c r="Z218" i="3" s="1"/>
  <c r="K218" i="3"/>
  <c r="Y218" i="3" s="1"/>
  <c r="J218" i="3"/>
  <c r="I218" i="3"/>
  <c r="W218" i="3" s="1"/>
  <c r="H218" i="3"/>
  <c r="V218" i="3" s="1"/>
  <c r="G218" i="3"/>
  <c r="U218" i="3" s="1"/>
  <c r="F218" i="3"/>
  <c r="E218" i="3"/>
  <c r="C218" i="3"/>
  <c r="AG218" i="3" s="1"/>
  <c r="AH218" i="3" s="1"/>
  <c r="P217" i="3"/>
  <c r="AD217" i="3" s="1"/>
  <c r="O217" i="3"/>
  <c r="N217" i="3"/>
  <c r="AB217" i="3" s="1"/>
  <c r="M217" i="3"/>
  <c r="AA217" i="3" s="1"/>
  <c r="L217" i="3"/>
  <c r="Z217" i="3" s="1"/>
  <c r="K217" i="3"/>
  <c r="J217" i="3"/>
  <c r="X217" i="3" s="1"/>
  <c r="I217" i="3"/>
  <c r="W217" i="3" s="1"/>
  <c r="H217" i="3"/>
  <c r="V217" i="3" s="1"/>
  <c r="G217" i="3"/>
  <c r="F217" i="3"/>
  <c r="T217" i="3" s="1"/>
  <c r="E217" i="3"/>
  <c r="C217" i="3"/>
  <c r="AG217" i="3" s="1"/>
  <c r="AH217" i="3" s="1"/>
  <c r="P216" i="3"/>
  <c r="O216" i="3"/>
  <c r="AC216" i="3" s="1"/>
  <c r="N216" i="3"/>
  <c r="AB216" i="3" s="1"/>
  <c r="M216" i="3"/>
  <c r="AA216" i="3" s="1"/>
  <c r="L216" i="3"/>
  <c r="K216" i="3"/>
  <c r="Y216" i="3" s="1"/>
  <c r="J216" i="3"/>
  <c r="X216" i="3" s="1"/>
  <c r="I216" i="3"/>
  <c r="W216" i="3" s="1"/>
  <c r="H216" i="3"/>
  <c r="G216" i="3"/>
  <c r="U216" i="3" s="1"/>
  <c r="F216" i="3"/>
  <c r="T216" i="3" s="1"/>
  <c r="E216" i="3"/>
  <c r="S216" i="3" s="1"/>
  <c r="C216" i="3"/>
  <c r="AG216" i="3" s="1"/>
  <c r="AH216" i="3" s="1"/>
  <c r="P215" i="3"/>
  <c r="AD215" i="3" s="1"/>
  <c r="O215" i="3"/>
  <c r="AC215" i="3" s="1"/>
  <c r="N215" i="3"/>
  <c r="AB215" i="3" s="1"/>
  <c r="M215" i="3"/>
  <c r="L215" i="3"/>
  <c r="Z215" i="3" s="1"/>
  <c r="K215" i="3"/>
  <c r="Y215" i="3" s="1"/>
  <c r="J215" i="3"/>
  <c r="X215" i="3" s="1"/>
  <c r="I215" i="3"/>
  <c r="H215" i="3"/>
  <c r="V215" i="3" s="1"/>
  <c r="G215" i="3"/>
  <c r="U215" i="3" s="1"/>
  <c r="F215" i="3"/>
  <c r="T215" i="3" s="1"/>
  <c r="E215" i="3"/>
  <c r="C215" i="3"/>
  <c r="AG215" i="3" s="1"/>
  <c r="AH215" i="3" s="1"/>
  <c r="P214" i="3"/>
  <c r="AD214" i="3" s="1"/>
  <c r="O214" i="3"/>
  <c r="AC214" i="3" s="1"/>
  <c r="N214" i="3"/>
  <c r="M214" i="3"/>
  <c r="AA214" i="3" s="1"/>
  <c r="L214" i="3"/>
  <c r="Z214" i="3" s="1"/>
  <c r="K214" i="3"/>
  <c r="Y214" i="3" s="1"/>
  <c r="J214" i="3"/>
  <c r="I214" i="3"/>
  <c r="W214" i="3" s="1"/>
  <c r="H214" i="3"/>
  <c r="V214" i="3" s="1"/>
  <c r="G214" i="3"/>
  <c r="U214" i="3" s="1"/>
  <c r="F214" i="3"/>
  <c r="E214" i="3"/>
  <c r="C214" i="3"/>
  <c r="AG214" i="3" s="1"/>
  <c r="AH214" i="3" s="1"/>
  <c r="P213" i="3"/>
  <c r="AD213" i="3" s="1"/>
  <c r="O213" i="3"/>
  <c r="N213" i="3"/>
  <c r="AB213" i="3" s="1"/>
  <c r="M213" i="3"/>
  <c r="AA213" i="3" s="1"/>
  <c r="L213" i="3"/>
  <c r="Z213" i="3" s="1"/>
  <c r="K213" i="3"/>
  <c r="J213" i="3"/>
  <c r="X213" i="3" s="1"/>
  <c r="I213" i="3"/>
  <c r="W213" i="3" s="1"/>
  <c r="H213" i="3"/>
  <c r="V213" i="3" s="1"/>
  <c r="G213" i="3"/>
  <c r="F213" i="3"/>
  <c r="T213" i="3" s="1"/>
  <c r="E213" i="3"/>
  <c r="C213" i="3"/>
  <c r="AG213" i="3" s="1"/>
  <c r="AH213" i="3" s="1"/>
  <c r="P212" i="3"/>
  <c r="O212" i="3"/>
  <c r="AC212" i="3" s="1"/>
  <c r="N212" i="3"/>
  <c r="AB212" i="3" s="1"/>
  <c r="M212" i="3"/>
  <c r="AA212" i="3" s="1"/>
  <c r="L212" i="3"/>
  <c r="K212" i="3"/>
  <c r="Y212" i="3" s="1"/>
  <c r="J212" i="3"/>
  <c r="X212" i="3" s="1"/>
  <c r="I212" i="3"/>
  <c r="W212" i="3" s="1"/>
  <c r="H212" i="3"/>
  <c r="G212" i="3"/>
  <c r="U212" i="3" s="1"/>
  <c r="F212" i="3"/>
  <c r="T212" i="3" s="1"/>
  <c r="E212" i="3"/>
  <c r="S212" i="3" s="1"/>
  <c r="C212" i="3"/>
  <c r="AG212" i="3" s="1"/>
  <c r="AH212" i="3" s="1"/>
  <c r="P211" i="3"/>
  <c r="AD211" i="3" s="1"/>
  <c r="O211" i="3"/>
  <c r="AC211" i="3" s="1"/>
  <c r="N211" i="3"/>
  <c r="AB211" i="3" s="1"/>
  <c r="M211" i="3"/>
  <c r="L211" i="3"/>
  <c r="Z211" i="3" s="1"/>
  <c r="K211" i="3"/>
  <c r="Y211" i="3" s="1"/>
  <c r="J211" i="3"/>
  <c r="X211" i="3" s="1"/>
  <c r="I211" i="3"/>
  <c r="H211" i="3"/>
  <c r="V211" i="3" s="1"/>
  <c r="G211" i="3"/>
  <c r="U211" i="3" s="1"/>
  <c r="F211" i="3"/>
  <c r="T211" i="3" s="1"/>
  <c r="E211" i="3"/>
  <c r="C211" i="3"/>
  <c r="AG211" i="3" s="1"/>
  <c r="AH211" i="3" s="1"/>
  <c r="P210" i="3"/>
  <c r="AD210" i="3" s="1"/>
  <c r="O210" i="3"/>
  <c r="AC210" i="3" s="1"/>
  <c r="N210" i="3"/>
  <c r="M210" i="3"/>
  <c r="AA210" i="3" s="1"/>
  <c r="L210" i="3"/>
  <c r="Z210" i="3" s="1"/>
  <c r="K210" i="3"/>
  <c r="Y210" i="3" s="1"/>
  <c r="J210" i="3"/>
  <c r="I210" i="3"/>
  <c r="W210" i="3" s="1"/>
  <c r="H210" i="3"/>
  <c r="V210" i="3" s="1"/>
  <c r="G210" i="3"/>
  <c r="U210" i="3" s="1"/>
  <c r="F210" i="3"/>
  <c r="E210" i="3"/>
  <c r="S210" i="3" s="1"/>
  <c r="C210" i="3"/>
  <c r="AG210" i="3" s="1"/>
  <c r="AH210" i="3" s="1"/>
  <c r="P209" i="3"/>
  <c r="AD209" i="3" s="1"/>
  <c r="O209" i="3"/>
  <c r="N209" i="3"/>
  <c r="AB209" i="3" s="1"/>
  <c r="M209" i="3"/>
  <c r="AA209" i="3" s="1"/>
  <c r="L209" i="3"/>
  <c r="Z209" i="3" s="1"/>
  <c r="K209" i="3"/>
  <c r="J209" i="3"/>
  <c r="X209" i="3" s="1"/>
  <c r="I209" i="3"/>
  <c r="W209" i="3" s="1"/>
  <c r="H209" i="3"/>
  <c r="V209" i="3" s="1"/>
  <c r="G209" i="3"/>
  <c r="F209" i="3"/>
  <c r="T209" i="3" s="1"/>
  <c r="E209" i="3"/>
  <c r="C209" i="3"/>
  <c r="AG209" i="3" s="1"/>
  <c r="AH209" i="3" s="1"/>
  <c r="P208" i="3"/>
  <c r="O208" i="3"/>
  <c r="AC208" i="3" s="1"/>
  <c r="N208" i="3"/>
  <c r="AB208" i="3" s="1"/>
  <c r="M208" i="3"/>
  <c r="AA208" i="3" s="1"/>
  <c r="L208" i="3"/>
  <c r="K208" i="3"/>
  <c r="Y208" i="3" s="1"/>
  <c r="J208" i="3"/>
  <c r="X208" i="3" s="1"/>
  <c r="I208" i="3"/>
  <c r="W208" i="3" s="1"/>
  <c r="H208" i="3"/>
  <c r="G208" i="3"/>
  <c r="U208" i="3" s="1"/>
  <c r="F208" i="3"/>
  <c r="T208" i="3" s="1"/>
  <c r="E208" i="3"/>
  <c r="S208" i="3" s="1"/>
  <c r="C208" i="3"/>
  <c r="AG208" i="3" s="1"/>
  <c r="AH208" i="3" s="1"/>
  <c r="P207" i="3"/>
  <c r="AD207" i="3" s="1"/>
  <c r="O207" i="3"/>
  <c r="AC207" i="3" s="1"/>
  <c r="N207" i="3"/>
  <c r="AB207" i="3" s="1"/>
  <c r="M207" i="3"/>
  <c r="L207" i="3"/>
  <c r="Z207" i="3" s="1"/>
  <c r="K207" i="3"/>
  <c r="Y207" i="3" s="1"/>
  <c r="J207" i="3"/>
  <c r="X207" i="3" s="1"/>
  <c r="I207" i="3"/>
  <c r="H207" i="3"/>
  <c r="V207" i="3" s="1"/>
  <c r="G207" i="3"/>
  <c r="U207" i="3" s="1"/>
  <c r="F207" i="3"/>
  <c r="T207" i="3" s="1"/>
  <c r="E207" i="3"/>
  <c r="C207" i="3"/>
  <c r="AG207" i="3" s="1"/>
  <c r="AH207" i="3" s="1"/>
  <c r="P206" i="3"/>
  <c r="AD206" i="3" s="1"/>
  <c r="O206" i="3"/>
  <c r="AC206" i="3" s="1"/>
  <c r="N206" i="3"/>
  <c r="AB206" i="3" s="1"/>
  <c r="M206" i="3"/>
  <c r="AA206" i="3" s="1"/>
  <c r="L206" i="3"/>
  <c r="Z206" i="3" s="1"/>
  <c r="K206" i="3"/>
  <c r="Y206" i="3" s="1"/>
  <c r="J206" i="3"/>
  <c r="X206" i="3" s="1"/>
  <c r="I206" i="3"/>
  <c r="W206" i="3" s="1"/>
  <c r="H206" i="3"/>
  <c r="V206" i="3" s="1"/>
  <c r="G206" i="3"/>
  <c r="U206" i="3" s="1"/>
  <c r="F206" i="3"/>
  <c r="T206" i="3" s="1"/>
  <c r="E206" i="3"/>
  <c r="C206" i="3"/>
  <c r="AG206" i="3" s="1"/>
  <c r="AH206" i="3" s="1"/>
  <c r="P205" i="3"/>
  <c r="AD205" i="3" s="1"/>
  <c r="O205" i="3"/>
  <c r="AC205" i="3" s="1"/>
  <c r="N205" i="3"/>
  <c r="AB205" i="3" s="1"/>
  <c r="M205" i="3"/>
  <c r="AA205" i="3" s="1"/>
  <c r="L205" i="3"/>
  <c r="Z205" i="3" s="1"/>
  <c r="K205" i="3"/>
  <c r="Y205" i="3" s="1"/>
  <c r="J205" i="3"/>
  <c r="X205" i="3" s="1"/>
  <c r="I205" i="3"/>
  <c r="W205" i="3" s="1"/>
  <c r="H205" i="3"/>
  <c r="V205" i="3" s="1"/>
  <c r="G205" i="3"/>
  <c r="U205" i="3" s="1"/>
  <c r="F205" i="3"/>
  <c r="T205" i="3" s="1"/>
  <c r="E205" i="3"/>
  <c r="C205" i="3"/>
  <c r="AG205" i="3" s="1"/>
  <c r="AH205" i="3" s="1"/>
  <c r="P204" i="3"/>
  <c r="AD204" i="3" s="1"/>
  <c r="O204" i="3"/>
  <c r="AC204" i="3" s="1"/>
  <c r="N204" i="3"/>
  <c r="AB204" i="3" s="1"/>
  <c r="M204" i="3"/>
  <c r="AA204" i="3" s="1"/>
  <c r="L204" i="3"/>
  <c r="Z204" i="3" s="1"/>
  <c r="K204" i="3"/>
  <c r="Y204" i="3" s="1"/>
  <c r="J204" i="3"/>
  <c r="X204" i="3" s="1"/>
  <c r="I204" i="3"/>
  <c r="W204" i="3" s="1"/>
  <c r="H204" i="3"/>
  <c r="V204" i="3" s="1"/>
  <c r="G204" i="3"/>
  <c r="U204" i="3" s="1"/>
  <c r="AE204" i="3" s="1"/>
  <c r="F204" i="3"/>
  <c r="T204" i="3" s="1"/>
  <c r="E204" i="3"/>
  <c r="S204" i="3" s="1"/>
  <c r="C204" i="3"/>
  <c r="AG204" i="3" s="1"/>
  <c r="AH204" i="3" s="1"/>
  <c r="P203" i="3"/>
  <c r="AD203" i="3" s="1"/>
  <c r="O203" i="3"/>
  <c r="AC203" i="3" s="1"/>
  <c r="N203" i="3"/>
  <c r="AB203" i="3" s="1"/>
  <c r="M203" i="3"/>
  <c r="AA203" i="3" s="1"/>
  <c r="L203" i="3"/>
  <c r="Z203" i="3" s="1"/>
  <c r="K203" i="3"/>
  <c r="Y203" i="3" s="1"/>
  <c r="J203" i="3"/>
  <c r="X203" i="3" s="1"/>
  <c r="I203" i="3"/>
  <c r="W203" i="3" s="1"/>
  <c r="H203" i="3"/>
  <c r="V203" i="3" s="1"/>
  <c r="G203" i="3"/>
  <c r="U203" i="3" s="1"/>
  <c r="F203" i="3"/>
  <c r="T203" i="3" s="1"/>
  <c r="E203" i="3"/>
  <c r="S203" i="3" s="1"/>
  <c r="C203" i="3"/>
  <c r="AG203" i="3" s="1"/>
  <c r="AH203" i="3" s="1"/>
  <c r="P202" i="3"/>
  <c r="AD202" i="3" s="1"/>
  <c r="O202" i="3"/>
  <c r="AC202" i="3" s="1"/>
  <c r="N202" i="3"/>
  <c r="AB202" i="3" s="1"/>
  <c r="M202" i="3"/>
  <c r="AA202" i="3" s="1"/>
  <c r="L202" i="3"/>
  <c r="Z202" i="3" s="1"/>
  <c r="K202" i="3"/>
  <c r="Y202" i="3" s="1"/>
  <c r="J202" i="3"/>
  <c r="X202" i="3" s="1"/>
  <c r="I202" i="3"/>
  <c r="W202" i="3" s="1"/>
  <c r="H202" i="3"/>
  <c r="V202" i="3" s="1"/>
  <c r="G202" i="3"/>
  <c r="U202" i="3" s="1"/>
  <c r="F202" i="3"/>
  <c r="T202" i="3" s="1"/>
  <c r="E202" i="3"/>
  <c r="C202" i="3"/>
  <c r="AG202" i="3" s="1"/>
  <c r="AH202" i="3" s="1"/>
  <c r="P201" i="3"/>
  <c r="AD201" i="3" s="1"/>
  <c r="O201" i="3"/>
  <c r="AC201" i="3" s="1"/>
  <c r="N201" i="3"/>
  <c r="AB201" i="3" s="1"/>
  <c r="M201" i="3"/>
  <c r="AA201" i="3" s="1"/>
  <c r="L201" i="3"/>
  <c r="Z201" i="3" s="1"/>
  <c r="K201" i="3"/>
  <c r="Y201" i="3" s="1"/>
  <c r="J201" i="3"/>
  <c r="X201" i="3" s="1"/>
  <c r="I201" i="3"/>
  <c r="W201" i="3" s="1"/>
  <c r="H201" i="3"/>
  <c r="V201" i="3" s="1"/>
  <c r="G201" i="3"/>
  <c r="U201" i="3" s="1"/>
  <c r="F201" i="3"/>
  <c r="T201" i="3" s="1"/>
  <c r="E201" i="3"/>
  <c r="C201" i="3"/>
  <c r="AG201" i="3" s="1"/>
  <c r="AH201" i="3" s="1"/>
  <c r="P200" i="3"/>
  <c r="AD200" i="3" s="1"/>
  <c r="O200" i="3"/>
  <c r="AC200" i="3" s="1"/>
  <c r="N200" i="3"/>
  <c r="AB200" i="3" s="1"/>
  <c r="M200" i="3"/>
  <c r="AA200" i="3" s="1"/>
  <c r="L200" i="3"/>
  <c r="Z200" i="3" s="1"/>
  <c r="K200" i="3"/>
  <c r="Y200" i="3" s="1"/>
  <c r="J200" i="3"/>
  <c r="X200" i="3" s="1"/>
  <c r="I200" i="3"/>
  <c r="W200" i="3" s="1"/>
  <c r="H200" i="3"/>
  <c r="V200" i="3" s="1"/>
  <c r="G200" i="3"/>
  <c r="U200" i="3" s="1"/>
  <c r="F200" i="3"/>
  <c r="T200" i="3" s="1"/>
  <c r="E200" i="3"/>
  <c r="S200" i="3" s="1"/>
  <c r="C200" i="3"/>
  <c r="AG200" i="3" s="1"/>
  <c r="AH200" i="3" s="1"/>
  <c r="P199" i="3"/>
  <c r="AD199" i="3" s="1"/>
  <c r="O199" i="3"/>
  <c r="AC199" i="3" s="1"/>
  <c r="N199" i="3"/>
  <c r="AB199" i="3" s="1"/>
  <c r="M199" i="3"/>
  <c r="AA199" i="3" s="1"/>
  <c r="L199" i="3"/>
  <c r="Z199" i="3" s="1"/>
  <c r="K199" i="3"/>
  <c r="Y199" i="3" s="1"/>
  <c r="J199" i="3"/>
  <c r="X199" i="3" s="1"/>
  <c r="I199" i="3"/>
  <c r="W199" i="3" s="1"/>
  <c r="H199" i="3"/>
  <c r="V199" i="3" s="1"/>
  <c r="G199" i="3"/>
  <c r="U199" i="3" s="1"/>
  <c r="F199" i="3"/>
  <c r="T199" i="3" s="1"/>
  <c r="E199" i="3"/>
  <c r="S199" i="3" s="1"/>
  <c r="C199" i="3"/>
  <c r="AG199" i="3" s="1"/>
  <c r="AH199" i="3" s="1"/>
  <c r="P198" i="3"/>
  <c r="AD198" i="3" s="1"/>
  <c r="O198" i="3"/>
  <c r="AC198" i="3" s="1"/>
  <c r="N198" i="3"/>
  <c r="AB198" i="3" s="1"/>
  <c r="M198" i="3"/>
  <c r="AA198" i="3" s="1"/>
  <c r="L198" i="3"/>
  <c r="Z198" i="3" s="1"/>
  <c r="K198" i="3"/>
  <c r="Y198" i="3" s="1"/>
  <c r="J198" i="3"/>
  <c r="X198" i="3" s="1"/>
  <c r="I198" i="3"/>
  <c r="W198" i="3" s="1"/>
  <c r="H198" i="3"/>
  <c r="V198" i="3" s="1"/>
  <c r="G198" i="3"/>
  <c r="U198" i="3" s="1"/>
  <c r="F198" i="3"/>
  <c r="T198" i="3" s="1"/>
  <c r="E198" i="3"/>
  <c r="C198" i="3"/>
  <c r="AG198" i="3" s="1"/>
  <c r="AH198" i="3" s="1"/>
  <c r="P197" i="3"/>
  <c r="AD197" i="3" s="1"/>
  <c r="O197" i="3"/>
  <c r="AC197" i="3" s="1"/>
  <c r="N197" i="3"/>
  <c r="AB197" i="3" s="1"/>
  <c r="M197" i="3"/>
  <c r="AA197" i="3" s="1"/>
  <c r="L197" i="3"/>
  <c r="Z197" i="3" s="1"/>
  <c r="K197" i="3"/>
  <c r="Y197" i="3" s="1"/>
  <c r="J197" i="3"/>
  <c r="X197" i="3" s="1"/>
  <c r="I197" i="3"/>
  <c r="W197" i="3" s="1"/>
  <c r="H197" i="3"/>
  <c r="V197" i="3" s="1"/>
  <c r="G197" i="3"/>
  <c r="U197" i="3" s="1"/>
  <c r="F197" i="3"/>
  <c r="T197" i="3" s="1"/>
  <c r="AE197" i="3" s="1"/>
  <c r="E197" i="3"/>
  <c r="S197" i="3" s="1"/>
  <c r="C197" i="3"/>
  <c r="AG197" i="3" s="1"/>
  <c r="AH197" i="3" s="1"/>
  <c r="P196" i="3"/>
  <c r="AD196" i="3" s="1"/>
  <c r="O196" i="3"/>
  <c r="AC196" i="3" s="1"/>
  <c r="N196" i="3"/>
  <c r="AB196" i="3" s="1"/>
  <c r="M196" i="3"/>
  <c r="AA196" i="3" s="1"/>
  <c r="L196" i="3"/>
  <c r="Z196" i="3" s="1"/>
  <c r="K196" i="3"/>
  <c r="Y196" i="3" s="1"/>
  <c r="J196" i="3"/>
  <c r="X196" i="3" s="1"/>
  <c r="I196" i="3"/>
  <c r="W196" i="3" s="1"/>
  <c r="H196" i="3"/>
  <c r="V196" i="3" s="1"/>
  <c r="G196" i="3"/>
  <c r="U196" i="3" s="1"/>
  <c r="F196" i="3"/>
  <c r="T196" i="3" s="1"/>
  <c r="E196" i="3"/>
  <c r="C196" i="3"/>
  <c r="AG196" i="3" s="1"/>
  <c r="AH196" i="3" s="1"/>
  <c r="AD195" i="3"/>
  <c r="AB195" i="3"/>
  <c r="AA195" i="3"/>
  <c r="Z195" i="3"/>
  <c r="X195" i="3"/>
  <c r="W195" i="3"/>
  <c r="V195" i="3"/>
  <c r="S195" i="3"/>
  <c r="P195" i="3"/>
  <c r="O195" i="3"/>
  <c r="O262" i="3" s="1"/>
  <c r="N195" i="3"/>
  <c r="N262" i="3" s="1"/>
  <c r="M195" i="3"/>
  <c r="L195" i="3"/>
  <c r="K195" i="3"/>
  <c r="K262" i="3" s="1"/>
  <c r="J195" i="3"/>
  <c r="J262" i="3" s="1"/>
  <c r="I195" i="3"/>
  <c r="H195" i="3"/>
  <c r="G195" i="3"/>
  <c r="G262" i="3" s="1"/>
  <c r="F195" i="3"/>
  <c r="F262" i="3" s="1"/>
  <c r="E195" i="3"/>
  <c r="C195" i="3"/>
  <c r="AG195" i="3" s="1"/>
  <c r="AH195" i="3" s="1"/>
  <c r="G190" i="3"/>
  <c r="F190" i="3"/>
  <c r="Q189" i="3"/>
  <c r="P188" i="3"/>
  <c r="AD188" i="3" s="1"/>
  <c r="O188" i="3"/>
  <c r="AC188" i="3" s="1"/>
  <c r="N188" i="3"/>
  <c r="AB188" i="3" s="1"/>
  <c r="M188" i="3"/>
  <c r="AA188" i="3" s="1"/>
  <c r="L188" i="3"/>
  <c r="Z188" i="3" s="1"/>
  <c r="K188" i="3"/>
  <c r="Y188" i="3" s="1"/>
  <c r="J188" i="3"/>
  <c r="X188" i="3" s="1"/>
  <c r="I188" i="3"/>
  <c r="W188" i="3" s="1"/>
  <c r="H188" i="3"/>
  <c r="V188" i="3" s="1"/>
  <c r="G188" i="3"/>
  <c r="U188" i="3" s="1"/>
  <c r="F188" i="3"/>
  <c r="T188" i="3" s="1"/>
  <c r="E188" i="3"/>
  <c r="P187" i="3"/>
  <c r="AD187" i="3" s="1"/>
  <c r="O187" i="3"/>
  <c r="AC187" i="3" s="1"/>
  <c r="N187" i="3"/>
  <c r="AB187" i="3" s="1"/>
  <c r="M187" i="3"/>
  <c r="AA187" i="3" s="1"/>
  <c r="L187" i="3"/>
  <c r="Z187" i="3" s="1"/>
  <c r="K187" i="3"/>
  <c r="Y187" i="3" s="1"/>
  <c r="J187" i="3"/>
  <c r="X187" i="3" s="1"/>
  <c r="I187" i="3"/>
  <c r="W187" i="3" s="1"/>
  <c r="H187" i="3"/>
  <c r="V187" i="3" s="1"/>
  <c r="G187" i="3"/>
  <c r="U187" i="3" s="1"/>
  <c r="F187" i="3"/>
  <c r="T187" i="3" s="1"/>
  <c r="E187" i="3"/>
  <c r="P186" i="3"/>
  <c r="AD186" i="3" s="1"/>
  <c r="O186" i="3"/>
  <c r="AC186" i="3" s="1"/>
  <c r="N186" i="3"/>
  <c r="AB186" i="3" s="1"/>
  <c r="M186" i="3"/>
  <c r="AA186" i="3" s="1"/>
  <c r="L186" i="3"/>
  <c r="Z186" i="3" s="1"/>
  <c r="K186" i="3"/>
  <c r="Y186" i="3" s="1"/>
  <c r="J186" i="3"/>
  <c r="X186" i="3" s="1"/>
  <c r="I186" i="3"/>
  <c r="W186" i="3" s="1"/>
  <c r="H186" i="3"/>
  <c r="V186" i="3" s="1"/>
  <c r="G186" i="3"/>
  <c r="U186" i="3" s="1"/>
  <c r="F186" i="3"/>
  <c r="T186" i="3" s="1"/>
  <c r="E186" i="3"/>
  <c r="AG186" i="3"/>
  <c r="AH186" i="3" s="1"/>
  <c r="P185" i="3"/>
  <c r="AD185" i="3" s="1"/>
  <c r="O185" i="3"/>
  <c r="AC185" i="3" s="1"/>
  <c r="N185" i="3"/>
  <c r="AB185" i="3" s="1"/>
  <c r="M185" i="3"/>
  <c r="AA185" i="3" s="1"/>
  <c r="L185" i="3"/>
  <c r="Z185" i="3" s="1"/>
  <c r="K185" i="3"/>
  <c r="Y185" i="3" s="1"/>
  <c r="J185" i="3"/>
  <c r="X185" i="3" s="1"/>
  <c r="I185" i="3"/>
  <c r="W185" i="3" s="1"/>
  <c r="H185" i="3"/>
  <c r="V185" i="3" s="1"/>
  <c r="G185" i="3"/>
  <c r="U185" i="3" s="1"/>
  <c r="F185" i="3"/>
  <c r="T185" i="3" s="1"/>
  <c r="E185" i="3"/>
  <c r="P184" i="3"/>
  <c r="AD184" i="3" s="1"/>
  <c r="O184" i="3"/>
  <c r="AC184" i="3" s="1"/>
  <c r="N184" i="3"/>
  <c r="AB184" i="3" s="1"/>
  <c r="M184" i="3"/>
  <c r="AA184" i="3" s="1"/>
  <c r="L184" i="3"/>
  <c r="Z184" i="3" s="1"/>
  <c r="K184" i="3"/>
  <c r="Y184" i="3" s="1"/>
  <c r="J184" i="3"/>
  <c r="X184" i="3" s="1"/>
  <c r="I184" i="3"/>
  <c r="W184" i="3" s="1"/>
  <c r="H184" i="3"/>
  <c r="V184" i="3" s="1"/>
  <c r="G184" i="3"/>
  <c r="U184" i="3" s="1"/>
  <c r="F184" i="3"/>
  <c r="T184" i="3" s="1"/>
  <c r="E184" i="3"/>
  <c r="P183" i="3"/>
  <c r="AD183" i="3" s="1"/>
  <c r="O183" i="3"/>
  <c r="AC183" i="3" s="1"/>
  <c r="N183" i="3"/>
  <c r="AB183" i="3" s="1"/>
  <c r="M183" i="3"/>
  <c r="AA183" i="3" s="1"/>
  <c r="L183" i="3"/>
  <c r="Z183" i="3" s="1"/>
  <c r="K183" i="3"/>
  <c r="Y183" i="3" s="1"/>
  <c r="J183" i="3"/>
  <c r="X183" i="3" s="1"/>
  <c r="I183" i="3"/>
  <c r="W183" i="3" s="1"/>
  <c r="H183" i="3"/>
  <c r="V183" i="3" s="1"/>
  <c r="G183" i="3"/>
  <c r="U183" i="3" s="1"/>
  <c r="F183" i="3"/>
  <c r="T183" i="3" s="1"/>
  <c r="E183" i="3"/>
  <c r="C183" i="3"/>
  <c r="AG183" i="3" s="1"/>
  <c r="AH183" i="3" s="1"/>
  <c r="P182" i="3"/>
  <c r="AD182" i="3" s="1"/>
  <c r="O182" i="3"/>
  <c r="AC182" i="3" s="1"/>
  <c r="N182" i="3"/>
  <c r="AB182" i="3" s="1"/>
  <c r="M182" i="3"/>
  <c r="AA182" i="3" s="1"/>
  <c r="L182" i="3"/>
  <c r="Z182" i="3" s="1"/>
  <c r="K182" i="3"/>
  <c r="Y182" i="3" s="1"/>
  <c r="J182" i="3"/>
  <c r="X182" i="3" s="1"/>
  <c r="I182" i="3"/>
  <c r="W182" i="3" s="1"/>
  <c r="H182" i="3"/>
  <c r="V182" i="3" s="1"/>
  <c r="G182" i="3"/>
  <c r="U182" i="3" s="1"/>
  <c r="F182" i="3"/>
  <c r="T182" i="3" s="1"/>
  <c r="E182" i="3"/>
  <c r="C182" i="3"/>
  <c r="AG182" i="3" s="1"/>
  <c r="AH182" i="3" s="1"/>
  <c r="P181" i="3"/>
  <c r="AD181" i="3" s="1"/>
  <c r="O181" i="3"/>
  <c r="AC181" i="3" s="1"/>
  <c r="N181" i="3"/>
  <c r="AB181" i="3" s="1"/>
  <c r="M181" i="3"/>
  <c r="AA181" i="3" s="1"/>
  <c r="L181" i="3"/>
  <c r="Z181" i="3" s="1"/>
  <c r="K181" i="3"/>
  <c r="Y181" i="3" s="1"/>
  <c r="J181" i="3"/>
  <c r="X181" i="3" s="1"/>
  <c r="I181" i="3"/>
  <c r="W181" i="3" s="1"/>
  <c r="H181" i="3"/>
  <c r="V181" i="3" s="1"/>
  <c r="G181" i="3"/>
  <c r="U181" i="3" s="1"/>
  <c r="F181" i="3"/>
  <c r="T181" i="3" s="1"/>
  <c r="E181" i="3"/>
  <c r="C181" i="3"/>
  <c r="AG181" i="3" s="1"/>
  <c r="AH181" i="3" s="1"/>
  <c r="P180" i="3"/>
  <c r="AD180" i="3" s="1"/>
  <c r="O180" i="3"/>
  <c r="AC180" i="3" s="1"/>
  <c r="N180" i="3"/>
  <c r="AB180" i="3" s="1"/>
  <c r="M180" i="3"/>
  <c r="AA180" i="3" s="1"/>
  <c r="L180" i="3"/>
  <c r="Z180" i="3" s="1"/>
  <c r="K180" i="3"/>
  <c r="Y180" i="3" s="1"/>
  <c r="J180" i="3"/>
  <c r="X180" i="3" s="1"/>
  <c r="I180" i="3"/>
  <c r="W180" i="3" s="1"/>
  <c r="H180" i="3"/>
  <c r="V180" i="3" s="1"/>
  <c r="G180" i="3"/>
  <c r="U180" i="3" s="1"/>
  <c r="F180" i="3"/>
  <c r="T180" i="3" s="1"/>
  <c r="E180" i="3"/>
  <c r="P179" i="3"/>
  <c r="AD179" i="3" s="1"/>
  <c r="O179" i="3"/>
  <c r="AC179" i="3" s="1"/>
  <c r="N179" i="3"/>
  <c r="AB179" i="3" s="1"/>
  <c r="M179" i="3"/>
  <c r="AA179" i="3" s="1"/>
  <c r="L179" i="3"/>
  <c r="Z179" i="3" s="1"/>
  <c r="K179" i="3"/>
  <c r="Y179" i="3" s="1"/>
  <c r="J179" i="3"/>
  <c r="X179" i="3" s="1"/>
  <c r="I179" i="3"/>
  <c r="W179" i="3" s="1"/>
  <c r="H179" i="3"/>
  <c r="V179" i="3" s="1"/>
  <c r="G179" i="3"/>
  <c r="U179" i="3" s="1"/>
  <c r="F179" i="3"/>
  <c r="T179" i="3" s="1"/>
  <c r="E179" i="3"/>
  <c r="C179" i="3"/>
  <c r="AG179" i="3" s="1"/>
  <c r="AH179" i="3" s="1"/>
  <c r="P178" i="3"/>
  <c r="AD178" i="3" s="1"/>
  <c r="O178" i="3"/>
  <c r="AC178" i="3" s="1"/>
  <c r="N178" i="3"/>
  <c r="AB178" i="3" s="1"/>
  <c r="M178" i="3"/>
  <c r="AA178" i="3" s="1"/>
  <c r="L178" i="3"/>
  <c r="Z178" i="3" s="1"/>
  <c r="K178" i="3"/>
  <c r="Y178" i="3" s="1"/>
  <c r="J178" i="3"/>
  <c r="X178" i="3" s="1"/>
  <c r="I178" i="3"/>
  <c r="W178" i="3" s="1"/>
  <c r="H178" i="3"/>
  <c r="V178" i="3" s="1"/>
  <c r="G178" i="3"/>
  <c r="U178" i="3" s="1"/>
  <c r="F178" i="3"/>
  <c r="T178" i="3" s="1"/>
  <c r="E178" i="3"/>
  <c r="C178" i="3"/>
  <c r="AG178" i="3" s="1"/>
  <c r="AH178" i="3" s="1"/>
  <c r="P177" i="3"/>
  <c r="AD177" i="3" s="1"/>
  <c r="O177" i="3"/>
  <c r="AC177" i="3" s="1"/>
  <c r="N177" i="3"/>
  <c r="AB177" i="3" s="1"/>
  <c r="M177" i="3"/>
  <c r="AA177" i="3" s="1"/>
  <c r="L177" i="3"/>
  <c r="Z177" i="3" s="1"/>
  <c r="K177" i="3"/>
  <c r="Y177" i="3" s="1"/>
  <c r="J177" i="3"/>
  <c r="X177" i="3" s="1"/>
  <c r="I177" i="3"/>
  <c r="W177" i="3" s="1"/>
  <c r="H177" i="3"/>
  <c r="V177" i="3" s="1"/>
  <c r="G177" i="3"/>
  <c r="U177" i="3" s="1"/>
  <c r="F177" i="3"/>
  <c r="T177" i="3" s="1"/>
  <c r="E177" i="3"/>
  <c r="C177" i="3"/>
  <c r="AG177" i="3" s="1"/>
  <c r="AH177" i="3" s="1"/>
  <c r="P176" i="3"/>
  <c r="AD176" i="3" s="1"/>
  <c r="O176" i="3"/>
  <c r="AC176" i="3" s="1"/>
  <c r="N176" i="3"/>
  <c r="AB176" i="3" s="1"/>
  <c r="M176" i="3"/>
  <c r="AA176" i="3" s="1"/>
  <c r="L176" i="3"/>
  <c r="Z176" i="3" s="1"/>
  <c r="K176" i="3"/>
  <c r="Y176" i="3" s="1"/>
  <c r="J176" i="3"/>
  <c r="X176" i="3" s="1"/>
  <c r="I176" i="3"/>
  <c r="W176" i="3" s="1"/>
  <c r="H176" i="3"/>
  <c r="V176" i="3" s="1"/>
  <c r="G176" i="3"/>
  <c r="U176" i="3" s="1"/>
  <c r="F176" i="3"/>
  <c r="T176" i="3" s="1"/>
  <c r="E176" i="3"/>
  <c r="C176" i="3"/>
  <c r="AG176" i="3" s="1"/>
  <c r="AH176" i="3" s="1"/>
  <c r="P175" i="3"/>
  <c r="AD175" i="3" s="1"/>
  <c r="O175" i="3"/>
  <c r="AC175" i="3" s="1"/>
  <c r="N175" i="3"/>
  <c r="AB175" i="3" s="1"/>
  <c r="M175" i="3"/>
  <c r="AA175" i="3" s="1"/>
  <c r="L175" i="3"/>
  <c r="Z175" i="3" s="1"/>
  <c r="K175" i="3"/>
  <c r="Y175" i="3" s="1"/>
  <c r="J175" i="3"/>
  <c r="X175" i="3" s="1"/>
  <c r="I175" i="3"/>
  <c r="W175" i="3" s="1"/>
  <c r="H175" i="3"/>
  <c r="V175" i="3" s="1"/>
  <c r="G175" i="3"/>
  <c r="U175" i="3" s="1"/>
  <c r="F175" i="3"/>
  <c r="T175" i="3" s="1"/>
  <c r="E175" i="3"/>
  <c r="C175" i="3"/>
  <c r="AG175" i="3" s="1"/>
  <c r="AH175" i="3" s="1"/>
  <c r="P174" i="3"/>
  <c r="AD174" i="3" s="1"/>
  <c r="O174" i="3"/>
  <c r="AC174" i="3" s="1"/>
  <c r="N174" i="3"/>
  <c r="AB174" i="3" s="1"/>
  <c r="M174" i="3"/>
  <c r="AA174" i="3" s="1"/>
  <c r="L174" i="3"/>
  <c r="Z174" i="3" s="1"/>
  <c r="K174" i="3"/>
  <c r="Y174" i="3" s="1"/>
  <c r="J174" i="3"/>
  <c r="X174" i="3" s="1"/>
  <c r="I174" i="3"/>
  <c r="W174" i="3" s="1"/>
  <c r="H174" i="3"/>
  <c r="V174" i="3" s="1"/>
  <c r="G174" i="3"/>
  <c r="U174" i="3" s="1"/>
  <c r="F174" i="3"/>
  <c r="T174" i="3" s="1"/>
  <c r="E174" i="3"/>
  <c r="C174" i="3"/>
  <c r="AG174" i="3" s="1"/>
  <c r="AH174" i="3" s="1"/>
  <c r="P173" i="3"/>
  <c r="AD173" i="3" s="1"/>
  <c r="O173" i="3"/>
  <c r="AC173" i="3" s="1"/>
  <c r="N173" i="3"/>
  <c r="AB173" i="3" s="1"/>
  <c r="M173" i="3"/>
  <c r="AA173" i="3" s="1"/>
  <c r="L173" i="3"/>
  <c r="Z173" i="3" s="1"/>
  <c r="K173" i="3"/>
  <c r="Y173" i="3" s="1"/>
  <c r="J173" i="3"/>
  <c r="X173" i="3" s="1"/>
  <c r="I173" i="3"/>
  <c r="W173" i="3" s="1"/>
  <c r="H173" i="3"/>
  <c r="V173" i="3" s="1"/>
  <c r="G173" i="3"/>
  <c r="U173" i="3" s="1"/>
  <c r="F173" i="3"/>
  <c r="T173" i="3" s="1"/>
  <c r="E173" i="3"/>
  <c r="C173" i="3"/>
  <c r="AG173" i="3" s="1"/>
  <c r="AH173" i="3" s="1"/>
  <c r="P172" i="3"/>
  <c r="AD172" i="3" s="1"/>
  <c r="O172" i="3"/>
  <c r="AC172" i="3" s="1"/>
  <c r="N172" i="3"/>
  <c r="AB172" i="3" s="1"/>
  <c r="M172" i="3"/>
  <c r="AA172" i="3" s="1"/>
  <c r="L172" i="3"/>
  <c r="Z172" i="3" s="1"/>
  <c r="K172" i="3"/>
  <c r="Y172" i="3" s="1"/>
  <c r="J172" i="3"/>
  <c r="X172" i="3" s="1"/>
  <c r="I172" i="3"/>
  <c r="W172" i="3" s="1"/>
  <c r="H172" i="3"/>
  <c r="V172" i="3" s="1"/>
  <c r="G172" i="3"/>
  <c r="U172" i="3" s="1"/>
  <c r="F172" i="3"/>
  <c r="T172" i="3" s="1"/>
  <c r="E172" i="3"/>
  <c r="C172" i="3"/>
  <c r="AG172" i="3" s="1"/>
  <c r="AH172" i="3" s="1"/>
  <c r="P171" i="3"/>
  <c r="AD171" i="3" s="1"/>
  <c r="O171" i="3"/>
  <c r="AC171" i="3" s="1"/>
  <c r="N171" i="3"/>
  <c r="AB171" i="3" s="1"/>
  <c r="M171" i="3"/>
  <c r="AA171" i="3" s="1"/>
  <c r="L171" i="3"/>
  <c r="Z171" i="3" s="1"/>
  <c r="K171" i="3"/>
  <c r="Y171" i="3" s="1"/>
  <c r="J171" i="3"/>
  <c r="X171" i="3" s="1"/>
  <c r="I171" i="3"/>
  <c r="W171" i="3" s="1"/>
  <c r="H171" i="3"/>
  <c r="V171" i="3" s="1"/>
  <c r="G171" i="3"/>
  <c r="U171" i="3" s="1"/>
  <c r="F171" i="3"/>
  <c r="T171" i="3" s="1"/>
  <c r="E171" i="3"/>
  <c r="C171" i="3"/>
  <c r="AG171" i="3" s="1"/>
  <c r="AH171" i="3" s="1"/>
  <c r="P170" i="3"/>
  <c r="AD170" i="3" s="1"/>
  <c r="O170" i="3"/>
  <c r="AC170" i="3" s="1"/>
  <c r="N170" i="3"/>
  <c r="AB170" i="3" s="1"/>
  <c r="M170" i="3"/>
  <c r="AA170" i="3" s="1"/>
  <c r="L170" i="3"/>
  <c r="Z170" i="3" s="1"/>
  <c r="K170" i="3"/>
  <c r="Y170" i="3" s="1"/>
  <c r="J170" i="3"/>
  <c r="X170" i="3" s="1"/>
  <c r="I170" i="3"/>
  <c r="W170" i="3" s="1"/>
  <c r="H170" i="3"/>
  <c r="V170" i="3" s="1"/>
  <c r="G170" i="3"/>
  <c r="U170" i="3" s="1"/>
  <c r="F170" i="3"/>
  <c r="T170" i="3" s="1"/>
  <c r="E170" i="3"/>
  <c r="C170" i="3"/>
  <c r="AG170" i="3" s="1"/>
  <c r="AH170" i="3" s="1"/>
  <c r="P169" i="3"/>
  <c r="AD169" i="3" s="1"/>
  <c r="O169" i="3"/>
  <c r="AC169" i="3" s="1"/>
  <c r="N169" i="3"/>
  <c r="AB169" i="3" s="1"/>
  <c r="M169" i="3"/>
  <c r="AA169" i="3" s="1"/>
  <c r="L169" i="3"/>
  <c r="Z169" i="3" s="1"/>
  <c r="K169" i="3"/>
  <c r="Y169" i="3" s="1"/>
  <c r="J169" i="3"/>
  <c r="X169" i="3" s="1"/>
  <c r="I169" i="3"/>
  <c r="W169" i="3" s="1"/>
  <c r="H169" i="3"/>
  <c r="V169" i="3" s="1"/>
  <c r="G169" i="3"/>
  <c r="U169" i="3" s="1"/>
  <c r="F169" i="3"/>
  <c r="T169" i="3" s="1"/>
  <c r="E169" i="3"/>
  <c r="C169" i="3"/>
  <c r="AG169" i="3" s="1"/>
  <c r="AH169" i="3" s="1"/>
  <c r="P168" i="3"/>
  <c r="AD168" i="3" s="1"/>
  <c r="O168" i="3"/>
  <c r="AC168" i="3" s="1"/>
  <c r="N168" i="3"/>
  <c r="AB168" i="3" s="1"/>
  <c r="M168" i="3"/>
  <c r="AA168" i="3" s="1"/>
  <c r="L168" i="3"/>
  <c r="Z168" i="3" s="1"/>
  <c r="K168" i="3"/>
  <c r="Y168" i="3" s="1"/>
  <c r="J168" i="3"/>
  <c r="X168" i="3" s="1"/>
  <c r="I168" i="3"/>
  <c r="W168" i="3" s="1"/>
  <c r="H168" i="3"/>
  <c r="V168" i="3" s="1"/>
  <c r="G168" i="3"/>
  <c r="U168" i="3" s="1"/>
  <c r="F168" i="3"/>
  <c r="T168" i="3" s="1"/>
  <c r="E168" i="3"/>
  <c r="C168" i="3"/>
  <c r="AG168" i="3" s="1"/>
  <c r="AH168" i="3" s="1"/>
  <c r="P167" i="3"/>
  <c r="AD167" i="3" s="1"/>
  <c r="O167" i="3"/>
  <c r="AC167" i="3" s="1"/>
  <c r="N167" i="3"/>
  <c r="AB167" i="3" s="1"/>
  <c r="M167" i="3"/>
  <c r="AA167" i="3" s="1"/>
  <c r="L167" i="3"/>
  <c r="Z167" i="3" s="1"/>
  <c r="K167" i="3"/>
  <c r="Y167" i="3" s="1"/>
  <c r="J167" i="3"/>
  <c r="X167" i="3" s="1"/>
  <c r="I167" i="3"/>
  <c r="W167" i="3" s="1"/>
  <c r="H167" i="3"/>
  <c r="V167" i="3" s="1"/>
  <c r="G167" i="3"/>
  <c r="U167" i="3" s="1"/>
  <c r="F167" i="3"/>
  <c r="T167" i="3" s="1"/>
  <c r="E167" i="3"/>
  <c r="C167" i="3"/>
  <c r="AG167" i="3" s="1"/>
  <c r="AH167" i="3" s="1"/>
  <c r="P166" i="3"/>
  <c r="AD166" i="3" s="1"/>
  <c r="O166" i="3"/>
  <c r="AC166" i="3" s="1"/>
  <c r="N166" i="3"/>
  <c r="AB166" i="3" s="1"/>
  <c r="M166" i="3"/>
  <c r="AA166" i="3" s="1"/>
  <c r="L166" i="3"/>
  <c r="Z166" i="3" s="1"/>
  <c r="K166" i="3"/>
  <c r="Y166" i="3" s="1"/>
  <c r="J166" i="3"/>
  <c r="X166" i="3" s="1"/>
  <c r="I166" i="3"/>
  <c r="W166" i="3" s="1"/>
  <c r="H166" i="3"/>
  <c r="V166" i="3" s="1"/>
  <c r="G166" i="3"/>
  <c r="U166" i="3" s="1"/>
  <c r="F166" i="3"/>
  <c r="T166" i="3" s="1"/>
  <c r="E166" i="3"/>
  <c r="C166" i="3"/>
  <c r="AG166" i="3" s="1"/>
  <c r="AH166" i="3" s="1"/>
  <c r="P165" i="3"/>
  <c r="AD165" i="3" s="1"/>
  <c r="O165" i="3"/>
  <c r="AC165" i="3" s="1"/>
  <c r="N165" i="3"/>
  <c r="AB165" i="3" s="1"/>
  <c r="M165" i="3"/>
  <c r="AA165" i="3" s="1"/>
  <c r="L165" i="3"/>
  <c r="Z165" i="3" s="1"/>
  <c r="K165" i="3"/>
  <c r="Y165" i="3" s="1"/>
  <c r="J165" i="3"/>
  <c r="X165" i="3" s="1"/>
  <c r="I165" i="3"/>
  <c r="W165" i="3" s="1"/>
  <c r="H165" i="3"/>
  <c r="V165" i="3" s="1"/>
  <c r="G165" i="3"/>
  <c r="U165" i="3" s="1"/>
  <c r="F165" i="3"/>
  <c r="T165" i="3" s="1"/>
  <c r="E165" i="3"/>
  <c r="C165" i="3"/>
  <c r="AG165" i="3" s="1"/>
  <c r="AH165" i="3" s="1"/>
  <c r="P164" i="3"/>
  <c r="AD164" i="3" s="1"/>
  <c r="O164" i="3"/>
  <c r="AC164" i="3" s="1"/>
  <c r="N164" i="3"/>
  <c r="AB164" i="3" s="1"/>
  <c r="M164" i="3"/>
  <c r="AA164" i="3" s="1"/>
  <c r="L164" i="3"/>
  <c r="Z164" i="3" s="1"/>
  <c r="K164" i="3"/>
  <c r="Y164" i="3" s="1"/>
  <c r="J164" i="3"/>
  <c r="X164" i="3" s="1"/>
  <c r="I164" i="3"/>
  <c r="W164" i="3" s="1"/>
  <c r="H164" i="3"/>
  <c r="V164" i="3" s="1"/>
  <c r="G164" i="3"/>
  <c r="U164" i="3" s="1"/>
  <c r="F164" i="3"/>
  <c r="T164" i="3" s="1"/>
  <c r="E164" i="3"/>
  <c r="C164" i="3"/>
  <c r="AG164" i="3" s="1"/>
  <c r="AH164" i="3" s="1"/>
  <c r="P163" i="3"/>
  <c r="AD163" i="3" s="1"/>
  <c r="O163" i="3"/>
  <c r="AC163" i="3" s="1"/>
  <c r="N163" i="3"/>
  <c r="AB163" i="3" s="1"/>
  <c r="M163" i="3"/>
  <c r="AA163" i="3" s="1"/>
  <c r="L163" i="3"/>
  <c r="Z163" i="3" s="1"/>
  <c r="K163" i="3"/>
  <c r="Y163" i="3" s="1"/>
  <c r="J163" i="3"/>
  <c r="X163" i="3" s="1"/>
  <c r="I163" i="3"/>
  <c r="W163" i="3" s="1"/>
  <c r="H163" i="3"/>
  <c r="V163" i="3" s="1"/>
  <c r="G163" i="3"/>
  <c r="U163" i="3" s="1"/>
  <c r="F163" i="3"/>
  <c r="T163" i="3" s="1"/>
  <c r="E163" i="3"/>
  <c r="C163" i="3"/>
  <c r="AG163" i="3" s="1"/>
  <c r="AH163" i="3" s="1"/>
  <c r="P162" i="3"/>
  <c r="AD162" i="3" s="1"/>
  <c r="O162" i="3"/>
  <c r="AC162" i="3" s="1"/>
  <c r="N162" i="3"/>
  <c r="AB162" i="3" s="1"/>
  <c r="M162" i="3"/>
  <c r="AA162" i="3" s="1"/>
  <c r="L162" i="3"/>
  <c r="Z162" i="3" s="1"/>
  <c r="K162" i="3"/>
  <c r="Y162" i="3" s="1"/>
  <c r="J162" i="3"/>
  <c r="X162" i="3" s="1"/>
  <c r="I162" i="3"/>
  <c r="W162" i="3" s="1"/>
  <c r="H162" i="3"/>
  <c r="V162" i="3" s="1"/>
  <c r="G162" i="3"/>
  <c r="U162" i="3" s="1"/>
  <c r="F162" i="3"/>
  <c r="T162" i="3" s="1"/>
  <c r="E162" i="3"/>
  <c r="C162" i="3"/>
  <c r="AG162" i="3" s="1"/>
  <c r="AH162" i="3" s="1"/>
  <c r="P161" i="3"/>
  <c r="AD161" i="3" s="1"/>
  <c r="O161" i="3"/>
  <c r="AC161" i="3" s="1"/>
  <c r="N161" i="3"/>
  <c r="AB161" i="3" s="1"/>
  <c r="M161" i="3"/>
  <c r="AA161" i="3" s="1"/>
  <c r="L161" i="3"/>
  <c r="Z161" i="3" s="1"/>
  <c r="K161" i="3"/>
  <c r="Y161" i="3" s="1"/>
  <c r="J161" i="3"/>
  <c r="X161" i="3" s="1"/>
  <c r="I161" i="3"/>
  <c r="W161" i="3" s="1"/>
  <c r="H161" i="3"/>
  <c r="V161" i="3" s="1"/>
  <c r="G161" i="3"/>
  <c r="U161" i="3" s="1"/>
  <c r="F161" i="3"/>
  <c r="T161" i="3" s="1"/>
  <c r="E161" i="3"/>
  <c r="C161" i="3"/>
  <c r="AG161" i="3" s="1"/>
  <c r="AH161" i="3" s="1"/>
  <c r="P160" i="3"/>
  <c r="AD160" i="3" s="1"/>
  <c r="O160" i="3"/>
  <c r="AC160" i="3" s="1"/>
  <c r="N160" i="3"/>
  <c r="AB160" i="3" s="1"/>
  <c r="M160" i="3"/>
  <c r="AA160" i="3" s="1"/>
  <c r="L160" i="3"/>
  <c r="Z160" i="3" s="1"/>
  <c r="K160" i="3"/>
  <c r="Y160" i="3" s="1"/>
  <c r="J160" i="3"/>
  <c r="X160" i="3" s="1"/>
  <c r="I160" i="3"/>
  <c r="W160" i="3" s="1"/>
  <c r="H160" i="3"/>
  <c r="V160" i="3" s="1"/>
  <c r="G160" i="3"/>
  <c r="U160" i="3" s="1"/>
  <c r="F160" i="3"/>
  <c r="T160" i="3" s="1"/>
  <c r="E160" i="3"/>
  <c r="C160" i="3"/>
  <c r="AG160" i="3" s="1"/>
  <c r="AH160" i="3" s="1"/>
  <c r="P159" i="3"/>
  <c r="AD159" i="3" s="1"/>
  <c r="O159" i="3"/>
  <c r="AC159" i="3" s="1"/>
  <c r="N159" i="3"/>
  <c r="AB159" i="3" s="1"/>
  <c r="M159" i="3"/>
  <c r="AA159" i="3" s="1"/>
  <c r="L159" i="3"/>
  <c r="Z159" i="3" s="1"/>
  <c r="K159" i="3"/>
  <c r="Y159" i="3" s="1"/>
  <c r="J159" i="3"/>
  <c r="X159" i="3" s="1"/>
  <c r="I159" i="3"/>
  <c r="W159" i="3" s="1"/>
  <c r="H159" i="3"/>
  <c r="V159" i="3" s="1"/>
  <c r="G159" i="3"/>
  <c r="U159" i="3" s="1"/>
  <c r="F159" i="3"/>
  <c r="T159" i="3" s="1"/>
  <c r="E159" i="3"/>
  <c r="C159" i="3"/>
  <c r="AG159" i="3" s="1"/>
  <c r="AH159" i="3" s="1"/>
  <c r="P158" i="3"/>
  <c r="AD158" i="3" s="1"/>
  <c r="O158" i="3"/>
  <c r="AC158" i="3" s="1"/>
  <c r="N158" i="3"/>
  <c r="AB158" i="3" s="1"/>
  <c r="M158" i="3"/>
  <c r="AA158" i="3" s="1"/>
  <c r="L158" i="3"/>
  <c r="Z158" i="3" s="1"/>
  <c r="K158" i="3"/>
  <c r="Y158" i="3" s="1"/>
  <c r="J158" i="3"/>
  <c r="X158" i="3" s="1"/>
  <c r="I158" i="3"/>
  <c r="W158" i="3" s="1"/>
  <c r="H158" i="3"/>
  <c r="V158" i="3" s="1"/>
  <c r="G158" i="3"/>
  <c r="U158" i="3" s="1"/>
  <c r="F158" i="3"/>
  <c r="T158" i="3" s="1"/>
  <c r="E158" i="3"/>
  <c r="C158" i="3"/>
  <c r="AG158" i="3" s="1"/>
  <c r="AH158" i="3" s="1"/>
  <c r="P157" i="3"/>
  <c r="AD157" i="3" s="1"/>
  <c r="O157" i="3"/>
  <c r="AC157" i="3" s="1"/>
  <c r="N157" i="3"/>
  <c r="AB157" i="3" s="1"/>
  <c r="M157" i="3"/>
  <c r="AA157" i="3" s="1"/>
  <c r="L157" i="3"/>
  <c r="Z157" i="3" s="1"/>
  <c r="K157" i="3"/>
  <c r="Y157" i="3" s="1"/>
  <c r="J157" i="3"/>
  <c r="X157" i="3" s="1"/>
  <c r="I157" i="3"/>
  <c r="W157" i="3" s="1"/>
  <c r="H157" i="3"/>
  <c r="V157" i="3" s="1"/>
  <c r="G157" i="3"/>
  <c r="U157" i="3" s="1"/>
  <c r="F157" i="3"/>
  <c r="T157" i="3" s="1"/>
  <c r="E157" i="3"/>
  <c r="C157" i="3"/>
  <c r="AG157" i="3" s="1"/>
  <c r="AH157" i="3" s="1"/>
  <c r="P156" i="3"/>
  <c r="AD156" i="3" s="1"/>
  <c r="O156" i="3"/>
  <c r="AC156" i="3" s="1"/>
  <c r="N156" i="3"/>
  <c r="AB156" i="3" s="1"/>
  <c r="M156" i="3"/>
  <c r="AA156" i="3" s="1"/>
  <c r="L156" i="3"/>
  <c r="Z156" i="3" s="1"/>
  <c r="K156" i="3"/>
  <c r="Y156" i="3" s="1"/>
  <c r="J156" i="3"/>
  <c r="X156" i="3" s="1"/>
  <c r="I156" i="3"/>
  <c r="W156" i="3" s="1"/>
  <c r="H156" i="3"/>
  <c r="V156" i="3" s="1"/>
  <c r="G156" i="3"/>
  <c r="U156" i="3" s="1"/>
  <c r="F156" i="3"/>
  <c r="T156" i="3" s="1"/>
  <c r="E156" i="3"/>
  <c r="C156" i="3"/>
  <c r="AG156" i="3" s="1"/>
  <c r="AH156" i="3" s="1"/>
  <c r="P155" i="3"/>
  <c r="AD155" i="3" s="1"/>
  <c r="O155" i="3"/>
  <c r="AC155" i="3" s="1"/>
  <c r="N155" i="3"/>
  <c r="AB155" i="3" s="1"/>
  <c r="M155" i="3"/>
  <c r="AA155" i="3" s="1"/>
  <c r="L155" i="3"/>
  <c r="Z155" i="3" s="1"/>
  <c r="K155" i="3"/>
  <c r="Y155" i="3" s="1"/>
  <c r="J155" i="3"/>
  <c r="X155" i="3" s="1"/>
  <c r="I155" i="3"/>
  <c r="W155" i="3" s="1"/>
  <c r="H155" i="3"/>
  <c r="V155" i="3" s="1"/>
  <c r="G155" i="3"/>
  <c r="U155" i="3" s="1"/>
  <c r="F155" i="3"/>
  <c r="T155" i="3" s="1"/>
  <c r="E155" i="3"/>
  <c r="C155" i="3"/>
  <c r="AG155" i="3" s="1"/>
  <c r="AH155" i="3" s="1"/>
  <c r="P154" i="3"/>
  <c r="AD154" i="3" s="1"/>
  <c r="O154" i="3"/>
  <c r="AC154" i="3" s="1"/>
  <c r="N154" i="3"/>
  <c r="AB154" i="3" s="1"/>
  <c r="M154" i="3"/>
  <c r="AA154" i="3" s="1"/>
  <c r="L154" i="3"/>
  <c r="Z154" i="3" s="1"/>
  <c r="K154" i="3"/>
  <c r="Y154" i="3" s="1"/>
  <c r="J154" i="3"/>
  <c r="X154" i="3" s="1"/>
  <c r="I154" i="3"/>
  <c r="W154" i="3" s="1"/>
  <c r="H154" i="3"/>
  <c r="V154" i="3" s="1"/>
  <c r="G154" i="3"/>
  <c r="U154" i="3" s="1"/>
  <c r="F154" i="3"/>
  <c r="T154" i="3" s="1"/>
  <c r="E154" i="3"/>
  <c r="C154" i="3"/>
  <c r="AG154" i="3" s="1"/>
  <c r="AH154" i="3" s="1"/>
  <c r="P153" i="3"/>
  <c r="AD153" i="3" s="1"/>
  <c r="O153" i="3"/>
  <c r="AC153" i="3" s="1"/>
  <c r="N153" i="3"/>
  <c r="AB153" i="3" s="1"/>
  <c r="M153" i="3"/>
  <c r="AA153" i="3" s="1"/>
  <c r="L153" i="3"/>
  <c r="Z153" i="3" s="1"/>
  <c r="K153" i="3"/>
  <c r="Y153" i="3" s="1"/>
  <c r="J153" i="3"/>
  <c r="X153" i="3" s="1"/>
  <c r="I153" i="3"/>
  <c r="W153" i="3" s="1"/>
  <c r="H153" i="3"/>
  <c r="V153" i="3" s="1"/>
  <c r="G153" i="3"/>
  <c r="U153" i="3" s="1"/>
  <c r="F153" i="3"/>
  <c r="T153" i="3" s="1"/>
  <c r="E153" i="3"/>
  <c r="C153" i="3"/>
  <c r="AG153" i="3" s="1"/>
  <c r="AH153" i="3" s="1"/>
  <c r="P152" i="3"/>
  <c r="AD152" i="3" s="1"/>
  <c r="O152" i="3"/>
  <c r="AC152" i="3" s="1"/>
  <c r="N152" i="3"/>
  <c r="AB152" i="3" s="1"/>
  <c r="M152" i="3"/>
  <c r="AA152" i="3" s="1"/>
  <c r="L152" i="3"/>
  <c r="Z152" i="3" s="1"/>
  <c r="K152" i="3"/>
  <c r="Y152" i="3" s="1"/>
  <c r="J152" i="3"/>
  <c r="X152" i="3" s="1"/>
  <c r="I152" i="3"/>
  <c r="W152" i="3" s="1"/>
  <c r="H152" i="3"/>
  <c r="V152" i="3" s="1"/>
  <c r="G152" i="3"/>
  <c r="U152" i="3" s="1"/>
  <c r="F152" i="3"/>
  <c r="T152" i="3" s="1"/>
  <c r="E152" i="3"/>
  <c r="C152" i="3"/>
  <c r="AG152" i="3" s="1"/>
  <c r="AH152" i="3" s="1"/>
  <c r="P151" i="3"/>
  <c r="AD151" i="3" s="1"/>
  <c r="O151" i="3"/>
  <c r="AC151" i="3" s="1"/>
  <c r="N151" i="3"/>
  <c r="AB151" i="3" s="1"/>
  <c r="M151" i="3"/>
  <c r="AA151" i="3" s="1"/>
  <c r="L151" i="3"/>
  <c r="Z151" i="3" s="1"/>
  <c r="K151" i="3"/>
  <c r="Y151" i="3" s="1"/>
  <c r="J151" i="3"/>
  <c r="X151" i="3" s="1"/>
  <c r="I151" i="3"/>
  <c r="W151" i="3" s="1"/>
  <c r="H151" i="3"/>
  <c r="V151" i="3" s="1"/>
  <c r="G151" i="3"/>
  <c r="U151" i="3" s="1"/>
  <c r="F151" i="3"/>
  <c r="T151" i="3" s="1"/>
  <c r="E151" i="3"/>
  <c r="C151" i="3"/>
  <c r="AG151" i="3" s="1"/>
  <c r="AH151" i="3" s="1"/>
  <c r="P150" i="3"/>
  <c r="AD150" i="3" s="1"/>
  <c r="O150" i="3"/>
  <c r="AC150" i="3" s="1"/>
  <c r="N150" i="3"/>
  <c r="AB150" i="3" s="1"/>
  <c r="M150" i="3"/>
  <c r="AA150" i="3" s="1"/>
  <c r="L150" i="3"/>
  <c r="Z150" i="3" s="1"/>
  <c r="K150" i="3"/>
  <c r="Y150" i="3" s="1"/>
  <c r="J150" i="3"/>
  <c r="X150" i="3" s="1"/>
  <c r="I150" i="3"/>
  <c r="W150" i="3" s="1"/>
  <c r="H150" i="3"/>
  <c r="V150" i="3" s="1"/>
  <c r="G150" i="3"/>
  <c r="U150" i="3" s="1"/>
  <c r="F150" i="3"/>
  <c r="T150" i="3" s="1"/>
  <c r="E150" i="3"/>
  <c r="C150" i="3"/>
  <c r="AG150" i="3" s="1"/>
  <c r="AH150" i="3" s="1"/>
  <c r="P149" i="3"/>
  <c r="AD149" i="3" s="1"/>
  <c r="O149" i="3"/>
  <c r="AC149" i="3" s="1"/>
  <c r="N149" i="3"/>
  <c r="AB149" i="3" s="1"/>
  <c r="M149" i="3"/>
  <c r="AA149" i="3" s="1"/>
  <c r="L149" i="3"/>
  <c r="Z149" i="3" s="1"/>
  <c r="K149" i="3"/>
  <c r="Y149" i="3" s="1"/>
  <c r="J149" i="3"/>
  <c r="X149" i="3" s="1"/>
  <c r="I149" i="3"/>
  <c r="W149" i="3" s="1"/>
  <c r="H149" i="3"/>
  <c r="V149" i="3" s="1"/>
  <c r="G149" i="3"/>
  <c r="U149" i="3" s="1"/>
  <c r="F149" i="3"/>
  <c r="T149" i="3" s="1"/>
  <c r="E149" i="3"/>
  <c r="C149" i="3"/>
  <c r="AG149" i="3" s="1"/>
  <c r="AH149" i="3" s="1"/>
  <c r="P148" i="3"/>
  <c r="AD148" i="3" s="1"/>
  <c r="O148" i="3"/>
  <c r="AC148" i="3" s="1"/>
  <c r="N148" i="3"/>
  <c r="AB148" i="3" s="1"/>
  <c r="M148" i="3"/>
  <c r="AA148" i="3" s="1"/>
  <c r="L148" i="3"/>
  <c r="Z148" i="3" s="1"/>
  <c r="K148" i="3"/>
  <c r="Y148" i="3" s="1"/>
  <c r="J148" i="3"/>
  <c r="X148" i="3" s="1"/>
  <c r="I148" i="3"/>
  <c r="W148" i="3" s="1"/>
  <c r="H148" i="3"/>
  <c r="V148" i="3" s="1"/>
  <c r="G148" i="3"/>
  <c r="U148" i="3" s="1"/>
  <c r="F148" i="3"/>
  <c r="T148" i="3" s="1"/>
  <c r="E148" i="3"/>
  <c r="C148" i="3"/>
  <c r="AG148" i="3" s="1"/>
  <c r="AH148" i="3" s="1"/>
  <c r="P147" i="3"/>
  <c r="AD147" i="3" s="1"/>
  <c r="O147" i="3"/>
  <c r="AC147" i="3" s="1"/>
  <c r="N147" i="3"/>
  <c r="AB147" i="3" s="1"/>
  <c r="M147" i="3"/>
  <c r="AA147" i="3" s="1"/>
  <c r="L147" i="3"/>
  <c r="Z147" i="3" s="1"/>
  <c r="K147" i="3"/>
  <c r="Y147" i="3" s="1"/>
  <c r="J147" i="3"/>
  <c r="X147" i="3" s="1"/>
  <c r="I147" i="3"/>
  <c r="W147" i="3" s="1"/>
  <c r="H147" i="3"/>
  <c r="V147" i="3" s="1"/>
  <c r="G147" i="3"/>
  <c r="U147" i="3" s="1"/>
  <c r="F147" i="3"/>
  <c r="T147" i="3" s="1"/>
  <c r="E147" i="3"/>
  <c r="C147" i="3"/>
  <c r="AG147" i="3" s="1"/>
  <c r="AH147" i="3" s="1"/>
  <c r="P146" i="3"/>
  <c r="AD146" i="3" s="1"/>
  <c r="O146" i="3"/>
  <c r="AC146" i="3" s="1"/>
  <c r="N146" i="3"/>
  <c r="AB146" i="3" s="1"/>
  <c r="M146" i="3"/>
  <c r="AA146" i="3" s="1"/>
  <c r="L146" i="3"/>
  <c r="Z146" i="3" s="1"/>
  <c r="K146" i="3"/>
  <c r="Y146" i="3" s="1"/>
  <c r="J146" i="3"/>
  <c r="X146" i="3" s="1"/>
  <c r="I146" i="3"/>
  <c r="W146" i="3" s="1"/>
  <c r="H146" i="3"/>
  <c r="V146" i="3" s="1"/>
  <c r="G146" i="3"/>
  <c r="U146" i="3" s="1"/>
  <c r="F146" i="3"/>
  <c r="T146" i="3" s="1"/>
  <c r="E146" i="3"/>
  <c r="C146" i="3"/>
  <c r="AG146" i="3" s="1"/>
  <c r="AH146" i="3" s="1"/>
  <c r="P145" i="3"/>
  <c r="AD145" i="3" s="1"/>
  <c r="O145" i="3"/>
  <c r="AC145" i="3" s="1"/>
  <c r="N145" i="3"/>
  <c r="AB145" i="3" s="1"/>
  <c r="M145" i="3"/>
  <c r="AA145" i="3" s="1"/>
  <c r="L145" i="3"/>
  <c r="Z145" i="3" s="1"/>
  <c r="K145" i="3"/>
  <c r="Y145" i="3" s="1"/>
  <c r="J145" i="3"/>
  <c r="X145" i="3" s="1"/>
  <c r="I145" i="3"/>
  <c r="W145" i="3" s="1"/>
  <c r="H145" i="3"/>
  <c r="V145" i="3" s="1"/>
  <c r="G145" i="3"/>
  <c r="U145" i="3" s="1"/>
  <c r="F145" i="3"/>
  <c r="T145" i="3" s="1"/>
  <c r="E145" i="3"/>
  <c r="C145" i="3"/>
  <c r="AG145" i="3" s="1"/>
  <c r="AH145" i="3" s="1"/>
  <c r="P144" i="3"/>
  <c r="AD144" i="3" s="1"/>
  <c r="O144" i="3"/>
  <c r="AC144" i="3" s="1"/>
  <c r="N144" i="3"/>
  <c r="AB144" i="3" s="1"/>
  <c r="M144" i="3"/>
  <c r="AA144" i="3" s="1"/>
  <c r="L144" i="3"/>
  <c r="Z144" i="3" s="1"/>
  <c r="K144" i="3"/>
  <c r="Y144" i="3" s="1"/>
  <c r="J144" i="3"/>
  <c r="X144" i="3" s="1"/>
  <c r="I144" i="3"/>
  <c r="W144" i="3" s="1"/>
  <c r="H144" i="3"/>
  <c r="V144" i="3" s="1"/>
  <c r="G144" i="3"/>
  <c r="U144" i="3" s="1"/>
  <c r="F144" i="3"/>
  <c r="T144" i="3" s="1"/>
  <c r="AE144" i="3" s="1"/>
  <c r="E144" i="3"/>
  <c r="S144" i="3" s="1"/>
  <c r="C144" i="3"/>
  <c r="AG144" i="3" s="1"/>
  <c r="AH144" i="3" s="1"/>
  <c r="P143" i="3"/>
  <c r="AD143" i="3" s="1"/>
  <c r="O143" i="3"/>
  <c r="AC143" i="3" s="1"/>
  <c r="N143" i="3"/>
  <c r="AB143" i="3" s="1"/>
  <c r="M143" i="3"/>
  <c r="AA143" i="3" s="1"/>
  <c r="L143" i="3"/>
  <c r="Z143" i="3" s="1"/>
  <c r="K143" i="3"/>
  <c r="Y143" i="3" s="1"/>
  <c r="J143" i="3"/>
  <c r="X143" i="3" s="1"/>
  <c r="I143" i="3"/>
  <c r="W143" i="3" s="1"/>
  <c r="H143" i="3"/>
  <c r="V143" i="3" s="1"/>
  <c r="G143" i="3"/>
  <c r="U143" i="3" s="1"/>
  <c r="F143" i="3"/>
  <c r="T143" i="3" s="1"/>
  <c r="E143" i="3"/>
  <c r="C143" i="3"/>
  <c r="AG143" i="3" s="1"/>
  <c r="AH143" i="3" s="1"/>
  <c r="P142" i="3"/>
  <c r="AD142" i="3" s="1"/>
  <c r="O142" i="3"/>
  <c r="AC142" i="3" s="1"/>
  <c r="N142" i="3"/>
  <c r="AB142" i="3" s="1"/>
  <c r="M142" i="3"/>
  <c r="AA142" i="3" s="1"/>
  <c r="L142" i="3"/>
  <c r="Z142" i="3" s="1"/>
  <c r="K142" i="3"/>
  <c r="Y142" i="3" s="1"/>
  <c r="J142" i="3"/>
  <c r="X142" i="3" s="1"/>
  <c r="I142" i="3"/>
  <c r="W142" i="3" s="1"/>
  <c r="H142" i="3"/>
  <c r="V142" i="3" s="1"/>
  <c r="G142" i="3"/>
  <c r="U142" i="3" s="1"/>
  <c r="F142" i="3"/>
  <c r="T142" i="3" s="1"/>
  <c r="E142" i="3"/>
  <c r="S142" i="3" s="1"/>
  <c r="C142" i="3"/>
  <c r="AG142" i="3" s="1"/>
  <c r="AH142" i="3" s="1"/>
  <c r="P141" i="3"/>
  <c r="AD141" i="3" s="1"/>
  <c r="O141" i="3"/>
  <c r="AC141" i="3" s="1"/>
  <c r="N141" i="3"/>
  <c r="AB141" i="3" s="1"/>
  <c r="M141" i="3"/>
  <c r="AA141" i="3" s="1"/>
  <c r="L141" i="3"/>
  <c r="Z141" i="3" s="1"/>
  <c r="K141" i="3"/>
  <c r="Y141" i="3" s="1"/>
  <c r="J141" i="3"/>
  <c r="X141" i="3" s="1"/>
  <c r="I141" i="3"/>
  <c r="W141" i="3" s="1"/>
  <c r="H141" i="3"/>
  <c r="V141" i="3" s="1"/>
  <c r="G141" i="3"/>
  <c r="U141" i="3" s="1"/>
  <c r="F141" i="3"/>
  <c r="T141" i="3" s="1"/>
  <c r="E141" i="3"/>
  <c r="C141" i="3"/>
  <c r="AG141" i="3" s="1"/>
  <c r="AH141" i="3" s="1"/>
  <c r="P140" i="3"/>
  <c r="AD140" i="3" s="1"/>
  <c r="O140" i="3"/>
  <c r="AC140" i="3" s="1"/>
  <c r="N140" i="3"/>
  <c r="AB140" i="3" s="1"/>
  <c r="M140" i="3"/>
  <c r="AA140" i="3" s="1"/>
  <c r="L140" i="3"/>
  <c r="Z140" i="3" s="1"/>
  <c r="K140" i="3"/>
  <c r="Y140" i="3" s="1"/>
  <c r="J140" i="3"/>
  <c r="X140" i="3" s="1"/>
  <c r="I140" i="3"/>
  <c r="W140" i="3" s="1"/>
  <c r="H140" i="3"/>
  <c r="V140" i="3" s="1"/>
  <c r="G140" i="3"/>
  <c r="U140" i="3" s="1"/>
  <c r="F140" i="3"/>
  <c r="T140" i="3" s="1"/>
  <c r="AE140" i="3" s="1"/>
  <c r="E140" i="3"/>
  <c r="S140" i="3" s="1"/>
  <c r="C140" i="3"/>
  <c r="AG140" i="3" s="1"/>
  <c r="AH140" i="3" s="1"/>
  <c r="P139" i="3"/>
  <c r="AD139" i="3" s="1"/>
  <c r="O139" i="3"/>
  <c r="AC139" i="3" s="1"/>
  <c r="N139" i="3"/>
  <c r="AB139" i="3" s="1"/>
  <c r="M139" i="3"/>
  <c r="AA139" i="3" s="1"/>
  <c r="L139" i="3"/>
  <c r="Z139" i="3" s="1"/>
  <c r="K139" i="3"/>
  <c r="Y139" i="3" s="1"/>
  <c r="J139" i="3"/>
  <c r="X139" i="3" s="1"/>
  <c r="I139" i="3"/>
  <c r="W139" i="3" s="1"/>
  <c r="H139" i="3"/>
  <c r="V139" i="3" s="1"/>
  <c r="G139" i="3"/>
  <c r="U139" i="3" s="1"/>
  <c r="F139" i="3"/>
  <c r="T139" i="3" s="1"/>
  <c r="E139" i="3"/>
  <c r="S139" i="3" s="1"/>
  <c r="C139" i="3"/>
  <c r="AG139" i="3" s="1"/>
  <c r="AH139" i="3" s="1"/>
  <c r="P138" i="3"/>
  <c r="AD138" i="3" s="1"/>
  <c r="O138" i="3"/>
  <c r="AC138" i="3" s="1"/>
  <c r="N138" i="3"/>
  <c r="AB138" i="3" s="1"/>
  <c r="M138" i="3"/>
  <c r="AA138" i="3" s="1"/>
  <c r="L138" i="3"/>
  <c r="Z138" i="3" s="1"/>
  <c r="K138" i="3"/>
  <c r="Y138" i="3" s="1"/>
  <c r="J138" i="3"/>
  <c r="X138" i="3" s="1"/>
  <c r="I138" i="3"/>
  <c r="W138" i="3" s="1"/>
  <c r="H138" i="3"/>
  <c r="V138" i="3" s="1"/>
  <c r="G138" i="3"/>
  <c r="U138" i="3" s="1"/>
  <c r="F138" i="3"/>
  <c r="T138" i="3" s="1"/>
  <c r="E138" i="3"/>
  <c r="S138" i="3" s="1"/>
  <c r="C138" i="3"/>
  <c r="AG138" i="3" s="1"/>
  <c r="AH138" i="3" s="1"/>
  <c r="P137" i="3"/>
  <c r="AD137" i="3" s="1"/>
  <c r="O137" i="3"/>
  <c r="AC137" i="3" s="1"/>
  <c r="N137" i="3"/>
  <c r="AB137" i="3" s="1"/>
  <c r="M137" i="3"/>
  <c r="AA137" i="3" s="1"/>
  <c r="L137" i="3"/>
  <c r="Z137" i="3" s="1"/>
  <c r="K137" i="3"/>
  <c r="Y137" i="3" s="1"/>
  <c r="J137" i="3"/>
  <c r="X137" i="3" s="1"/>
  <c r="I137" i="3"/>
  <c r="W137" i="3" s="1"/>
  <c r="H137" i="3"/>
  <c r="V137" i="3" s="1"/>
  <c r="G137" i="3"/>
  <c r="U137" i="3" s="1"/>
  <c r="F137" i="3"/>
  <c r="T137" i="3" s="1"/>
  <c r="E137" i="3"/>
  <c r="S137" i="3" s="1"/>
  <c r="C137" i="3"/>
  <c r="AG137" i="3" s="1"/>
  <c r="AH137" i="3" s="1"/>
  <c r="P136" i="3"/>
  <c r="AD136" i="3" s="1"/>
  <c r="O136" i="3"/>
  <c r="AC136" i="3" s="1"/>
  <c r="N136" i="3"/>
  <c r="AB136" i="3" s="1"/>
  <c r="M136" i="3"/>
  <c r="AA136" i="3" s="1"/>
  <c r="L136" i="3"/>
  <c r="Z136" i="3" s="1"/>
  <c r="K136" i="3"/>
  <c r="Y136" i="3" s="1"/>
  <c r="J136" i="3"/>
  <c r="X136" i="3" s="1"/>
  <c r="I136" i="3"/>
  <c r="W136" i="3" s="1"/>
  <c r="H136" i="3"/>
  <c r="V136" i="3" s="1"/>
  <c r="G136" i="3"/>
  <c r="U136" i="3" s="1"/>
  <c r="F136" i="3"/>
  <c r="T136" i="3" s="1"/>
  <c r="E136" i="3"/>
  <c r="C136" i="3"/>
  <c r="AG136" i="3" s="1"/>
  <c r="AH136" i="3" s="1"/>
  <c r="P135" i="3"/>
  <c r="AD135" i="3" s="1"/>
  <c r="O135" i="3"/>
  <c r="AC135" i="3" s="1"/>
  <c r="N135" i="3"/>
  <c r="AB135" i="3" s="1"/>
  <c r="M135" i="3"/>
  <c r="AA135" i="3" s="1"/>
  <c r="L135" i="3"/>
  <c r="Z135" i="3" s="1"/>
  <c r="K135" i="3"/>
  <c r="Y135" i="3" s="1"/>
  <c r="J135" i="3"/>
  <c r="X135" i="3" s="1"/>
  <c r="I135" i="3"/>
  <c r="W135" i="3" s="1"/>
  <c r="H135" i="3"/>
  <c r="V135" i="3" s="1"/>
  <c r="G135" i="3"/>
  <c r="U135" i="3" s="1"/>
  <c r="F135" i="3"/>
  <c r="T135" i="3" s="1"/>
  <c r="E135" i="3"/>
  <c r="S135" i="3" s="1"/>
  <c r="C135" i="3"/>
  <c r="AG135" i="3" s="1"/>
  <c r="AH135" i="3" s="1"/>
  <c r="P134" i="3"/>
  <c r="AD134" i="3" s="1"/>
  <c r="O134" i="3"/>
  <c r="AC134" i="3" s="1"/>
  <c r="N134" i="3"/>
  <c r="AB134" i="3" s="1"/>
  <c r="M134" i="3"/>
  <c r="AA134" i="3" s="1"/>
  <c r="L134" i="3"/>
  <c r="Z134" i="3" s="1"/>
  <c r="K134" i="3"/>
  <c r="Y134" i="3" s="1"/>
  <c r="J134" i="3"/>
  <c r="X134" i="3" s="1"/>
  <c r="I134" i="3"/>
  <c r="W134" i="3" s="1"/>
  <c r="H134" i="3"/>
  <c r="V134" i="3" s="1"/>
  <c r="G134" i="3"/>
  <c r="U134" i="3" s="1"/>
  <c r="F134" i="3"/>
  <c r="T134" i="3" s="1"/>
  <c r="E134" i="3"/>
  <c r="C134" i="3"/>
  <c r="AG134" i="3" s="1"/>
  <c r="AH134" i="3" s="1"/>
  <c r="P133" i="3"/>
  <c r="AD133" i="3" s="1"/>
  <c r="O133" i="3"/>
  <c r="AC133" i="3" s="1"/>
  <c r="N133" i="3"/>
  <c r="AB133" i="3" s="1"/>
  <c r="M133" i="3"/>
  <c r="AA133" i="3" s="1"/>
  <c r="L133" i="3"/>
  <c r="Z133" i="3" s="1"/>
  <c r="K133" i="3"/>
  <c r="Y133" i="3" s="1"/>
  <c r="J133" i="3"/>
  <c r="X133" i="3" s="1"/>
  <c r="I133" i="3"/>
  <c r="W133" i="3" s="1"/>
  <c r="H133" i="3"/>
  <c r="V133" i="3" s="1"/>
  <c r="G133" i="3"/>
  <c r="U133" i="3" s="1"/>
  <c r="F133" i="3"/>
  <c r="T133" i="3" s="1"/>
  <c r="E133" i="3"/>
  <c r="S133" i="3" s="1"/>
  <c r="C133" i="3"/>
  <c r="AG133" i="3" s="1"/>
  <c r="AH133" i="3" s="1"/>
  <c r="P132" i="3"/>
  <c r="AD132" i="3" s="1"/>
  <c r="O132" i="3"/>
  <c r="AC132" i="3" s="1"/>
  <c r="N132" i="3"/>
  <c r="AB132" i="3" s="1"/>
  <c r="M132" i="3"/>
  <c r="AA132" i="3" s="1"/>
  <c r="L132" i="3"/>
  <c r="Z132" i="3" s="1"/>
  <c r="K132" i="3"/>
  <c r="Y132" i="3" s="1"/>
  <c r="J132" i="3"/>
  <c r="X132" i="3" s="1"/>
  <c r="I132" i="3"/>
  <c r="W132" i="3" s="1"/>
  <c r="H132" i="3"/>
  <c r="V132" i="3" s="1"/>
  <c r="G132" i="3"/>
  <c r="U132" i="3" s="1"/>
  <c r="F132" i="3"/>
  <c r="T132" i="3" s="1"/>
  <c r="E132" i="3"/>
  <c r="C132" i="3"/>
  <c r="AG132" i="3" s="1"/>
  <c r="AH132" i="3" s="1"/>
  <c r="P131" i="3"/>
  <c r="AD131" i="3" s="1"/>
  <c r="O131" i="3"/>
  <c r="AC131" i="3" s="1"/>
  <c r="N131" i="3"/>
  <c r="AB131" i="3" s="1"/>
  <c r="M131" i="3"/>
  <c r="AA131" i="3" s="1"/>
  <c r="L131" i="3"/>
  <c r="Z131" i="3" s="1"/>
  <c r="K131" i="3"/>
  <c r="Y131" i="3" s="1"/>
  <c r="J131" i="3"/>
  <c r="X131" i="3" s="1"/>
  <c r="I131" i="3"/>
  <c r="W131" i="3" s="1"/>
  <c r="H131" i="3"/>
  <c r="V131" i="3" s="1"/>
  <c r="G131" i="3"/>
  <c r="U131" i="3" s="1"/>
  <c r="F131" i="3"/>
  <c r="T131" i="3" s="1"/>
  <c r="E131" i="3"/>
  <c r="C131" i="3"/>
  <c r="AG131" i="3" s="1"/>
  <c r="AH131" i="3" s="1"/>
  <c r="P130" i="3"/>
  <c r="AD130" i="3" s="1"/>
  <c r="O130" i="3"/>
  <c r="AC130" i="3" s="1"/>
  <c r="N130" i="3"/>
  <c r="AB130" i="3" s="1"/>
  <c r="M130" i="3"/>
  <c r="AA130" i="3" s="1"/>
  <c r="L130" i="3"/>
  <c r="Z130" i="3" s="1"/>
  <c r="K130" i="3"/>
  <c r="Y130" i="3" s="1"/>
  <c r="J130" i="3"/>
  <c r="X130" i="3" s="1"/>
  <c r="I130" i="3"/>
  <c r="W130" i="3" s="1"/>
  <c r="H130" i="3"/>
  <c r="V130" i="3" s="1"/>
  <c r="G130" i="3"/>
  <c r="U130" i="3" s="1"/>
  <c r="F130" i="3"/>
  <c r="T130" i="3" s="1"/>
  <c r="E130" i="3"/>
  <c r="C130" i="3"/>
  <c r="AG130" i="3" s="1"/>
  <c r="AH130" i="3" s="1"/>
  <c r="P129" i="3"/>
  <c r="AD129" i="3" s="1"/>
  <c r="O129" i="3"/>
  <c r="AC129" i="3" s="1"/>
  <c r="N129" i="3"/>
  <c r="AB129" i="3" s="1"/>
  <c r="M129" i="3"/>
  <c r="AA129" i="3" s="1"/>
  <c r="L129" i="3"/>
  <c r="Z129" i="3" s="1"/>
  <c r="K129" i="3"/>
  <c r="Y129" i="3" s="1"/>
  <c r="J129" i="3"/>
  <c r="X129" i="3" s="1"/>
  <c r="I129" i="3"/>
  <c r="W129" i="3" s="1"/>
  <c r="H129" i="3"/>
  <c r="V129" i="3" s="1"/>
  <c r="G129" i="3"/>
  <c r="U129" i="3" s="1"/>
  <c r="F129" i="3"/>
  <c r="T129" i="3" s="1"/>
  <c r="E129" i="3"/>
  <c r="C129" i="3"/>
  <c r="AG129" i="3" s="1"/>
  <c r="AH129" i="3" s="1"/>
  <c r="P128" i="3"/>
  <c r="AD128" i="3" s="1"/>
  <c r="O128" i="3"/>
  <c r="AC128" i="3" s="1"/>
  <c r="N128" i="3"/>
  <c r="AB128" i="3" s="1"/>
  <c r="M128" i="3"/>
  <c r="AA128" i="3" s="1"/>
  <c r="L128" i="3"/>
  <c r="Z128" i="3" s="1"/>
  <c r="K128" i="3"/>
  <c r="Y128" i="3" s="1"/>
  <c r="J128" i="3"/>
  <c r="X128" i="3" s="1"/>
  <c r="I128" i="3"/>
  <c r="W128" i="3" s="1"/>
  <c r="H128" i="3"/>
  <c r="V128" i="3" s="1"/>
  <c r="G128" i="3"/>
  <c r="U128" i="3" s="1"/>
  <c r="F128" i="3"/>
  <c r="T128" i="3" s="1"/>
  <c r="E128" i="3"/>
  <c r="S128" i="3" s="1"/>
  <c r="C128" i="3"/>
  <c r="AG128" i="3" s="1"/>
  <c r="AH128" i="3" s="1"/>
  <c r="P127" i="3"/>
  <c r="AD127" i="3" s="1"/>
  <c r="O127" i="3"/>
  <c r="AC127" i="3" s="1"/>
  <c r="N127" i="3"/>
  <c r="AB127" i="3" s="1"/>
  <c r="M127" i="3"/>
  <c r="AA127" i="3" s="1"/>
  <c r="L127" i="3"/>
  <c r="Z127" i="3" s="1"/>
  <c r="K127" i="3"/>
  <c r="Y127" i="3" s="1"/>
  <c r="J127" i="3"/>
  <c r="X127" i="3" s="1"/>
  <c r="I127" i="3"/>
  <c r="W127" i="3" s="1"/>
  <c r="H127" i="3"/>
  <c r="V127" i="3" s="1"/>
  <c r="G127" i="3"/>
  <c r="U127" i="3" s="1"/>
  <c r="F127" i="3"/>
  <c r="T127" i="3" s="1"/>
  <c r="E127" i="3"/>
  <c r="S127" i="3" s="1"/>
  <c r="C127" i="3"/>
  <c r="AG127" i="3" s="1"/>
  <c r="AH127" i="3" s="1"/>
  <c r="P126" i="3"/>
  <c r="AD126" i="3" s="1"/>
  <c r="O126" i="3"/>
  <c r="AC126" i="3" s="1"/>
  <c r="N126" i="3"/>
  <c r="AB126" i="3" s="1"/>
  <c r="M126" i="3"/>
  <c r="AA126" i="3" s="1"/>
  <c r="L126" i="3"/>
  <c r="Z126" i="3" s="1"/>
  <c r="K126" i="3"/>
  <c r="Y126" i="3" s="1"/>
  <c r="J126" i="3"/>
  <c r="X126" i="3" s="1"/>
  <c r="I126" i="3"/>
  <c r="W126" i="3" s="1"/>
  <c r="H126" i="3"/>
  <c r="V126" i="3" s="1"/>
  <c r="G126" i="3"/>
  <c r="U126" i="3" s="1"/>
  <c r="F126" i="3"/>
  <c r="T126" i="3" s="1"/>
  <c r="E126" i="3"/>
  <c r="C126" i="3"/>
  <c r="AG126" i="3" s="1"/>
  <c r="AH126" i="3" s="1"/>
  <c r="P125" i="3"/>
  <c r="AD125" i="3" s="1"/>
  <c r="O125" i="3"/>
  <c r="AC125" i="3" s="1"/>
  <c r="N125" i="3"/>
  <c r="AB125" i="3" s="1"/>
  <c r="M125" i="3"/>
  <c r="AA125" i="3" s="1"/>
  <c r="L125" i="3"/>
  <c r="Z125" i="3" s="1"/>
  <c r="K125" i="3"/>
  <c r="Y125" i="3" s="1"/>
  <c r="J125" i="3"/>
  <c r="X125" i="3" s="1"/>
  <c r="I125" i="3"/>
  <c r="W125" i="3" s="1"/>
  <c r="H125" i="3"/>
  <c r="V125" i="3" s="1"/>
  <c r="G125" i="3"/>
  <c r="U125" i="3" s="1"/>
  <c r="F125" i="3"/>
  <c r="T125" i="3" s="1"/>
  <c r="E125" i="3"/>
  <c r="C125" i="3"/>
  <c r="AG125" i="3" s="1"/>
  <c r="AH125" i="3" s="1"/>
  <c r="P124" i="3"/>
  <c r="AD124" i="3" s="1"/>
  <c r="O124" i="3"/>
  <c r="AC124" i="3" s="1"/>
  <c r="N124" i="3"/>
  <c r="AB124" i="3" s="1"/>
  <c r="M124" i="3"/>
  <c r="AA124" i="3" s="1"/>
  <c r="L124" i="3"/>
  <c r="Z124" i="3" s="1"/>
  <c r="K124" i="3"/>
  <c r="Y124" i="3" s="1"/>
  <c r="J124" i="3"/>
  <c r="X124" i="3" s="1"/>
  <c r="I124" i="3"/>
  <c r="W124" i="3" s="1"/>
  <c r="H124" i="3"/>
  <c r="V124" i="3" s="1"/>
  <c r="G124" i="3"/>
  <c r="U124" i="3" s="1"/>
  <c r="F124" i="3"/>
  <c r="T124" i="3" s="1"/>
  <c r="E124" i="3"/>
  <c r="S124" i="3" s="1"/>
  <c r="C124" i="3"/>
  <c r="AG124" i="3" s="1"/>
  <c r="AH124" i="3" s="1"/>
  <c r="P123" i="3"/>
  <c r="AD123" i="3" s="1"/>
  <c r="O123" i="3"/>
  <c r="AC123" i="3" s="1"/>
  <c r="N123" i="3"/>
  <c r="AB123" i="3" s="1"/>
  <c r="M123" i="3"/>
  <c r="AA123" i="3" s="1"/>
  <c r="L123" i="3"/>
  <c r="Z123" i="3" s="1"/>
  <c r="K123" i="3"/>
  <c r="Y123" i="3" s="1"/>
  <c r="J123" i="3"/>
  <c r="X123" i="3" s="1"/>
  <c r="I123" i="3"/>
  <c r="W123" i="3" s="1"/>
  <c r="H123" i="3"/>
  <c r="V123" i="3" s="1"/>
  <c r="G123" i="3"/>
  <c r="U123" i="3" s="1"/>
  <c r="F123" i="3"/>
  <c r="T123" i="3" s="1"/>
  <c r="E123" i="3"/>
  <c r="C123" i="3"/>
  <c r="AG123" i="3" s="1"/>
  <c r="AH123" i="3" s="1"/>
  <c r="P122" i="3"/>
  <c r="AD122" i="3" s="1"/>
  <c r="O122" i="3"/>
  <c r="AC122" i="3" s="1"/>
  <c r="N122" i="3"/>
  <c r="AB122" i="3" s="1"/>
  <c r="M122" i="3"/>
  <c r="AA122" i="3" s="1"/>
  <c r="L122" i="3"/>
  <c r="Z122" i="3" s="1"/>
  <c r="K122" i="3"/>
  <c r="Y122" i="3" s="1"/>
  <c r="J122" i="3"/>
  <c r="X122" i="3" s="1"/>
  <c r="I122" i="3"/>
  <c r="W122" i="3" s="1"/>
  <c r="H122" i="3"/>
  <c r="V122" i="3" s="1"/>
  <c r="G122" i="3"/>
  <c r="U122" i="3" s="1"/>
  <c r="F122" i="3"/>
  <c r="T122" i="3" s="1"/>
  <c r="E122" i="3"/>
  <c r="C122" i="3"/>
  <c r="AG122" i="3" s="1"/>
  <c r="AH122" i="3" s="1"/>
  <c r="P121" i="3"/>
  <c r="AD121" i="3" s="1"/>
  <c r="O121" i="3"/>
  <c r="AC121" i="3" s="1"/>
  <c r="N121" i="3"/>
  <c r="AB121" i="3" s="1"/>
  <c r="M121" i="3"/>
  <c r="AA121" i="3" s="1"/>
  <c r="L121" i="3"/>
  <c r="Z121" i="3" s="1"/>
  <c r="K121" i="3"/>
  <c r="Y121" i="3" s="1"/>
  <c r="J121" i="3"/>
  <c r="X121" i="3" s="1"/>
  <c r="I121" i="3"/>
  <c r="W121" i="3" s="1"/>
  <c r="H121" i="3"/>
  <c r="V121" i="3" s="1"/>
  <c r="G121" i="3"/>
  <c r="U121" i="3" s="1"/>
  <c r="F121" i="3"/>
  <c r="T121" i="3" s="1"/>
  <c r="E121" i="3"/>
  <c r="C121" i="3"/>
  <c r="AG121" i="3" s="1"/>
  <c r="AH121" i="3" s="1"/>
  <c r="P120" i="3"/>
  <c r="AD120" i="3" s="1"/>
  <c r="O120" i="3"/>
  <c r="AC120" i="3" s="1"/>
  <c r="N120" i="3"/>
  <c r="AB120" i="3" s="1"/>
  <c r="M120" i="3"/>
  <c r="AA120" i="3" s="1"/>
  <c r="L120" i="3"/>
  <c r="Z120" i="3" s="1"/>
  <c r="K120" i="3"/>
  <c r="Y120" i="3" s="1"/>
  <c r="J120" i="3"/>
  <c r="X120" i="3" s="1"/>
  <c r="I120" i="3"/>
  <c r="W120" i="3" s="1"/>
  <c r="H120" i="3"/>
  <c r="V120" i="3" s="1"/>
  <c r="G120" i="3"/>
  <c r="U120" i="3" s="1"/>
  <c r="F120" i="3"/>
  <c r="T120" i="3" s="1"/>
  <c r="E120" i="3"/>
  <c r="S120" i="3" s="1"/>
  <c r="C120" i="3"/>
  <c r="AG120" i="3" s="1"/>
  <c r="AH120" i="3" s="1"/>
  <c r="P119" i="3"/>
  <c r="AD119" i="3" s="1"/>
  <c r="O119" i="3"/>
  <c r="AC119" i="3" s="1"/>
  <c r="N119" i="3"/>
  <c r="AB119" i="3" s="1"/>
  <c r="M119" i="3"/>
  <c r="AA119" i="3" s="1"/>
  <c r="L119" i="3"/>
  <c r="Z119" i="3" s="1"/>
  <c r="K119" i="3"/>
  <c r="Y119" i="3" s="1"/>
  <c r="J119" i="3"/>
  <c r="X119" i="3" s="1"/>
  <c r="I119" i="3"/>
  <c r="W119" i="3" s="1"/>
  <c r="H119" i="3"/>
  <c r="V119" i="3" s="1"/>
  <c r="G119" i="3"/>
  <c r="U119" i="3" s="1"/>
  <c r="F119" i="3"/>
  <c r="T119" i="3" s="1"/>
  <c r="E119" i="3"/>
  <c r="S119" i="3" s="1"/>
  <c r="C119" i="3"/>
  <c r="AG119" i="3" s="1"/>
  <c r="AH119" i="3" s="1"/>
  <c r="P118" i="3"/>
  <c r="AD118" i="3" s="1"/>
  <c r="O118" i="3"/>
  <c r="AC118" i="3" s="1"/>
  <c r="N118" i="3"/>
  <c r="AB118" i="3" s="1"/>
  <c r="M118" i="3"/>
  <c r="AA118" i="3" s="1"/>
  <c r="L118" i="3"/>
  <c r="Z118" i="3" s="1"/>
  <c r="K118" i="3"/>
  <c r="Y118" i="3" s="1"/>
  <c r="J118" i="3"/>
  <c r="X118" i="3" s="1"/>
  <c r="I118" i="3"/>
  <c r="W118" i="3" s="1"/>
  <c r="H118" i="3"/>
  <c r="V118" i="3" s="1"/>
  <c r="G118" i="3"/>
  <c r="U118" i="3" s="1"/>
  <c r="F118" i="3"/>
  <c r="T118" i="3" s="1"/>
  <c r="E118" i="3"/>
  <c r="C118" i="3"/>
  <c r="AG118" i="3" s="1"/>
  <c r="AH118" i="3" s="1"/>
  <c r="P117" i="3"/>
  <c r="AD117" i="3" s="1"/>
  <c r="O117" i="3"/>
  <c r="AC117" i="3" s="1"/>
  <c r="N117" i="3"/>
  <c r="AB117" i="3" s="1"/>
  <c r="M117" i="3"/>
  <c r="AA117" i="3" s="1"/>
  <c r="L117" i="3"/>
  <c r="Z117" i="3" s="1"/>
  <c r="K117" i="3"/>
  <c r="Y117" i="3" s="1"/>
  <c r="J117" i="3"/>
  <c r="X117" i="3" s="1"/>
  <c r="I117" i="3"/>
  <c r="W117" i="3" s="1"/>
  <c r="H117" i="3"/>
  <c r="V117" i="3" s="1"/>
  <c r="G117" i="3"/>
  <c r="U117" i="3" s="1"/>
  <c r="F117" i="3"/>
  <c r="T117" i="3" s="1"/>
  <c r="E117" i="3"/>
  <c r="C117" i="3"/>
  <c r="AG117" i="3" s="1"/>
  <c r="AH117" i="3" s="1"/>
  <c r="P116" i="3"/>
  <c r="AD116" i="3" s="1"/>
  <c r="O116" i="3"/>
  <c r="AC116" i="3" s="1"/>
  <c r="N116" i="3"/>
  <c r="AB116" i="3" s="1"/>
  <c r="M116" i="3"/>
  <c r="AA116" i="3" s="1"/>
  <c r="L116" i="3"/>
  <c r="Z116" i="3" s="1"/>
  <c r="K116" i="3"/>
  <c r="Y116" i="3" s="1"/>
  <c r="J116" i="3"/>
  <c r="X116" i="3" s="1"/>
  <c r="I116" i="3"/>
  <c r="W116" i="3" s="1"/>
  <c r="H116" i="3"/>
  <c r="V116" i="3" s="1"/>
  <c r="G116" i="3"/>
  <c r="U116" i="3" s="1"/>
  <c r="F116" i="3"/>
  <c r="T116" i="3" s="1"/>
  <c r="E116" i="3"/>
  <c r="S116" i="3" s="1"/>
  <c r="C116" i="3"/>
  <c r="AG116" i="3" s="1"/>
  <c r="AH116" i="3" s="1"/>
  <c r="P115" i="3"/>
  <c r="AD115" i="3" s="1"/>
  <c r="O115" i="3"/>
  <c r="AC115" i="3" s="1"/>
  <c r="N115" i="3"/>
  <c r="AB115" i="3" s="1"/>
  <c r="M115" i="3"/>
  <c r="AA115" i="3" s="1"/>
  <c r="L115" i="3"/>
  <c r="Z115" i="3" s="1"/>
  <c r="K115" i="3"/>
  <c r="Y115" i="3" s="1"/>
  <c r="J115" i="3"/>
  <c r="X115" i="3" s="1"/>
  <c r="I115" i="3"/>
  <c r="W115" i="3" s="1"/>
  <c r="H115" i="3"/>
  <c r="V115" i="3" s="1"/>
  <c r="G115" i="3"/>
  <c r="U115" i="3" s="1"/>
  <c r="F115" i="3"/>
  <c r="T115" i="3" s="1"/>
  <c r="E115" i="3"/>
  <c r="C115" i="3"/>
  <c r="AG115" i="3" s="1"/>
  <c r="AH115" i="3" s="1"/>
  <c r="P114" i="3"/>
  <c r="AD114" i="3" s="1"/>
  <c r="O114" i="3"/>
  <c r="AC114" i="3" s="1"/>
  <c r="N114" i="3"/>
  <c r="AB114" i="3" s="1"/>
  <c r="M114" i="3"/>
  <c r="AA114" i="3" s="1"/>
  <c r="L114" i="3"/>
  <c r="Z114" i="3" s="1"/>
  <c r="K114" i="3"/>
  <c r="Y114" i="3" s="1"/>
  <c r="J114" i="3"/>
  <c r="X114" i="3" s="1"/>
  <c r="I114" i="3"/>
  <c r="W114" i="3" s="1"/>
  <c r="H114" i="3"/>
  <c r="V114" i="3" s="1"/>
  <c r="G114" i="3"/>
  <c r="U114" i="3" s="1"/>
  <c r="F114" i="3"/>
  <c r="T114" i="3" s="1"/>
  <c r="E114" i="3"/>
  <c r="C114" i="3"/>
  <c r="AG114" i="3" s="1"/>
  <c r="AH114" i="3" s="1"/>
  <c r="P113" i="3"/>
  <c r="AD113" i="3" s="1"/>
  <c r="O113" i="3"/>
  <c r="AC113" i="3" s="1"/>
  <c r="N113" i="3"/>
  <c r="AB113" i="3" s="1"/>
  <c r="M113" i="3"/>
  <c r="AA113" i="3" s="1"/>
  <c r="L113" i="3"/>
  <c r="Z113" i="3" s="1"/>
  <c r="K113" i="3"/>
  <c r="Y113" i="3" s="1"/>
  <c r="J113" i="3"/>
  <c r="X113" i="3" s="1"/>
  <c r="I113" i="3"/>
  <c r="W113" i="3" s="1"/>
  <c r="H113" i="3"/>
  <c r="V113" i="3" s="1"/>
  <c r="G113" i="3"/>
  <c r="U113" i="3" s="1"/>
  <c r="F113" i="3"/>
  <c r="T113" i="3" s="1"/>
  <c r="E113" i="3"/>
  <c r="C113" i="3"/>
  <c r="AG113" i="3" s="1"/>
  <c r="AH113" i="3" s="1"/>
  <c r="P112" i="3"/>
  <c r="AD112" i="3" s="1"/>
  <c r="O112" i="3"/>
  <c r="AC112" i="3" s="1"/>
  <c r="N112" i="3"/>
  <c r="AB112" i="3" s="1"/>
  <c r="M112" i="3"/>
  <c r="AA112" i="3" s="1"/>
  <c r="L112" i="3"/>
  <c r="Z112" i="3" s="1"/>
  <c r="K112" i="3"/>
  <c r="Y112" i="3" s="1"/>
  <c r="J112" i="3"/>
  <c r="X112" i="3" s="1"/>
  <c r="I112" i="3"/>
  <c r="W112" i="3" s="1"/>
  <c r="H112" i="3"/>
  <c r="V112" i="3" s="1"/>
  <c r="G112" i="3"/>
  <c r="U112" i="3" s="1"/>
  <c r="F112" i="3"/>
  <c r="T112" i="3" s="1"/>
  <c r="E112" i="3"/>
  <c r="S112" i="3" s="1"/>
  <c r="C112" i="3"/>
  <c r="AG112" i="3" s="1"/>
  <c r="AH112" i="3" s="1"/>
  <c r="P111" i="3"/>
  <c r="AD111" i="3" s="1"/>
  <c r="O111" i="3"/>
  <c r="AC111" i="3" s="1"/>
  <c r="N111" i="3"/>
  <c r="AB111" i="3" s="1"/>
  <c r="M111" i="3"/>
  <c r="AA111" i="3" s="1"/>
  <c r="L111" i="3"/>
  <c r="Z111" i="3" s="1"/>
  <c r="K111" i="3"/>
  <c r="Y111" i="3" s="1"/>
  <c r="J111" i="3"/>
  <c r="X111" i="3" s="1"/>
  <c r="I111" i="3"/>
  <c r="W111" i="3" s="1"/>
  <c r="H111" i="3"/>
  <c r="V111" i="3" s="1"/>
  <c r="G111" i="3"/>
  <c r="U111" i="3" s="1"/>
  <c r="F111" i="3"/>
  <c r="T111" i="3" s="1"/>
  <c r="E111" i="3"/>
  <c r="C111" i="3"/>
  <c r="AG111" i="3" s="1"/>
  <c r="AH111" i="3" s="1"/>
  <c r="P110" i="3"/>
  <c r="AD110" i="3" s="1"/>
  <c r="O110" i="3"/>
  <c r="AC110" i="3" s="1"/>
  <c r="N110" i="3"/>
  <c r="AB110" i="3" s="1"/>
  <c r="M110" i="3"/>
  <c r="AA110" i="3" s="1"/>
  <c r="L110" i="3"/>
  <c r="Z110" i="3" s="1"/>
  <c r="K110" i="3"/>
  <c r="Y110" i="3" s="1"/>
  <c r="J110" i="3"/>
  <c r="X110" i="3" s="1"/>
  <c r="I110" i="3"/>
  <c r="W110" i="3" s="1"/>
  <c r="H110" i="3"/>
  <c r="V110" i="3" s="1"/>
  <c r="G110" i="3"/>
  <c r="U110" i="3" s="1"/>
  <c r="F110" i="3"/>
  <c r="T110" i="3" s="1"/>
  <c r="E110" i="3"/>
  <c r="C110" i="3"/>
  <c r="AG110" i="3" s="1"/>
  <c r="AH110" i="3" s="1"/>
  <c r="P109" i="3"/>
  <c r="AD109" i="3" s="1"/>
  <c r="O109" i="3"/>
  <c r="AC109" i="3" s="1"/>
  <c r="N109" i="3"/>
  <c r="AB109" i="3" s="1"/>
  <c r="M109" i="3"/>
  <c r="AA109" i="3" s="1"/>
  <c r="L109" i="3"/>
  <c r="Z109" i="3" s="1"/>
  <c r="K109" i="3"/>
  <c r="Y109" i="3" s="1"/>
  <c r="J109" i="3"/>
  <c r="X109" i="3" s="1"/>
  <c r="I109" i="3"/>
  <c r="W109" i="3" s="1"/>
  <c r="H109" i="3"/>
  <c r="V109" i="3" s="1"/>
  <c r="G109" i="3"/>
  <c r="U109" i="3" s="1"/>
  <c r="F109" i="3"/>
  <c r="T109" i="3" s="1"/>
  <c r="E109" i="3"/>
  <c r="C109" i="3"/>
  <c r="AG109" i="3" s="1"/>
  <c r="AH109" i="3" s="1"/>
  <c r="P108" i="3"/>
  <c r="AD108" i="3" s="1"/>
  <c r="O108" i="3"/>
  <c r="AC108" i="3" s="1"/>
  <c r="N108" i="3"/>
  <c r="AB108" i="3" s="1"/>
  <c r="M108" i="3"/>
  <c r="AA108" i="3" s="1"/>
  <c r="L108" i="3"/>
  <c r="Z108" i="3" s="1"/>
  <c r="K108" i="3"/>
  <c r="Y108" i="3" s="1"/>
  <c r="J108" i="3"/>
  <c r="X108" i="3" s="1"/>
  <c r="I108" i="3"/>
  <c r="W108" i="3" s="1"/>
  <c r="H108" i="3"/>
  <c r="V108" i="3" s="1"/>
  <c r="G108" i="3"/>
  <c r="U108" i="3" s="1"/>
  <c r="F108" i="3"/>
  <c r="T108" i="3" s="1"/>
  <c r="E108" i="3"/>
  <c r="S108" i="3" s="1"/>
  <c r="C108" i="3"/>
  <c r="AG108" i="3" s="1"/>
  <c r="AH108" i="3" s="1"/>
  <c r="P107" i="3"/>
  <c r="AD107" i="3" s="1"/>
  <c r="O107" i="3"/>
  <c r="AC107" i="3" s="1"/>
  <c r="N107" i="3"/>
  <c r="AB107" i="3" s="1"/>
  <c r="M107" i="3"/>
  <c r="AA107" i="3" s="1"/>
  <c r="L107" i="3"/>
  <c r="Z107" i="3" s="1"/>
  <c r="K107" i="3"/>
  <c r="Y107" i="3" s="1"/>
  <c r="J107" i="3"/>
  <c r="X107" i="3" s="1"/>
  <c r="I107" i="3"/>
  <c r="W107" i="3" s="1"/>
  <c r="H107" i="3"/>
  <c r="V107" i="3" s="1"/>
  <c r="G107" i="3"/>
  <c r="U107" i="3" s="1"/>
  <c r="F107" i="3"/>
  <c r="T107" i="3" s="1"/>
  <c r="E107" i="3"/>
  <c r="C107" i="3"/>
  <c r="AG107" i="3" s="1"/>
  <c r="AH107" i="3" s="1"/>
  <c r="P106" i="3"/>
  <c r="AD106" i="3" s="1"/>
  <c r="O106" i="3"/>
  <c r="AC106" i="3" s="1"/>
  <c r="N106" i="3"/>
  <c r="AB106" i="3" s="1"/>
  <c r="M106" i="3"/>
  <c r="AA106" i="3" s="1"/>
  <c r="L106" i="3"/>
  <c r="Z106" i="3" s="1"/>
  <c r="K106" i="3"/>
  <c r="Y106" i="3" s="1"/>
  <c r="J106" i="3"/>
  <c r="X106" i="3" s="1"/>
  <c r="I106" i="3"/>
  <c r="W106" i="3" s="1"/>
  <c r="H106" i="3"/>
  <c r="V106" i="3" s="1"/>
  <c r="G106" i="3"/>
  <c r="U106" i="3" s="1"/>
  <c r="F106" i="3"/>
  <c r="T106" i="3" s="1"/>
  <c r="E106" i="3"/>
  <c r="C106" i="3"/>
  <c r="AG106" i="3" s="1"/>
  <c r="AH106" i="3" s="1"/>
  <c r="P105" i="3"/>
  <c r="AD105" i="3" s="1"/>
  <c r="O105" i="3"/>
  <c r="AC105" i="3" s="1"/>
  <c r="N105" i="3"/>
  <c r="AB105" i="3" s="1"/>
  <c r="M105" i="3"/>
  <c r="AA105" i="3" s="1"/>
  <c r="L105" i="3"/>
  <c r="Z105" i="3" s="1"/>
  <c r="K105" i="3"/>
  <c r="Y105" i="3" s="1"/>
  <c r="J105" i="3"/>
  <c r="X105" i="3" s="1"/>
  <c r="I105" i="3"/>
  <c r="W105" i="3" s="1"/>
  <c r="H105" i="3"/>
  <c r="V105" i="3" s="1"/>
  <c r="G105" i="3"/>
  <c r="U105" i="3" s="1"/>
  <c r="F105" i="3"/>
  <c r="T105" i="3" s="1"/>
  <c r="E105" i="3"/>
  <c r="C105" i="3"/>
  <c r="AG105" i="3" s="1"/>
  <c r="AH105" i="3" s="1"/>
  <c r="P104" i="3"/>
  <c r="AD104" i="3" s="1"/>
  <c r="O104" i="3"/>
  <c r="AC104" i="3" s="1"/>
  <c r="N104" i="3"/>
  <c r="AB104" i="3" s="1"/>
  <c r="M104" i="3"/>
  <c r="AA104" i="3" s="1"/>
  <c r="L104" i="3"/>
  <c r="Z104" i="3" s="1"/>
  <c r="K104" i="3"/>
  <c r="Y104" i="3" s="1"/>
  <c r="J104" i="3"/>
  <c r="X104" i="3" s="1"/>
  <c r="I104" i="3"/>
  <c r="W104" i="3" s="1"/>
  <c r="H104" i="3"/>
  <c r="V104" i="3" s="1"/>
  <c r="G104" i="3"/>
  <c r="U104" i="3" s="1"/>
  <c r="F104" i="3"/>
  <c r="T104" i="3" s="1"/>
  <c r="E104" i="3"/>
  <c r="S104" i="3" s="1"/>
  <c r="C104" i="3"/>
  <c r="AG104" i="3" s="1"/>
  <c r="AH104" i="3" s="1"/>
  <c r="P103" i="3"/>
  <c r="AD103" i="3" s="1"/>
  <c r="O103" i="3"/>
  <c r="AC103" i="3" s="1"/>
  <c r="N103" i="3"/>
  <c r="AB103" i="3" s="1"/>
  <c r="M103" i="3"/>
  <c r="AA103" i="3" s="1"/>
  <c r="L103" i="3"/>
  <c r="Z103" i="3" s="1"/>
  <c r="K103" i="3"/>
  <c r="Y103" i="3" s="1"/>
  <c r="J103" i="3"/>
  <c r="X103" i="3" s="1"/>
  <c r="I103" i="3"/>
  <c r="W103" i="3" s="1"/>
  <c r="H103" i="3"/>
  <c r="V103" i="3" s="1"/>
  <c r="G103" i="3"/>
  <c r="U103" i="3" s="1"/>
  <c r="F103" i="3"/>
  <c r="T103" i="3" s="1"/>
  <c r="E103" i="3"/>
  <c r="C103" i="3"/>
  <c r="AG103" i="3" s="1"/>
  <c r="AH103" i="3" s="1"/>
  <c r="P102" i="3"/>
  <c r="AD102" i="3" s="1"/>
  <c r="O102" i="3"/>
  <c r="AC102" i="3" s="1"/>
  <c r="N102" i="3"/>
  <c r="AB102" i="3" s="1"/>
  <c r="M102" i="3"/>
  <c r="AA102" i="3" s="1"/>
  <c r="L102" i="3"/>
  <c r="Z102" i="3" s="1"/>
  <c r="K102" i="3"/>
  <c r="Y102" i="3" s="1"/>
  <c r="J102" i="3"/>
  <c r="X102" i="3" s="1"/>
  <c r="I102" i="3"/>
  <c r="W102" i="3" s="1"/>
  <c r="H102" i="3"/>
  <c r="V102" i="3" s="1"/>
  <c r="G102" i="3"/>
  <c r="U102" i="3" s="1"/>
  <c r="F102" i="3"/>
  <c r="T102" i="3" s="1"/>
  <c r="E102" i="3"/>
  <c r="C102" i="3"/>
  <c r="AG102" i="3" s="1"/>
  <c r="AH102" i="3" s="1"/>
  <c r="P101" i="3"/>
  <c r="AD101" i="3" s="1"/>
  <c r="O101" i="3"/>
  <c r="AC101" i="3" s="1"/>
  <c r="N101" i="3"/>
  <c r="AB101" i="3" s="1"/>
  <c r="M101" i="3"/>
  <c r="AA101" i="3" s="1"/>
  <c r="L101" i="3"/>
  <c r="Z101" i="3" s="1"/>
  <c r="K101" i="3"/>
  <c r="Y101" i="3" s="1"/>
  <c r="J101" i="3"/>
  <c r="X101" i="3" s="1"/>
  <c r="I101" i="3"/>
  <c r="W101" i="3" s="1"/>
  <c r="H101" i="3"/>
  <c r="V101" i="3" s="1"/>
  <c r="G101" i="3"/>
  <c r="U101" i="3" s="1"/>
  <c r="F101" i="3"/>
  <c r="T101" i="3" s="1"/>
  <c r="E101" i="3"/>
  <c r="C101" i="3"/>
  <c r="AG101" i="3" s="1"/>
  <c r="AH101" i="3" s="1"/>
  <c r="P100" i="3"/>
  <c r="AD100" i="3" s="1"/>
  <c r="O100" i="3"/>
  <c r="AC100" i="3" s="1"/>
  <c r="N100" i="3"/>
  <c r="AB100" i="3" s="1"/>
  <c r="M100" i="3"/>
  <c r="AA100" i="3" s="1"/>
  <c r="L100" i="3"/>
  <c r="Z100" i="3" s="1"/>
  <c r="K100" i="3"/>
  <c r="Y100" i="3" s="1"/>
  <c r="J100" i="3"/>
  <c r="X100" i="3" s="1"/>
  <c r="I100" i="3"/>
  <c r="W100" i="3" s="1"/>
  <c r="H100" i="3"/>
  <c r="V100" i="3" s="1"/>
  <c r="G100" i="3"/>
  <c r="U100" i="3" s="1"/>
  <c r="F100" i="3"/>
  <c r="T100" i="3" s="1"/>
  <c r="E100" i="3"/>
  <c r="S100" i="3" s="1"/>
  <c r="C100" i="3"/>
  <c r="AG100" i="3" s="1"/>
  <c r="AH100" i="3" s="1"/>
  <c r="P99" i="3"/>
  <c r="AD99" i="3" s="1"/>
  <c r="O99" i="3"/>
  <c r="AC99" i="3" s="1"/>
  <c r="N99" i="3"/>
  <c r="AB99" i="3" s="1"/>
  <c r="M99" i="3"/>
  <c r="AA99" i="3" s="1"/>
  <c r="L99" i="3"/>
  <c r="Z99" i="3" s="1"/>
  <c r="K99" i="3"/>
  <c r="Y99" i="3" s="1"/>
  <c r="J99" i="3"/>
  <c r="X99" i="3" s="1"/>
  <c r="I99" i="3"/>
  <c r="W99" i="3" s="1"/>
  <c r="H99" i="3"/>
  <c r="V99" i="3" s="1"/>
  <c r="G99" i="3"/>
  <c r="U99" i="3" s="1"/>
  <c r="F99" i="3"/>
  <c r="T99" i="3" s="1"/>
  <c r="E99" i="3"/>
  <c r="C99" i="3"/>
  <c r="AG99" i="3" s="1"/>
  <c r="AH99" i="3" s="1"/>
  <c r="P98" i="3"/>
  <c r="AD98" i="3" s="1"/>
  <c r="O98" i="3"/>
  <c r="AC98" i="3" s="1"/>
  <c r="N98" i="3"/>
  <c r="AB98" i="3" s="1"/>
  <c r="M98" i="3"/>
  <c r="AA98" i="3" s="1"/>
  <c r="L98" i="3"/>
  <c r="Z98" i="3" s="1"/>
  <c r="K98" i="3"/>
  <c r="Y98" i="3" s="1"/>
  <c r="J98" i="3"/>
  <c r="X98" i="3" s="1"/>
  <c r="I98" i="3"/>
  <c r="W98" i="3" s="1"/>
  <c r="H98" i="3"/>
  <c r="V98" i="3" s="1"/>
  <c r="G98" i="3"/>
  <c r="U98" i="3" s="1"/>
  <c r="F98" i="3"/>
  <c r="T98" i="3" s="1"/>
  <c r="E98" i="3"/>
  <c r="C98" i="3"/>
  <c r="AG98" i="3" s="1"/>
  <c r="AH98" i="3" s="1"/>
  <c r="P97" i="3"/>
  <c r="AD97" i="3" s="1"/>
  <c r="O97" i="3"/>
  <c r="AC97" i="3" s="1"/>
  <c r="N97" i="3"/>
  <c r="AB97" i="3" s="1"/>
  <c r="M97" i="3"/>
  <c r="AA97" i="3" s="1"/>
  <c r="L97" i="3"/>
  <c r="Z97" i="3" s="1"/>
  <c r="K97" i="3"/>
  <c r="Y97" i="3" s="1"/>
  <c r="J97" i="3"/>
  <c r="X97" i="3" s="1"/>
  <c r="I97" i="3"/>
  <c r="W97" i="3" s="1"/>
  <c r="H97" i="3"/>
  <c r="V97" i="3" s="1"/>
  <c r="G97" i="3"/>
  <c r="U97" i="3" s="1"/>
  <c r="F97" i="3"/>
  <c r="T97" i="3" s="1"/>
  <c r="E97" i="3"/>
  <c r="C97" i="3"/>
  <c r="AG97" i="3" s="1"/>
  <c r="AH97" i="3" s="1"/>
  <c r="P96" i="3"/>
  <c r="AD96" i="3" s="1"/>
  <c r="O96" i="3"/>
  <c r="AC96" i="3" s="1"/>
  <c r="N96" i="3"/>
  <c r="AB96" i="3" s="1"/>
  <c r="M96" i="3"/>
  <c r="AA96" i="3" s="1"/>
  <c r="L96" i="3"/>
  <c r="Z96" i="3" s="1"/>
  <c r="K96" i="3"/>
  <c r="Y96" i="3" s="1"/>
  <c r="J96" i="3"/>
  <c r="X96" i="3" s="1"/>
  <c r="I96" i="3"/>
  <c r="W96" i="3" s="1"/>
  <c r="H96" i="3"/>
  <c r="V96" i="3" s="1"/>
  <c r="G96" i="3"/>
  <c r="U96" i="3" s="1"/>
  <c r="F96" i="3"/>
  <c r="T96" i="3" s="1"/>
  <c r="E96" i="3"/>
  <c r="S96" i="3" s="1"/>
  <c r="C96" i="3"/>
  <c r="AG96" i="3" s="1"/>
  <c r="AH96" i="3" s="1"/>
  <c r="P95" i="3"/>
  <c r="AD95" i="3" s="1"/>
  <c r="O95" i="3"/>
  <c r="AC95" i="3" s="1"/>
  <c r="N95" i="3"/>
  <c r="AB95" i="3" s="1"/>
  <c r="M95" i="3"/>
  <c r="AA95" i="3" s="1"/>
  <c r="L95" i="3"/>
  <c r="Z95" i="3" s="1"/>
  <c r="K95" i="3"/>
  <c r="Y95" i="3" s="1"/>
  <c r="J95" i="3"/>
  <c r="X95" i="3" s="1"/>
  <c r="I95" i="3"/>
  <c r="W95" i="3" s="1"/>
  <c r="H95" i="3"/>
  <c r="V95" i="3" s="1"/>
  <c r="G95" i="3"/>
  <c r="U95" i="3" s="1"/>
  <c r="F95" i="3"/>
  <c r="T95" i="3" s="1"/>
  <c r="E95" i="3"/>
  <c r="C95" i="3"/>
  <c r="AG95" i="3" s="1"/>
  <c r="AH95" i="3" s="1"/>
  <c r="P94" i="3"/>
  <c r="AD94" i="3" s="1"/>
  <c r="O94" i="3"/>
  <c r="AC94" i="3" s="1"/>
  <c r="N94" i="3"/>
  <c r="AB94" i="3" s="1"/>
  <c r="M94" i="3"/>
  <c r="AA94" i="3" s="1"/>
  <c r="L94" i="3"/>
  <c r="Z94" i="3" s="1"/>
  <c r="K94" i="3"/>
  <c r="Y94" i="3" s="1"/>
  <c r="J94" i="3"/>
  <c r="X94" i="3" s="1"/>
  <c r="I94" i="3"/>
  <c r="W94" i="3" s="1"/>
  <c r="H94" i="3"/>
  <c r="V94" i="3" s="1"/>
  <c r="G94" i="3"/>
  <c r="U94" i="3" s="1"/>
  <c r="F94" i="3"/>
  <c r="T94" i="3" s="1"/>
  <c r="E94" i="3"/>
  <c r="C94" i="3"/>
  <c r="AG94" i="3" s="1"/>
  <c r="AH94" i="3" s="1"/>
  <c r="P93" i="3"/>
  <c r="O93" i="3"/>
  <c r="N93" i="3"/>
  <c r="M93" i="3"/>
  <c r="L93" i="3"/>
  <c r="K93" i="3"/>
  <c r="J93" i="3"/>
  <c r="I93" i="3"/>
  <c r="H93" i="3"/>
  <c r="G93" i="3"/>
  <c r="F93" i="3"/>
  <c r="E93" i="3"/>
  <c r="C93" i="3"/>
  <c r="AG93" i="3" s="1"/>
  <c r="AH93" i="3" s="1"/>
  <c r="P92" i="3"/>
  <c r="AD92" i="3" s="1"/>
  <c r="O92" i="3"/>
  <c r="AC92" i="3" s="1"/>
  <c r="N92" i="3"/>
  <c r="AB92" i="3" s="1"/>
  <c r="M92" i="3"/>
  <c r="AA92" i="3" s="1"/>
  <c r="L92" i="3"/>
  <c r="Z92" i="3" s="1"/>
  <c r="K92" i="3"/>
  <c r="Y92" i="3" s="1"/>
  <c r="J92" i="3"/>
  <c r="X92" i="3" s="1"/>
  <c r="I92" i="3"/>
  <c r="W92" i="3" s="1"/>
  <c r="H92" i="3"/>
  <c r="V92" i="3" s="1"/>
  <c r="G92" i="3"/>
  <c r="U92" i="3" s="1"/>
  <c r="F92" i="3"/>
  <c r="T92" i="3" s="1"/>
  <c r="E92" i="3"/>
  <c r="S92" i="3" s="1"/>
  <c r="C92" i="3"/>
  <c r="AG92" i="3" s="1"/>
  <c r="AH92" i="3" s="1"/>
  <c r="P91" i="3"/>
  <c r="AD91" i="3" s="1"/>
  <c r="O91" i="3"/>
  <c r="AC91" i="3" s="1"/>
  <c r="N91" i="3"/>
  <c r="AB91" i="3" s="1"/>
  <c r="M91" i="3"/>
  <c r="AA91" i="3" s="1"/>
  <c r="L91" i="3"/>
  <c r="Z91" i="3" s="1"/>
  <c r="K91" i="3"/>
  <c r="Y91" i="3" s="1"/>
  <c r="J91" i="3"/>
  <c r="X91" i="3" s="1"/>
  <c r="I91" i="3"/>
  <c r="W91" i="3" s="1"/>
  <c r="H91" i="3"/>
  <c r="V91" i="3" s="1"/>
  <c r="G91" i="3"/>
  <c r="U91" i="3" s="1"/>
  <c r="F91" i="3"/>
  <c r="T91" i="3" s="1"/>
  <c r="E91" i="3"/>
  <c r="S91" i="3" s="1"/>
  <c r="C91" i="3"/>
  <c r="AG91" i="3" s="1"/>
  <c r="AH91" i="3" s="1"/>
  <c r="P90" i="3"/>
  <c r="AD90" i="3" s="1"/>
  <c r="O90" i="3"/>
  <c r="AC90" i="3" s="1"/>
  <c r="N90" i="3"/>
  <c r="AB90" i="3" s="1"/>
  <c r="M90" i="3"/>
  <c r="AA90" i="3" s="1"/>
  <c r="L90" i="3"/>
  <c r="Z90" i="3" s="1"/>
  <c r="K90" i="3"/>
  <c r="Y90" i="3" s="1"/>
  <c r="J90" i="3"/>
  <c r="X90" i="3" s="1"/>
  <c r="I90" i="3"/>
  <c r="W90" i="3" s="1"/>
  <c r="H90" i="3"/>
  <c r="V90" i="3" s="1"/>
  <c r="G90" i="3"/>
  <c r="U90" i="3" s="1"/>
  <c r="F90" i="3"/>
  <c r="T90" i="3" s="1"/>
  <c r="E90" i="3"/>
  <c r="S90" i="3" s="1"/>
  <c r="C90" i="3"/>
  <c r="AG90" i="3" s="1"/>
  <c r="AH90" i="3" s="1"/>
  <c r="P89" i="3"/>
  <c r="O89" i="3"/>
  <c r="N89" i="3"/>
  <c r="M89" i="3"/>
  <c r="L89" i="3"/>
  <c r="K89" i="3"/>
  <c r="J89" i="3"/>
  <c r="I89" i="3"/>
  <c r="H89" i="3"/>
  <c r="G89" i="3"/>
  <c r="F89" i="3"/>
  <c r="E89" i="3"/>
  <c r="C89" i="3"/>
  <c r="AG89" i="3" s="1"/>
  <c r="AH89" i="3" s="1"/>
  <c r="P88" i="3"/>
  <c r="AD88" i="3" s="1"/>
  <c r="O88" i="3"/>
  <c r="AC88" i="3" s="1"/>
  <c r="N88" i="3"/>
  <c r="AB88" i="3" s="1"/>
  <c r="M88" i="3"/>
  <c r="AA88" i="3" s="1"/>
  <c r="L88" i="3"/>
  <c r="Z88" i="3" s="1"/>
  <c r="K88" i="3"/>
  <c r="Y88" i="3" s="1"/>
  <c r="J88" i="3"/>
  <c r="X88" i="3" s="1"/>
  <c r="I88" i="3"/>
  <c r="W88" i="3" s="1"/>
  <c r="H88" i="3"/>
  <c r="V88" i="3" s="1"/>
  <c r="G88" i="3"/>
  <c r="U88" i="3" s="1"/>
  <c r="F88" i="3"/>
  <c r="T88" i="3" s="1"/>
  <c r="E88" i="3"/>
  <c r="S88" i="3" s="1"/>
  <c r="C88" i="3"/>
  <c r="AG88" i="3" s="1"/>
  <c r="AH88" i="3" s="1"/>
  <c r="P87" i="3"/>
  <c r="AD87" i="3" s="1"/>
  <c r="O87" i="3"/>
  <c r="AC87" i="3" s="1"/>
  <c r="N87" i="3"/>
  <c r="AB87" i="3" s="1"/>
  <c r="M87" i="3"/>
  <c r="AA87" i="3" s="1"/>
  <c r="L87" i="3"/>
  <c r="Z87" i="3" s="1"/>
  <c r="K87" i="3"/>
  <c r="Y87" i="3" s="1"/>
  <c r="J87" i="3"/>
  <c r="X87" i="3" s="1"/>
  <c r="I87" i="3"/>
  <c r="W87" i="3" s="1"/>
  <c r="H87" i="3"/>
  <c r="V87" i="3" s="1"/>
  <c r="G87" i="3"/>
  <c r="U87" i="3" s="1"/>
  <c r="F87" i="3"/>
  <c r="T87" i="3" s="1"/>
  <c r="E87" i="3"/>
  <c r="S87" i="3" s="1"/>
  <c r="C87" i="3"/>
  <c r="AG87" i="3" s="1"/>
  <c r="AH87" i="3" s="1"/>
  <c r="P86" i="3"/>
  <c r="AD86" i="3" s="1"/>
  <c r="O86" i="3"/>
  <c r="AC86" i="3" s="1"/>
  <c r="N86" i="3"/>
  <c r="AB86" i="3" s="1"/>
  <c r="M86" i="3"/>
  <c r="AA86" i="3" s="1"/>
  <c r="L86" i="3"/>
  <c r="Z86" i="3" s="1"/>
  <c r="K86" i="3"/>
  <c r="Y86" i="3" s="1"/>
  <c r="J86" i="3"/>
  <c r="X86" i="3" s="1"/>
  <c r="I86" i="3"/>
  <c r="W86" i="3" s="1"/>
  <c r="H86" i="3"/>
  <c r="V86" i="3" s="1"/>
  <c r="G86" i="3"/>
  <c r="U86" i="3" s="1"/>
  <c r="F86" i="3"/>
  <c r="T86" i="3" s="1"/>
  <c r="E86" i="3"/>
  <c r="S86" i="3" s="1"/>
  <c r="C86" i="3"/>
  <c r="AG86" i="3" s="1"/>
  <c r="AH86" i="3" s="1"/>
  <c r="P85" i="3"/>
  <c r="O85" i="3"/>
  <c r="N85" i="3"/>
  <c r="M85" i="3"/>
  <c r="L85" i="3"/>
  <c r="K85" i="3"/>
  <c r="J85" i="3"/>
  <c r="I85" i="3"/>
  <c r="H85" i="3"/>
  <c r="G85" i="3"/>
  <c r="F85" i="3"/>
  <c r="E85" i="3"/>
  <c r="C85" i="3"/>
  <c r="AG85" i="3" s="1"/>
  <c r="AH85" i="3" s="1"/>
  <c r="P84" i="3"/>
  <c r="O84" i="3"/>
  <c r="AC84" i="3" s="1"/>
  <c r="N84" i="3"/>
  <c r="M84" i="3"/>
  <c r="AA84" i="3" s="1"/>
  <c r="L84" i="3"/>
  <c r="K84" i="3"/>
  <c r="Y84" i="3" s="1"/>
  <c r="J84" i="3"/>
  <c r="I84" i="3"/>
  <c r="W84" i="3" s="1"/>
  <c r="H84" i="3"/>
  <c r="G84" i="3"/>
  <c r="U84" i="3" s="1"/>
  <c r="F84" i="3"/>
  <c r="E84" i="3"/>
  <c r="C84" i="3"/>
  <c r="AG84" i="3" s="1"/>
  <c r="AH84" i="3" s="1"/>
  <c r="P83" i="3"/>
  <c r="O83" i="3"/>
  <c r="N83" i="3"/>
  <c r="AB83" i="3" s="1"/>
  <c r="M83" i="3"/>
  <c r="L83" i="3"/>
  <c r="K83" i="3"/>
  <c r="J83" i="3"/>
  <c r="X83" i="3" s="1"/>
  <c r="I83" i="3"/>
  <c r="H83" i="3"/>
  <c r="G83" i="3"/>
  <c r="F83" i="3"/>
  <c r="T83" i="3" s="1"/>
  <c r="E83" i="3"/>
  <c r="C83" i="3"/>
  <c r="AG83" i="3" s="1"/>
  <c r="AH83" i="3" s="1"/>
  <c r="P82" i="3"/>
  <c r="O82" i="3"/>
  <c r="AC82" i="3" s="1"/>
  <c r="N82" i="3"/>
  <c r="AB82" i="3" s="1"/>
  <c r="M82" i="3"/>
  <c r="AA82" i="3" s="1"/>
  <c r="L82" i="3"/>
  <c r="K82" i="3"/>
  <c r="Y82" i="3" s="1"/>
  <c r="J82" i="3"/>
  <c r="X82" i="3" s="1"/>
  <c r="I82" i="3"/>
  <c r="W82" i="3" s="1"/>
  <c r="H82" i="3"/>
  <c r="G82" i="3"/>
  <c r="U82" i="3" s="1"/>
  <c r="F82" i="3"/>
  <c r="T82" i="3" s="1"/>
  <c r="E82" i="3"/>
  <c r="S82" i="3" s="1"/>
  <c r="C82" i="3"/>
  <c r="AG82" i="3" s="1"/>
  <c r="AH82" i="3" s="1"/>
  <c r="P81" i="3"/>
  <c r="O81" i="3"/>
  <c r="N81" i="3"/>
  <c r="M81" i="3"/>
  <c r="L81" i="3"/>
  <c r="K81" i="3"/>
  <c r="J81" i="3"/>
  <c r="I81" i="3"/>
  <c r="H81" i="3"/>
  <c r="G81" i="3"/>
  <c r="F81" i="3"/>
  <c r="E81" i="3"/>
  <c r="C81" i="3"/>
  <c r="AG81" i="3" s="1"/>
  <c r="AH81" i="3" s="1"/>
  <c r="P80" i="3"/>
  <c r="O80" i="3"/>
  <c r="AC80" i="3" s="1"/>
  <c r="N80" i="3"/>
  <c r="M80" i="3"/>
  <c r="AA80" i="3" s="1"/>
  <c r="L80" i="3"/>
  <c r="K80" i="3"/>
  <c r="Y80" i="3" s="1"/>
  <c r="J80" i="3"/>
  <c r="I80" i="3"/>
  <c r="W80" i="3" s="1"/>
  <c r="H80" i="3"/>
  <c r="G80" i="3"/>
  <c r="U80" i="3" s="1"/>
  <c r="F80" i="3"/>
  <c r="E80" i="3"/>
  <c r="S80" i="3" s="1"/>
  <c r="C80" i="3"/>
  <c r="AG80" i="3" s="1"/>
  <c r="AH80" i="3" s="1"/>
  <c r="P79" i="3"/>
  <c r="O79" i="3"/>
  <c r="N79" i="3"/>
  <c r="AB79" i="3" s="1"/>
  <c r="M79" i="3"/>
  <c r="L79" i="3"/>
  <c r="K79" i="3"/>
  <c r="J79" i="3"/>
  <c r="X79" i="3" s="1"/>
  <c r="I79" i="3"/>
  <c r="H79" i="3"/>
  <c r="G79" i="3"/>
  <c r="F79" i="3"/>
  <c r="T79" i="3" s="1"/>
  <c r="E79" i="3"/>
  <c r="C79" i="3"/>
  <c r="AG79" i="3" s="1"/>
  <c r="AH79" i="3" s="1"/>
  <c r="P78" i="3"/>
  <c r="O78" i="3"/>
  <c r="AC78" i="3" s="1"/>
  <c r="N78" i="3"/>
  <c r="AB78" i="3" s="1"/>
  <c r="M78" i="3"/>
  <c r="AA78" i="3" s="1"/>
  <c r="L78" i="3"/>
  <c r="K78" i="3"/>
  <c r="Y78" i="3" s="1"/>
  <c r="J78" i="3"/>
  <c r="X78" i="3" s="1"/>
  <c r="I78" i="3"/>
  <c r="W78" i="3" s="1"/>
  <c r="H78" i="3"/>
  <c r="G78" i="3"/>
  <c r="U78" i="3" s="1"/>
  <c r="F78" i="3"/>
  <c r="T78" i="3" s="1"/>
  <c r="E78" i="3"/>
  <c r="S78" i="3" s="1"/>
  <c r="C78" i="3"/>
  <c r="AG78" i="3" s="1"/>
  <c r="AH78" i="3" s="1"/>
  <c r="P77" i="3"/>
  <c r="AD77" i="3" s="1"/>
  <c r="O77" i="3"/>
  <c r="N77" i="3"/>
  <c r="M77" i="3"/>
  <c r="L77" i="3"/>
  <c r="Z77" i="3" s="1"/>
  <c r="K77" i="3"/>
  <c r="J77" i="3"/>
  <c r="I77" i="3"/>
  <c r="H77" i="3"/>
  <c r="V77" i="3" s="1"/>
  <c r="G77" i="3"/>
  <c r="F77" i="3"/>
  <c r="E77" i="3"/>
  <c r="C77" i="3"/>
  <c r="AG77" i="3" s="1"/>
  <c r="AH77" i="3" s="1"/>
  <c r="P76" i="3"/>
  <c r="O76" i="3"/>
  <c r="AC76" i="3" s="1"/>
  <c r="N76" i="3"/>
  <c r="M76" i="3"/>
  <c r="AA76" i="3" s="1"/>
  <c r="L76" i="3"/>
  <c r="K76" i="3"/>
  <c r="Y76" i="3" s="1"/>
  <c r="J76" i="3"/>
  <c r="I76" i="3"/>
  <c r="W76" i="3" s="1"/>
  <c r="H76" i="3"/>
  <c r="G76" i="3"/>
  <c r="U76" i="3" s="1"/>
  <c r="F76" i="3"/>
  <c r="E76" i="3"/>
  <c r="C76" i="3"/>
  <c r="AG76" i="3" s="1"/>
  <c r="AH76" i="3" s="1"/>
  <c r="P75" i="3"/>
  <c r="O75" i="3"/>
  <c r="N75" i="3"/>
  <c r="AB75" i="3" s="1"/>
  <c r="M75" i="3"/>
  <c r="L75" i="3"/>
  <c r="K75" i="3"/>
  <c r="J75" i="3"/>
  <c r="X75" i="3" s="1"/>
  <c r="I75" i="3"/>
  <c r="H75" i="3"/>
  <c r="G75" i="3"/>
  <c r="F75" i="3"/>
  <c r="T75" i="3" s="1"/>
  <c r="E75" i="3"/>
  <c r="C75" i="3"/>
  <c r="AG75" i="3" s="1"/>
  <c r="AH75" i="3" s="1"/>
  <c r="P74" i="3"/>
  <c r="O74" i="3"/>
  <c r="AC74" i="3" s="1"/>
  <c r="N74" i="3"/>
  <c r="AB74" i="3" s="1"/>
  <c r="M74" i="3"/>
  <c r="AA74" i="3" s="1"/>
  <c r="L74" i="3"/>
  <c r="K74" i="3"/>
  <c r="Y74" i="3" s="1"/>
  <c r="J74" i="3"/>
  <c r="X74" i="3" s="1"/>
  <c r="I74" i="3"/>
  <c r="W74" i="3" s="1"/>
  <c r="H74" i="3"/>
  <c r="G74" i="3"/>
  <c r="U74" i="3" s="1"/>
  <c r="F74" i="3"/>
  <c r="T74" i="3" s="1"/>
  <c r="E74" i="3"/>
  <c r="S74" i="3" s="1"/>
  <c r="C74" i="3"/>
  <c r="AG74" i="3" s="1"/>
  <c r="AH74" i="3" s="1"/>
  <c r="P73" i="3"/>
  <c r="AD73" i="3" s="1"/>
  <c r="O73" i="3"/>
  <c r="N73" i="3"/>
  <c r="M73" i="3"/>
  <c r="L73" i="3"/>
  <c r="Z73" i="3" s="1"/>
  <c r="K73" i="3"/>
  <c r="J73" i="3"/>
  <c r="I73" i="3"/>
  <c r="H73" i="3"/>
  <c r="V73" i="3" s="1"/>
  <c r="G73" i="3"/>
  <c r="F73" i="3"/>
  <c r="E73" i="3"/>
  <c r="C73" i="3"/>
  <c r="AG73" i="3" s="1"/>
  <c r="AH73" i="3" s="1"/>
  <c r="P72" i="3"/>
  <c r="O72" i="3"/>
  <c r="AC72" i="3" s="1"/>
  <c r="N72" i="3"/>
  <c r="M72" i="3"/>
  <c r="AA72" i="3" s="1"/>
  <c r="L72" i="3"/>
  <c r="K72" i="3"/>
  <c r="Y72" i="3" s="1"/>
  <c r="J72" i="3"/>
  <c r="I72" i="3"/>
  <c r="W72" i="3" s="1"/>
  <c r="H72" i="3"/>
  <c r="G72" i="3"/>
  <c r="U72" i="3" s="1"/>
  <c r="F72" i="3"/>
  <c r="E72" i="3"/>
  <c r="C72" i="3"/>
  <c r="AG72" i="3" s="1"/>
  <c r="AH72" i="3" s="1"/>
  <c r="P71" i="3"/>
  <c r="O71" i="3"/>
  <c r="N71" i="3"/>
  <c r="AB71" i="3" s="1"/>
  <c r="M71" i="3"/>
  <c r="L71" i="3"/>
  <c r="K71" i="3"/>
  <c r="J71" i="3"/>
  <c r="X71" i="3" s="1"/>
  <c r="I71" i="3"/>
  <c r="H71" i="3"/>
  <c r="G71" i="3"/>
  <c r="F71" i="3"/>
  <c r="T71" i="3" s="1"/>
  <c r="E71" i="3"/>
  <c r="C71" i="3"/>
  <c r="AG71" i="3" s="1"/>
  <c r="AH71" i="3" s="1"/>
  <c r="P70" i="3"/>
  <c r="O70" i="3"/>
  <c r="AC70" i="3" s="1"/>
  <c r="N70" i="3"/>
  <c r="AB70" i="3" s="1"/>
  <c r="M70" i="3"/>
  <c r="AA70" i="3" s="1"/>
  <c r="L70" i="3"/>
  <c r="K70" i="3"/>
  <c r="Y70" i="3" s="1"/>
  <c r="J70" i="3"/>
  <c r="X70" i="3" s="1"/>
  <c r="I70" i="3"/>
  <c r="W70" i="3" s="1"/>
  <c r="H70" i="3"/>
  <c r="G70" i="3"/>
  <c r="U70" i="3" s="1"/>
  <c r="F70" i="3"/>
  <c r="T70" i="3" s="1"/>
  <c r="E70" i="3"/>
  <c r="C70" i="3"/>
  <c r="AG70" i="3" s="1"/>
  <c r="AH70" i="3" s="1"/>
  <c r="P69" i="3"/>
  <c r="AD69" i="3" s="1"/>
  <c r="O69" i="3"/>
  <c r="N69" i="3"/>
  <c r="M69" i="3"/>
  <c r="L69" i="3"/>
  <c r="Z69" i="3" s="1"/>
  <c r="K69" i="3"/>
  <c r="J69" i="3"/>
  <c r="I69" i="3"/>
  <c r="H69" i="3"/>
  <c r="V69" i="3" s="1"/>
  <c r="G69" i="3"/>
  <c r="F69" i="3"/>
  <c r="E69" i="3"/>
  <c r="C69" i="3"/>
  <c r="AG69" i="3" s="1"/>
  <c r="AH69" i="3" s="1"/>
  <c r="P68" i="3"/>
  <c r="O68" i="3"/>
  <c r="AC68" i="3" s="1"/>
  <c r="N68" i="3"/>
  <c r="M68" i="3"/>
  <c r="AA68" i="3" s="1"/>
  <c r="L68" i="3"/>
  <c r="K68" i="3"/>
  <c r="Y68" i="3" s="1"/>
  <c r="J68" i="3"/>
  <c r="I68" i="3"/>
  <c r="W68" i="3" s="1"/>
  <c r="H68" i="3"/>
  <c r="G68" i="3"/>
  <c r="U68" i="3" s="1"/>
  <c r="F68" i="3"/>
  <c r="E68" i="3"/>
  <c r="C68" i="3"/>
  <c r="AG68" i="3" s="1"/>
  <c r="AH68" i="3" s="1"/>
  <c r="P67" i="3"/>
  <c r="O67" i="3"/>
  <c r="N67" i="3"/>
  <c r="AB67" i="3" s="1"/>
  <c r="M67" i="3"/>
  <c r="L67" i="3"/>
  <c r="K67" i="3"/>
  <c r="J67" i="3"/>
  <c r="X67" i="3" s="1"/>
  <c r="I67" i="3"/>
  <c r="H67" i="3"/>
  <c r="G67" i="3"/>
  <c r="F67" i="3"/>
  <c r="T67" i="3" s="1"/>
  <c r="E67" i="3"/>
  <c r="C67" i="3"/>
  <c r="AG67" i="3" s="1"/>
  <c r="AH67" i="3" s="1"/>
  <c r="P66" i="3"/>
  <c r="O66" i="3"/>
  <c r="AC66" i="3" s="1"/>
  <c r="N66" i="3"/>
  <c r="AB66" i="3" s="1"/>
  <c r="M66" i="3"/>
  <c r="AA66" i="3" s="1"/>
  <c r="L66" i="3"/>
  <c r="K66" i="3"/>
  <c r="Y66" i="3" s="1"/>
  <c r="J66" i="3"/>
  <c r="X66" i="3" s="1"/>
  <c r="I66" i="3"/>
  <c r="W66" i="3" s="1"/>
  <c r="H66" i="3"/>
  <c r="G66" i="3"/>
  <c r="U66" i="3" s="1"/>
  <c r="F66" i="3"/>
  <c r="T66" i="3" s="1"/>
  <c r="E66" i="3"/>
  <c r="C66" i="3"/>
  <c r="AG66" i="3" s="1"/>
  <c r="AH66" i="3" s="1"/>
  <c r="AD65" i="3"/>
  <c r="Z65" i="3"/>
  <c r="V65" i="3"/>
  <c r="P65" i="3"/>
  <c r="O65" i="3"/>
  <c r="N65" i="3"/>
  <c r="M65" i="3"/>
  <c r="L65" i="3"/>
  <c r="K65" i="3"/>
  <c r="J65" i="3"/>
  <c r="I65" i="3"/>
  <c r="H65" i="3"/>
  <c r="G65" i="3"/>
  <c r="F65" i="3"/>
  <c r="E65" i="3"/>
  <c r="C65" i="3"/>
  <c r="G60" i="3"/>
  <c r="F60" i="3"/>
  <c r="P59" i="3"/>
  <c r="O59" i="3"/>
  <c r="N59" i="3"/>
  <c r="AB59" i="3" s="1"/>
  <c r="M59" i="3"/>
  <c r="L59" i="3"/>
  <c r="K59" i="3"/>
  <c r="J59" i="3"/>
  <c r="X59" i="3" s="1"/>
  <c r="I59" i="3"/>
  <c r="H59" i="3"/>
  <c r="G59" i="3"/>
  <c r="F59" i="3"/>
  <c r="T59" i="3" s="1"/>
  <c r="E59" i="3"/>
  <c r="C59" i="3"/>
  <c r="AG59" i="3" s="1"/>
  <c r="AH59" i="3" s="1"/>
  <c r="P58" i="3"/>
  <c r="O58" i="3"/>
  <c r="AC58" i="3" s="1"/>
  <c r="N58" i="3"/>
  <c r="AB58" i="3" s="1"/>
  <c r="M58" i="3"/>
  <c r="AA58" i="3" s="1"/>
  <c r="L58" i="3"/>
  <c r="K58" i="3"/>
  <c r="Y58" i="3" s="1"/>
  <c r="J58" i="3"/>
  <c r="X58" i="3" s="1"/>
  <c r="I58" i="3"/>
  <c r="W58" i="3" s="1"/>
  <c r="H58" i="3"/>
  <c r="G58" i="3"/>
  <c r="U58" i="3" s="1"/>
  <c r="F58" i="3"/>
  <c r="T58" i="3" s="1"/>
  <c r="E58" i="3"/>
  <c r="C58" i="3"/>
  <c r="AG58" i="3" s="1"/>
  <c r="AH58" i="3" s="1"/>
  <c r="P57" i="3"/>
  <c r="AD57" i="3" s="1"/>
  <c r="O57" i="3"/>
  <c r="N57" i="3"/>
  <c r="M57" i="3"/>
  <c r="L57" i="3"/>
  <c r="Z57" i="3" s="1"/>
  <c r="K57" i="3"/>
  <c r="J57" i="3"/>
  <c r="I57" i="3"/>
  <c r="H57" i="3"/>
  <c r="V57" i="3" s="1"/>
  <c r="G57" i="3"/>
  <c r="F57" i="3"/>
  <c r="E57" i="3"/>
  <c r="C57" i="3"/>
  <c r="AG57" i="3" s="1"/>
  <c r="AH57" i="3" s="1"/>
  <c r="P56" i="3"/>
  <c r="O56" i="3"/>
  <c r="AC56" i="3" s="1"/>
  <c r="N56" i="3"/>
  <c r="M56" i="3"/>
  <c r="AA56" i="3" s="1"/>
  <c r="L56" i="3"/>
  <c r="K56" i="3"/>
  <c r="Y56" i="3" s="1"/>
  <c r="J56" i="3"/>
  <c r="I56" i="3"/>
  <c r="W56" i="3" s="1"/>
  <c r="H56" i="3"/>
  <c r="G56" i="3"/>
  <c r="U56" i="3" s="1"/>
  <c r="F56" i="3"/>
  <c r="E56" i="3"/>
  <c r="C56" i="3"/>
  <c r="AG56" i="3" s="1"/>
  <c r="AH56" i="3" s="1"/>
  <c r="P55" i="3"/>
  <c r="O55" i="3"/>
  <c r="N55" i="3"/>
  <c r="AB55" i="3" s="1"/>
  <c r="M55" i="3"/>
  <c r="L55" i="3"/>
  <c r="K55" i="3"/>
  <c r="J55" i="3"/>
  <c r="X55" i="3" s="1"/>
  <c r="I55" i="3"/>
  <c r="H55" i="3"/>
  <c r="G55" i="3"/>
  <c r="F55" i="3"/>
  <c r="T55" i="3" s="1"/>
  <c r="E55" i="3"/>
  <c r="C55" i="3"/>
  <c r="AG55" i="3" s="1"/>
  <c r="AH55" i="3" s="1"/>
  <c r="P54" i="3"/>
  <c r="O54" i="3"/>
  <c r="AC54" i="3" s="1"/>
  <c r="N54" i="3"/>
  <c r="AB54" i="3" s="1"/>
  <c r="M54" i="3"/>
  <c r="AA54" i="3" s="1"/>
  <c r="L54" i="3"/>
  <c r="K54" i="3"/>
  <c r="Y54" i="3" s="1"/>
  <c r="J54" i="3"/>
  <c r="X54" i="3" s="1"/>
  <c r="I54" i="3"/>
  <c r="W54" i="3" s="1"/>
  <c r="H54" i="3"/>
  <c r="G54" i="3"/>
  <c r="U54" i="3" s="1"/>
  <c r="F54" i="3"/>
  <c r="T54" i="3" s="1"/>
  <c r="E54" i="3"/>
  <c r="C54" i="3"/>
  <c r="AG54" i="3" s="1"/>
  <c r="AH54" i="3" s="1"/>
  <c r="P53" i="3"/>
  <c r="AD53" i="3" s="1"/>
  <c r="O53" i="3"/>
  <c r="N53" i="3"/>
  <c r="M53" i="3"/>
  <c r="L53" i="3"/>
  <c r="Z53" i="3" s="1"/>
  <c r="K53" i="3"/>
  <c r="J53" i="3"/>
  <c r="I53" i="3"/>
  <c r="H53" i="3"/>
  <c r="V53" i="3" s="1"/>
  <c r="G53" i="3"/>
  <c r="F53" i="3"/>
  <c r="E53" i="3"/>
  <c r="C53" i="3"/>
  <c r="AG53" i="3" s="1"/>
  <c r="AH53" i="3" s="1"/>
  <c r="P52" i="3"/>
  <c r="O52" i="3"/>
  <c r="AC52" i="3" s="1"/>
  <c r="N52" i="3"/>
  <c r="M52" i="3"/>
  <c r="AA52" i="3" s="1"/>
  <c r="L52" i="3"/>
  <c r="K52" i="3"/>
  <c r="Y52" i="3" s="1"/>
  <c r="J52" i="3"/>
  <c r="I52" i="3"/>
  <c r="W52" i="3" s="1"/>
  <c r="H52" i="3"/>
  <c r="G52" i="3"/>
  <c r="U52" i="3" s="1"/>
  <c r="F52" i="3"/>
  <c r="E52" i="3"/>
  <c r="C52" i="3"/>
  <c r="AG52" i="3" s="1"/>
  <c r="AH52" i="3" s="1"/>
  <c r="P51" i="3"/>
  <c r="O51" i="3"/>
  <c r="N51" i="3"/>
  <c r="AB51" i="3" s="1"/>
  <c r="M51" i="3"/>
  <c r="L51" i="3"/>
  <c r="K51" i="3"/>
  <c r="J51" i="3"/>
  <c r="X51" i="3" s="1"/>
  <c r="I51" i="3"/>
  <c r="H51" i="3"/>
  <c r="G51" i="3"/>
  <c r="F51" i="3"/>
  <c r="T51" i="3" s="1"/>
  <c r="E51" i="3"/>
  <c r="C51" i="3"/>
  <c r="AG51" i="3" s="1"/>
  <c r="AH51" i="3" s="1"/>
  <c r="P50" i="3"/>
  <c r="O50" i="3"/>
  <c r="AC50" i="3" s="1"/>
  <c r="N50" i="3"/>
  <c r="AB50" i="3" s="1"/>
  <c r="M50" i="3"/>
  <c r="AA50" i="3" s="1"/>
  <c r="L50" i="3"/>
  <c r="K50" i="3"/>
  <c r="Y50" i="3" s="1"/>
  <c r="J50" i="3"/>
  <c r="X50" i="3" s="1"/>
  <c r="I50" i="3"/>
  <c r="W50" i="3" s="1"/>
  <c r="H50" i="3"/>
  <c r="G50" i="3"/>
  <c r="U50" i="3" s="1"/>
  <c r="F50" i="3"/>
  <c r="T50" i="3" s="1"/>
  <c r="E50" i="3"/>
  <c r="C50" i="3"/>
  <c r="AG50" i="3" s="1"/>
  <c r="AH50" i="3" s="1"/>
  <c r="P49" i="3"/>
  <c r="AD49" i="3" s="1"/>
  <c r="O49" i="3"/>
  <c r="AC49" i="3" s="1"/>
  <c r="N49" i="3"/>
  <c r="AB49" i="3" s="1"/>
  <c r="M49" i="3"/>
  <c r="L49" i="3"/>
  <c r="Z49" i="3" s="1"/>
  <c r="K49" i="3"/>
  <c r="Y49" i="3" s="1"/>
  <c r="J49" i="3"/>
  <c r="X49" i="3" s="1"/>
  <c r="I49" i="3"/>
  <c r="H49" i="3"/>
  <c r="V49" i="3" s="1"/>
  <c r="G49" i="3"/>
  <c r="U49" i="3" s="1"/>
  <c r="F49" i="3"/>
  <c r="T49" i="3" s="1"/>
  <c r="E49" i="3"/>
  <c r="C49" i="3"/>
  <c r="AG49" i="3" s="1"/>
  <c r="AH49" i="3" s="1"/>
  <c r="P48" i="3"/>
  <c r="AD48" i="3" s="1"/>
  <c r="O48" i="3"/>
  <c r="AC48" i="3" s="1"/>
  <c r="N48" i="3"/>
  <c r="M48" i="3"/>
  <c r="AA48" i="3" s="1"/>
  <c r="L48" i="3"/>
  <c r="Z48" i="3" s="1"/>
  <c r="K48" i="3"/>
  <c r="Y48" i="3" s="1"/>
  <c r="J48" i="3"/>
  <c r="I48" i="3"/>
  <c r="W48" i="3" s="1"/>
  <c r="H48" i="3"/>
  <c r="V48" i="3" s="1"/>
  <c r="G48" i="3"/>
  <c r="U48" i="3" s="1"/>
  <c r="F48" i="3"/>
  <c r="E48" i="3"/>
  <c r="C48" i="3"/>
  <c r="AG48" i="3" s="1"/>
  <c r="AH48" i="3" s="1"/>
  <c r="P47" i="3"/>
  <c r="AD47" i="3" s="1"/>
  <c r="O47" i="3"/>
  <c r="AC47" i="3" s="1"/>
  <c r="N47" i="3"/>
  <c r="AB47" i="3" s="1"/>
  <c r="M47" i="3"/>
  <c r="AA47" i="3" s="1"/>
  <c r="L47" i="3"/>
  <c r="Z47" i="3" s="1"/>
  <c r="K47" i="3"/>
  <c r="Y47" i="3" s="1"/>
  <c r="J47" i="3"/>
  <c r="X47" i="3" s="1"/>
  <c r="I47" i="3"/>
  <c r="W47" i="3" s="1"/>
  <c r="H47" i="3"/>
  <c r="V47" i="3" s="1"/>
  <c r="G47" i="3"/>
  <c r="U47" i="3" s="1"/>
  <c r="F47" i="3"/>
  <c r="T47" i="3" s="1"/>
  <c r="E47" i="3"/>
  <c r="P46" i="3"/>
  <c r="AD46" i="3" s="1"/>
  <c r="O46" i="3"/>
  <c r="AC46" i="3" s="1"/>
  <c r="N46" i="3"/>
  <c r="AB46" i="3" s="1"/>
  <c r="M46" i="3"/>
  <c r="AA46" i="3" s="1"/>
  <c r="L46" i="3"/>
  <c r="Z46" i="3" s="1"/>
  <c r="K46" i="3"/>
  <c r="Y46" i="3" s="1"/>
  <c r="J46" i="3"/>
  <c r="X46" i="3" s="1"/>
  <c r="I46" i="3"/>
  <c r="W46" i="3" s="1"/>
  <c r="H46" i="3"/>
  <c r="V46" i="3" s="1"/>
  <c r="G46" i="3"/>
  <c r="U46" i="3" s="1"/>
  <c r="F46" i="3"/>
  <c r="T46" i="3" s="1"/>
  <c r="E46" i="3"/>
  <c r="P45" i="3"/>
  <c r="AD45" i="3" s="1"/>
  <c r="O45" i="3"/>
  <c r="AC45" i="3" s="1"/>
  <c r="N45" i="3"/>
  <c r="AB45" i="3" s="1"/>
  <c r="M45" i="3"/>
  <c r="AA45" i="3" s="1"/>
  <c r="L45" i="3"/>
  <c r="Z45" i="3" s="1"/>
  <c r="K45" i="3"/>
  <c r="Y45" i="3" s="1"/>
  <c r="J45" i="3"/>
  <c r="X45" i="3" s="1"/>
  <c r="I45" i="3"/>
  <c r="W45" i="3" s="1"/>
  <c r="H45" i="3"/>
  <c r="V45" i="3" s="1"/>
  <c r="G45" i="3"/>
  <c r="U45" i="3" s="1"/>
  <c r="F45" i="3"/>
  <c r="T45" i="3" s="1"/>
  <c r="E45" i="3"/>
  <c r="P44" i="3"/>
  <c r="AD44" i="3" s="1"/>
  <c r="O44" i="3"/>
  <c r="AC44" i="3" s="1"/>
  <c r="N44" i="3"/>
  <c r="AB44" i="3" s="1"/>
  <c r="M44" i="3"/>
  <c r="AA44" i="3" s="1"/>
  <c r="L44" i="3"/>
  <c r="Z44" i="3" s="1"/>
  <c r="K44" i="3"/>
  <c r="Y44" i="3" s="1"/>
  <c r="J44" i="3"/>
  <c r="X44" i="3" s="1"/>
  <c r="I44" i="3"/>
  <c r="W44" i="3" s="1"/>
  <c r="H44" i="3"/>
  <c r="V44" i="3" s="1"/>
  <c r="G44" i="3"/>
  <c r="U44" i="3" s="1"/>
  <c r="F44" i="3"/>
  <c r="T44" i="3" s="1"/>
  <c r="E44" i="3"/>
  <c r="P43" i="3"/>
  <c r="AD43" i="3" s="1"/>
  <c r="O43" i="3"/>
  <c r="AC43" i="3" s="1"/>
  <c r="N43" i="3"/>
  <c r="AB43" i="3" s="1"/>
  <c r="M43" i="3"/>
  <c r="AA43" i="3" s="1"/>
  <c r="L43" i="3"/>
  <c r="Z43" i="3" s="1"/>
  <c r="K43" i="3"/>
  <c r="Y43" i="3" s="1"/>
  <c r="J43" i="3"/>
  <c r="X43" i="3" s="1"/>
  <c r="I43" i="3"/>
  <c r="W43" i="3" s="1"/>
  <c r="H43" i="3"/>
  <c r="V43" i="3" s="1"/>
  <c r="G43" i="3"/>
  <c r="U43" i="3" s="1"/>
  <c r="F43" i="3"/>
  <c r="T43" i="3" s="1"/>
  <c r="E43" i="3"/>
  <c r="P42" i="3"/>
  <c r="AD42" i="3" s="1"/>
  <c r="O42" i="3"/>
  <c r="N42" i="3"/>
  <c r="AB42" i="3" s="1"/>
  <c r="M42" i="3"/>
  <c r="AA42" i="3" s="1"/>
  <c r="L42" i="3"/>
  <c r="Z42" i="3" s="1"/>
  <c r="K42" i="3"/>
  <c r="J42" i="3"/>
  <c r="X42" i="3" s="1"/>
  <c r="I42" i="3"/>
  <c r="W42" i="3" s="1"/>
  <c r="H42" i="3"/>
  <c r="V42" i="3" s="1"/>
  <c r="G42" i="3"/>
  <c r="F42" i="3"/>
  <c r="T42" i="3" s="1"/>
  <c r="E42" i="3"/>
  <c r="C42" i="3"/>
  <c r="AG42" i="3" s="1"/>
  <c r="AH42" i="3" s="1"/>
  <c r="P41" i="3"/>
  <c r="O41" i="3"/>
  <c r="AC41" i="3" s="1"/>
  <c r="N41" i="3"/>
  <c r="AB41" i="3" s="1"/>
  <c r="M41" i="3"/>
  <c r="AA41" i="3" s="1"/>
  <c r="L41" i="3"/>
  <c r="K41" i="3"/>
  <c r="Y41" i="3" s="1"/>
  <c r="J41" i="3"/>
  <c r="X41" i="3" s="1"/>
  <c r="I41" i="3"/>
  <c r="W41" i="3" s="1"/>
  <c r="H41" i="3"/>
  <c r="V41" i="3" s="1"/>
  <c r="G41" i="3"/>
  <c r="U41" i="3" s="1"/>
  <c r="F41" i="3"/>
  <c r="T41" i="3" s="1"/>
  <c r="E41" i="3"/>
  <c r="C41" i="3"/>
  <c r="AG41" i="3" s="1"/>
  <c r="AH41" i="3" s="1"/>
  <c r="P40" i="3"/>
  <c r="AD40" i="3" s="1"/>
  <c r="O40" i="3"/>
  <c r="AC40" i="3" s="1"/>
  <c r="N40" i="3"/>
  <c r="AB40" i="3" s="1"/>
  <c r="M40" i="3"/>
  <c r="AA40" i="3" s="1"/>
  <c r="L40" i="3"/>
  <c r="Z40" i="3" s="1"/>
  <c r="K40" i="3"/>
  <c r="Y40" i="3" s="1"/>
  <c r="J40" i="3"/>
  <c r="X40" i="3" s="1"/>
  <c r="I40" i="3"/>
  <c r="W40" i="3" s="1"/>
  <c r="H40" i="3"/>
  <c r="V40" i="3" s="1"/>
  <c r="G40" i="3"/>
  <c r="U40" i="3" s="1"/>
  <c r="F40" i="3"/>
  <c r="T40" i="3" s="1"/>
  <c r="E40" i="3"/>
  <c r="C40" i="3"/>
  <c r="AG40" i="3" s="1"/>
  <c r="AH40" i="3" s="1"/>
  <c r="P39" i="3"/>
  <c r="AD39" i="3" s="1"/>
  <c r="O39" i="3"/>
  <c r="AC39" i="3" s="1"/>
  <c r="N39" i="3"/>
  <c r="AB39" i="3" s="1"/>
  <c r="M39" i="3"/>
  <c r="AA39" i="3" s="1"/>
  <c r="L39" i="3"/>
  <c r="Z39" i="3" s="1"/>
  <c r="K39" i="3"/>
  <c r="Y39" i="3" s="1"/>
  <c r="J39" i="3"/>
  <c r="X39" i="3" s="1"/>
  <c r="I39" i="3"/>
  <c r="W39" i="3" s="1"/>
  <c r="H39" i="3"/>
  <c r="V39" i="3" s="1"/>
  <c r="G39" i="3"/>
  <c r="U39" i="3" s="1"/>
  <c r="F39" i="3"/>
  <c r="T39" i="3" s="1"/>
  <c r="E39" i="3"/>
  <c r="C39" i="3"/>
  <c r="AG39" i="3" s="1"/>
  <c r="AH39" i="3" s="1"/>
  <c r="P38" i="3"/>
  <c r="AD38" i="3" s="1"/>
  <c r="O38" i="3"/>
  <c r="AC38" i="3" s="1"/>
  <c r="N38" i="3"/>
  <c r="AB38" i="3" s="1"/>
  <c r="M38" i="3"/>
  <c r="AA38" i="3" s="1"/>
  <c r="L38" i="3"/>
  <c r="Z38" i="3" s="1"/>
  <c r="K38" i="3"/>
  <c r="Y38" i="3" s="1"/>
  <c r="J38" i="3"/>
  <c r="X38" i="3" s="1"/>
  <c r="I38" i="3"/>
  <c r="W38" i="3" s="1"/>
  <c r="H38" i="3"/>
  <c r="V38" i="3" s="1"/>
  <c r="G38" i="3"/>
  <c r="U38" i="3" s="1"/>
  <c r="F38" i="3"/>
  <c r="T38" i="3" s="1"/>
  <c r="E38" i="3"/>
  <c r="C38" i="3"/>
  <c r="AG38" i="3" s="1"/>
  <c r="AH38" i="3" s="1"/>
  <c r="P37" i="3"/>
  <c r="AD37" i="3" s="1"/>
  <c r="O37" i="3"/>
  <c r="AC37" i="3" s="1"/>
  <c r="N37" i="3"/>
  <c r="AB37" i="3" s="1"/>
  <c r="M37" i="3"/>
  <c r="AA37" i="3" s="1"/>
  <c r="L37" i="3"/>
  <c r="Z37" i="3" s="1"/>
  <c r="K37" i="3"/>
  <c r="Y37" i="3" s="1"/>
  <c r="J37" i="3"/>
  <c r="X37" i="3" s="1"/>
  <c r="I37" i="3"/>
  <c r="W37" i="3" s="1"/>
  <c r="H37" i="3"/>
  <c r="V37" i="3" s="1"/>
  <c r="G37" i="3"/>
  <c r="U37" i="3" s="1"/>
  <c r="F37" i="3"/>
  <c r="T37" i="3" s="1"/>
  <c r="E37" i="3"/>
  <c r="P36" i="3"/>
  <c r="AD36" i="3" s="1"/>
  <c r="O36" i="3"/>
  <c r="AC36" i="3" s="1"/>
  <c r="N36" i="3"/>
  <c r="AB36" i="3" s="1"/>
  <c r="M36" i="3"/>
  <c r="AA36" i="3" s="1"/>
  <c r="L36" i="3"/>
  <c r="Z36" i="3" s="1"/>
  <c r="K36" i="3"/>
  <c r="Y36" i="3" s="1"/>
  <c r="J36" i="3"/>
  <c r="X36" i="3" s="1"/>
  <c r="I36" i="3"/>
  <c r="W36" i="3" s="1"/>
  <c r="H36" i="3"/>
  <c r="V36" i="3" s="1"/>
  <c r="G36" i="3"/>
  <c r="U36" i="3" s="1"/>
  <c r="F36" i="3"/>
  <c r="T36" i="3" s="1"/>
  <c r="E36" i="3"/>
  <c r="C36" i="3"/>
  <c r="AG36" i="3" s="1"/>
  <c r="AH36" i="3" s="1"/>
  <c r="P35" i="3"/>
  <c r="AD35" i="3" s="1"/>
  <c r="O35" i="3"/>
  <c r="AC35" i="3" s="1"/>
  <c r="N35" i="3"/>
  <c r="AB35" i="3" s="1"/>
  <c r="M35" i="3"/>
  <c r="AA35" i="3" s="1"/>
  <c r="L35" i="3"/>
  <c r="Z35" i="3" s="1"/>
  <c r="K35" i="3"/>
  <c r="Y35" i="3" s="1"/>
  <c r="J35" i="3"/>
  <c r="X35" i="3" s="1"/>
  <c r="I35" i="3"/>
  <c r="W35" i="3" s="1"/>
  <c r="H35" i="3"/>
  <c r="V35" i="3" s="1"/>
  <c r="G35" i="3"/>
  <c r="U35" i="3" s="1"/>
  <c r="F35" i="3"/>
  <c r="T35" i="3" s="1"/>
  <c r="E35" i="3"/>
  <c r="C35" i="3"/>
  <c r="AG35" i="3" s="1"/>
  <c r="AH35" i="3" s="1"/>
  <c r="P34" i="3"/>
  <c r="AD34" i="3" s="1"/>
  <c r="O34" i="3"/>
  <c r="AC34" i="3" s="1"/>
  <c r="N34" i="3"/>
  <c r="AB34" i="3" s="1"/>
  <c r="M34" i="3"/>
  <c r="AA34" i="3" s="1"/>
  <c r="L34" i="3"/>
  <c r="Z34" i="3" s="1"/>
  <c r="K34" i="3"/>
  <c r="Y34" i="3" s="1"/>
  <c r="J34" i="3"/>
  <c r="X34" i="3" s="1"/>
  <c r="I34" i="3"/>
  <c r="W34" i="3" s="1"/>
  <c r="H34" i="3"/>
  <c r="V34" i="3" s="1"/>
  <c r="G34" i="3"/>
  <c r="U34" i="3" s="1"/>
  <c r="F34" i="3"/>
  <c r="T34" i="3" s="1"/>
  <c r="E34" i="3"/>
  <c r="C34" i="3"/>
  <c r="AG34" i="3" s="1"/>
  <c r="AH34" i="3" s="1"/>
  <c r="P33" i="3"/>
  <c r="AD33" i="3" s="1"/>
  <c r="O33" i="3"/>
  <c r="AC33" i="3" s="1"/>
  <c r="N33" i="3"/>
  <c r="AB33" i="3" s="1"/>
  <c r="M33" i="3"/>
  <c r="AA33" i="3" s="1"/>
  <c r="L33" i="3"/>
  <c r="Z33" i="3" s="1"/>
  <c r="K33" i="3"/>
  <c r="Y33" i="3" s="1"/>
  <c r="J33" i="3"/>
  <c r="X33" i="3" s="1"/>
  <c r="I33" i="3"/>
  <c r="W33" i="3" s="1"/>
  <c r="H33" i="3"/>
  <c r="V33" i="3" s="1"/>
  <c r="G33" i="3"/>
  <c r="U33" i="3" s="1"/>
  <c r="F33" i="3"/>
  <c r="T33" i="3" s="1"/>
  <c r="E33" i="3"/>
  <c r="C33" i="3"/>
  <c r="AG33" i="3" s="1"/>
  <c r="AH33" i="3" s="1"/>
  <c r="P32" i="3"/>
  <c r="AD32" i="3" s="1"/>
  <c r="O32" i="3"/>
  <c r="AC32" i="3" s="1"/>
  <c r="N32" i="3"/>
  <c r="AB32" i="3" s="1"/>
  <c r="M32" i="3"/>
  <c r="AA32" i="3" s="1"/>
  <c r="L32" i="3"/>
  <c r="Z32" i="3" s="1"/>
  <c r="K32" i="3"/>
  <c r="Y32" i="3" s="1"/>
  <c r="J32" i="3"/>
  <c r="X32" i="3" s="1"/>
  <c r="I32" i="3"/>
  <c r="W32" i="3" s="1"/>
  <c r="H32" i="3"/>
  <c r="V32" i="3" s="1"/>
  <c r="G32" i="3"/>
  <c r="U32" i="3" s="1"/>
  <c r="F32" i="3"/>
  <c r="T32" i="3" s="1"/>
  <c r="E32" i="3"/>
  <c r="C32" i="3"/>
  <c r="AG32" i="3" s="1"/>
  <c r="AH32" i="3" s="1"/>
  <c r="P31" i="3"/>
  <c r="AD31" i="3" s="1"/>
  <c r="O31" i="3"/>
  <c r="AC31" i="3" s="1"/>
  <c r="N31" i="3"/>
  <c r="AB31" i="3" s="1"/>
  <c r="M31" i="3"/>
  <c r="AA31" i="3" s="1"/>
  <c r="L31" i="3"/>
  <c r="Z31" i="3" s="1"/>
  <c r="K31" i="3"/>
  <c r="Y31" i="3" s="1"/>
  <c r="J31" i="3"/>
  <c r="X31" i="3" s="1"/>
  <c r="I31" i="3"/>
  <c r="W31" i="3" s="1"/>
  <c r="H31" i="3"/>
  <c r="V31" i="3" s="1"/>
  <c r="G31" i="3"/>
  <c r="U31" i="3" s="1"/>
  <c r="F31" i="3"/>
  <c r="T31" i="3" s="1"/>
  <c r="E31" i="3"/>
  <c r="C31" i="3"/>
  <c r="AG31" i="3" s="1"/>
  <c r="AH31" i="3" s="1"/>
  <c r="P30" i="3"/>
  <c r="AD30" i="3" s="1"/>
  <c r="O30" i="3"/>
  <c r="AC30" i="3" s="1"/>
  <c r="N30" i="3"/>
  <c r="AB30" i="3" s="1"/>
  <c r="M30" i="3"/>
  <c r="AA30" i="3" s="1"/>
  <c r="L30" i="3"/>
  <c r="Z30" i="3" s="1"/>
  <c r="K30" i="3"/>
  <c r="Y30" i="3" s="1"/>
  <c r="J30" i="3"/>
  <c r="X30" i="3" s="1"/>
  <c r="I30" i="3"/>
  <c r="W30" i="3" s="1"/>
  <c r="H30" i="3"/>
  <c r="V30" i="3" s="1"/>
  <c r="G30" i="3"/>
  <c r="U30" i="3" s="1"/>
  <c r="F30" i="3"/>
  <c r="T30" i="3" s="1"/>
  <c r="E30" i="3"/>
  <c r="C30" i="3"/>
  <c r="AG30" i="3" s="1"/>
  <c r="AH30" i="3" s="1"/>
  <c r="P29" i="3"/>
  <c r="AD29" i="3" s="1"/>
  <c r="O29" i="3"/>
  <c r="AC29" i="3" s="1"/>
  <c r="N29" i="3"/>
  <c r="AB29" i="3" s="1"/>
  <c r="M29" i="3"/>
  <c r="AA29" i="3" s="1"/>
  <c r="L29" i="3"/>
  <c r="Z29" i="3" s="1"/>
  <c r="K29" i="3"/>
  <c r="Y29" i="3" s="1"/>
  <c r="J29" i="3"/>
  <c r="X29" i="3" s="1"/>
  <c r="I29" i="3"/>
  <c r="W29" i="3" s="1"/>
  <c r="H29" i="3"/>
  <c r="V29" i="3" s="1"/>
  <c r="G29" i="3"/>
  <c r="U29" i="3" s="1"/>
  <c r="F29" i="3"/>
  <c r="T29" i="3" s="1"/>
  <c r="E29" i="3"/>
  <c r="C29" i="3"/>
  <c r="AG29" i="3" s="1"/>
  <c r="AH29" i="3" s="1"/>
  <c r="P28" i="3"/>
  <c r="AD28" i="3" s="1"/>
  <c r="O28" i="3"/>
  <c r="AC28" i="3" s="1"/>
  <c r="N28" i="3"/>
  <c r="AB28" i="3" s="1"/>
  <c r="M28" i="3"/>
  <c r="AA28" i="3" s="1"/>
  <c r="L28" i="3"/>
  <c r="Z28" i="3" s="1"/>
  <c r="K28" i="3"/>
  <c r="Y28" i="3" s="1"/>
  <c r="J28" i="3"/>
  <c r="X28" i="3" s="1"/>
  <c r="I28" i="3"/>
  <c r="W28" i="3" s="1"/>
  <c r="H28" i="3"/>
  <c r="V28" i="3" s="1"/>
  <c r="G28" i="3"/>
  <c r="U28" i="3" s="1"/>
  <c r="F28" i="3"/>
  <c r="T28" i="3" s="1"/>
  <c r="E28" i="3"/>
  <c r="C28" i="3"/>
  <c r="AG28" i="3" s="1"/>
  <c r="AH28" i="3" s="1"/>
  <c r="P27" i="3"/>
  <c r="AD27" i="3" s="1"/>
  <c r="O27" i="3"/>
  <c r="AC27" i="3" s="1"/>
  <c r="N27" i="3"/>
  <c r="AB27" i="3" s="1"/>
  <c r="M27" i="3"/>
  <c r="AA27" i="3" s="1"/>
  <c r="L27" i="3"/>
  <c r="Z27" i="3" s="1"/>
  <c r="K27" i="3"/>
  <c r="Y27" i="3" s="1"/>
  <c r="J27" i="3"/>
  <c r="X27" i="3" s="1"/>
  <c r="I27" i="3"/>
  <c r="W27" i="3" s="1"/>
  <c r="H27" i="3"/>
  <c r="V27" i="3" s="1"/>
  <c r="G27" i="3"/>
  <c r="U27" i="3" s="1"/>
  <c r="F27" i="3"/>
  <c r="T27" i="3" s="1"/>
  <c r="E27" i="3"/>
  <c r="C27" i="3"/>
  <c r="AG27" i="3" s="1"/>
  <c r="AH27" i="3" s="1"/>
  <c r="P26" i="3"/>
  <c r="AD26" i="3" s="1"/>
  <c r="O26" i="3"/>
  <c r="AC26" i="3" s="1"/>
  <c r="N26" i="3"/>
  <c r="AB26" i="3" s="1"/>
  <c r="M26" i="3"/>
  <c r="AA26" i="3" s="1"/>
  <c r="L26" i="3"/>
  <c r="Z26" i="3" s="1"/>
  <c r="K26" i="3"/>
  <c r="Y26" i="3" s="1"/>
  <c r="J26" i="3"/>
  <c r="X26" i="3" s="1"/>
  <c r="I26" i="3"/>
  <c r="W26" i="3" s="1"/>
  <c r="H26" i="3"/>
  <c r="V26" i="3" s="1"/>
  <c r="G26" i="3"/>
  <c r="U26" i="3" s="1"/>
  <c r="F26" i="3"/>
  <c r="T26" i="3" s="1"/>
  <c r="E26" i="3"/>
  <c r="C26" i="3"/>
  <c r="AG26" i="3" s="1"/>
  <c r="AH26" i="3" s="1"/>
  <c r="P25" i="3"/>
  <c r="AD25" i="3" s="1"/>
  <c r="O25" i="3"/>
  <c r="AC25" i="3" s="1"/>
  <c r="N25" i="3"/>
  <c r="AB25" i="3" s="1"/>
  <c r="M25" i="3"/>
  <c r="AA25" i="3" s="1"/>
  <c r="L25" i="3"/>
  <c r="Z25" i="3" s="1"/>
  <c r="K25" i="3"/>
  <c r="Y25" i="3" s="1"/>
  <c r="J25" i="3"/>
  <c r="X25" i="3" s="1"/>
  <c r="I25" i="3"/>
  <c r="W25" i="3" s="1"/>
  <c r="H25" i="3"/>
  <c r="V25" i="3" s="1"/>
  <c r="G25" i="3"/>
  <c r="U25" i="3" s="1"/>
  <c r="F25" i="3"/>
  <c r="T25" i="3" s="1"/>
  <c r="E25" i="3"/>
  <c r="C25" i="3"/>
  <c r="AG25" i="3" s="1"/>
  <c r="AH25" i="3" s="1"/>
  <c r="P24" i="3"/>
  <c r="AD24" i="3" s="1"/>
  <c r="O24" i="3"/>
  <c r="AC24" i="3" s="1"/>
  <c r="N24" i="3"/>
  <c r="AB24" i="3" s="1"/>
  <c r="M24" i="3"/>
  <c r="AA24" i="3" s="1"/>
  <c r="L24" i="3"/>
  <c r="Z24" i="3" s="1"/>
  <c r="K24" i="3"/>
  <c r="Y24" i="3" s="1"/>
  <c r="J24" i="3"/>
  <c r="X24" i="3" s="1"/>
  <c r="I24" i="3"/>
  <c r="W24" i="3" s="1"/>
  <c r="H24" i="3"/>
  <c r="V24" i="3" s="1"/>
  <c r="G24" i="3"/>
  <c r="U24" i="3" s="1"/>
  <c r="F24" i="3"/>
  <c r="T24" i="3" s="1"/>
  <c r="E24" i="3"/>
  <c r="C24" i="3"/>
  <c r="AG24" i="3" s="1"/>
  <c r="AH24" i="3" s="1"/>
  <c r="P23" i="3"/>
  <c r="AD23" i="3" s="1"/>
  <c r="O23" i="3"/>
  <c r="AC23" i="3" s="1"/>
  <c r="N23" i="3"/>
  <c r="AB23" i="3" s="1"/>
  <c r="M23" i="3"/>
  <c r="AA23" i="3" s="1"/>
  <c r="L23" i="3"/>
  <c r="Z23" i="3" s="1"/>
  <c r="K23" i="3"/>
  <c r="Y23" i="3" s="1"/>
  <c r="J23" i="3"/>
  <c r="X23" i="3" s="1"/>
  <c r="I23" i="3"/>
  <c r="W23" i="3" s="1"/>
  <c r="H23" i="3"/>
  <c r="V23" i="3" s="1"/>
  <c r="G23" i="3"/>
  <c r="U23" i="3" s="1"/>
  <c r="F23" i="3"/>
  <c r="T23" i="3" s="1"/>
  <c r="E23" i="3"/>
  <c r="P22" i="3"/>
  <c r="AD22" i="3" s="1"/>
  <c r="O22" i="3"/>
  <c r="AC22" i="3" s="1"/>
  <c r="N22" i="3"/>
  <c r="AB22" i="3" s="1"/>
  <c r="M22" i="3"/>
  <c r="AA22" i="3" s="1"/>
  <c r="L22" i="3"/>
  <c r="Z22" i="3" s="1"/>
  <c r="K22" i="3"/>
  <c r="Y22" i="3" s="1"/>
  <c r="J22" i="3"/>
  <c r="X22" i="3" s="1"/>
  <c r="I22" i="3"/>
  <c r="W22" i="3" s="1"/>
  <c r="H22" i="3"/>
  <c r="V22" i="3" s="1"/>
  <c r="G22" i="3"/>
  <c r="U22" i="3" s="1"/>
  <c r="F22" i="3"/>
  <c r="T22" i="3" s="1"/>
  <c r="E22" i="3"/>
  <c r="AD21" i="3"/>
  <c r="Z21" i="3"/>
  <c r="V21" i="3"/>
  <c r="P21" i="3"/>
  <c r="O21" i="3"/>
  <c r="N21" i="3"/>
  <c r="AB21" i="3" s="1"/>
  <c r="M21" i="3"/>
  <c r="AA21" i="3" s="1"/>
  <c r="L21" i="3"/>
  <c r="K21" i="3"/>
  <c r="J21" i="3"/>
  <c r="X21" i="3" s="1"/>
  <c r="I21" i="3"/>
  <c r="W21" i="3" s="1"/>
  <c r="H21" i="3"/>
  <c r="G21" i="3"/>
  <c r="F21" i="3"/>
  <c r="T21" i="3" s="1"/>
  <c r="E21" i="3"/>
  <c r="S21" i="3" s="1"/>
  <c r="C21" i="3"/>
  <c r="P20" i="3"/>
  <c r="AD20" i="3" s="1"/>
  <c r="O20" i="3"/>
  <c r="N20" i="3"/>
  <c r="M20" i="3"/>
  <c r="AA20" i="3" s="1"/>
  <c r="L20" i="3"/>
  <c r="Z20" i="3" s="1"/>
  <c r="K20" i="3"/>
  <c r="J20" i="3"/>
  <c r="I20" i="3"/>
  <c r="W20" i="3" s="1"/>
  <c r="H20" i="3"/>
  <c r="V20" i="3" s="1"/>
  <c r="G20" i="3"/>
  <c r="F20" i="3"/>
  <c r="E20" i="3"/>
  <c r="Q20" i="3" s="1"/>
  <c r="C20" i="3"/>
  <c r="AB19" i="3"/>
  <c r="AA19" i="3"/>
  <c r="X19" i="3"/>
  <c r="W19" i="3"/>
  <c r="T19" i="3"/>
  <c r="S19" i="3"/>
  <c r="P19" i="3"/>
  <c r="AD19" i="3" s="1"/>
  <c r="O19" i="3"/>
  <c r="AC19" i="3" s="1"/>
  <c r="N19" i="3"/>
  <c r="M19" i="3"/>
  <c r="L19" i="3"/>
  <c r="Z19" i="3" s="1"/>
  <c r="K19" i="3"/>
  <c r="Y19" i="3" s="1"/>
  <c r="J19" i="3"/>
  <c r="I19" i="3"/>
  <c r="H19" i="3"/>
  <c r="V19" i="3" s="1"/>
  <c r="G19" i="3"/>
  <c r="U19" i="3" s="1"/>
  <c r="F19" i="3"/>
  <c r="E19" i="3"/>
  <c r="Q19" i="3" s="1"/>
  <c r="C19" i="3"/>
  <c r="AG19" i="3" s="1"/>
  <c r="AH19" i="3" s="1"/>
  <c r="AD18" i="3"/>
  <c r="AA18" i="3"/>
  <c r="Z18" i="3"/>
  <c r="W18" i="3"/>
  <c r="V18" i="3"/>
  <c r="S18" i="3"/>
  <c r="P18" i="3"/>
  <c r="O18" i="3"/>
  <c r="AC18" i="3" s="1"/>
  <c r="N18" i="3"/>
  <c r="AB18" i="3" s="1"/>
  <c r="M18" i="3"/>
  <c r="L18" i="3"/>
  <c r="K18" i="3"/>
  <c r="Y18" i="3" s="1"/>
  <c r="J18" i="3"/>
  <c r="X18" i="3" s="1"/>
  <c r="I18" i="3"/>
  <c r="H18" i="3"/>
  <c r="G18" i="3"/>
  <c r="U18" i="3" s="1"/>
  <c r="F18" i="3"/>
  <c r="T18" i="3" s="1"/>
  <c r="E18" i="3"/>
  <c r="Q18" i="3" s="1"/>
  <c r="C18" i="3"/>
  <c r="AG18" i="3" s="1"/>
  <c r="AH18" i="3" s="1"/>
  <c r="AD17" i="3"/>
  <c r="Z17" i="3"/>
  <c r="V17" i="3"/>
  <c r="P17" i="3"/>
  <c r="O17" i="3"/>
  <c r="N17" i="3"/>
  <c r="AB17" i="3" s="1"/>
  <c r="M17" i="3"/>
  <c r="AA17" i="3" s="1"/>
  <c r="L17" i="3"/>
  <c r="K17" i="3"/>
  <c r="J17" i="3"/>
  <c r="X17" i="3" s="1"/>
  <c r="I17" i="3"/>
  <c r="W17" i="3" s="1"/>
  <c r="H17" i="3"/>
  <c r="G17" i="3"/>
  <c r="F17" i="3"/>
  <c r="T17" i="3" s="1"/>
  <c r="E17" i="3"/>
  <c r="S17" i="3" s="1"/>
  <c r="C17" i="3"/>
  <c r="P16" i="3"/>
  <c r="AD16" i="3" s="1"/>
  <c r="O16" i="3"/>
  <c r="N16" i="3"/>
  <c r="M16" i="3"/>
  <c r="AA16" i="3" s="1"/>
  <c r="L16" i="3"/>
  <c r="Z16" i="3" s="1"/>
  <c r="K16" i="3"/>
  <c r="J16" i="3"/>
  <c r="I16" i="3"/>
  <c r="W16" i="3" s="1"/>
  <c r="H16" i="3"/>
  <c r="V16" i="3" s="1"/>
  <c r="G16" i="3"/>
  <c r="F16" i="3"/>
  <c r="E16" i="3"/>
  <c r="Q16" i="3" s="1"/>
  <c r="C16" i="3"/>
  <c r="AA15" i="3"/>
  <c r="W15" i="3"/>
  <c r="S15" i="3"/>
  <c r="P15" i="3"/>
  <c r="AD15" i="3" s="1"/>
  <c r="O15" i="3"/>
  <c r="AC15" i="3" s="1"/>
  <c r="N15" i="3"/>
  <c r="AB15" i="3" s="1"/>
  <c r="M15" i="3"/>
  <c r="L15" i="3"/>
  <c r="Z15" i="3" s="1"/>
  <c r="K15" i="3"/>
  <c r="Y15" i="3" s="1"/>
  <c r="J15" i="3"/>
  <c r="X15" i="3" s="1"/>
  <c r="I15" i="3"/>
  <c r="H15" i="3"/>
  <c r="V15" i="3" s="1"/>
  <c r="G15" i="3"/>
  <c r="U15" i="3" s="1"/>
  <c r="F15" i="3"/>
  <c r="T15" i="3" s="1"/>
  <c r="E15" i="3"/>
  <c r="C15" i="3"/>
  <c r="AG15" i="3" s="1"/>
  <c r="AH15" i="3" s="1"/>
  <c r="AD14" i="3"/>
  <c r="Z14" i="3"/>
  <c r="V14" i="3"/>
  <c r="P14" i="3"/>
  <c r="O14" i="3"/>
  <c r="AC14" i="3" s="1"/>
  <c r="N14" i="3"/>
  <c r="AB14" i="3" s="1"/>
  <c r="M14" i="3"/>
  <c r="AA14" i="3" s="1"/>
  <c r="L14" i="3"/>
  <c r="K14" i="3"/>
  <c r="Y14" i="3" s="1"/>
  <c r="J14" i="3"/>
  <c r="X14" i="3" s="1"/>
  <c r="I14" i="3"/>
  <c r="W14" i="3" s="1"/>
  <c r="H14" i="3"/>
  <c r="G14" i="3"/>
  <c r="U14" i="3" s="1"/>
  <c r="F14" i="3"/>
  <c r="T14" i="3" s="1"/>
  <c r="E14" i="3"/>
  <c r="Q14" i="3" s="1"/>
  <c r="C14" i="3"/>
  <c r="AG14" i="3" s="1"/>
  <c r="AH14" i="3" s="1"/>
  <c r="AD13" i="3"/>
  <c r="Z13" i="3"/>
  <c r="V13" i="3"/>
  <c r="P13" i="3"/>
  <c r="O13" i="3"/>
  <c r="N13" i="3"/>
  <c r="AB13" i="3" s="1"/>
  <c r="M13" i="3"/>
  <c r="AA13" i="3" s="1"/>
  <c r="L13" i="3"/>
  <c r="K13" i="3"/>
  <c r="J13" i="3"/>
  <c r="X13" i="3" s="1"/>
  <c r="I13" i="3"/>
  <c r="W13" i="3" s="1"/>
  <c r="H13" i="3"/>
  <c r="G13" i="3"/>
  <c r="F13" i="3"/>
  <c r="T13" i="3" s="1"/>
  <c r="E13" i="3"/>
  <c r="S13" i="3" s="1"/>
  <c r="C13" i="3"/>
  <c r="P12" i="3"/>
  <c r="AD12" i="3" s="1"/>
  <c r="O12" i="3"/>
  <c r="N12" i="3"/>
  <c r="M12" i="3"/>
  <c r="AA12" i="3" s="1"/>
  <c r="L12" i="3"/>
  <c r="Z12" i="3" s="1"/>
  <c r="K12" i="3"/>
  <c r="J12" i="3"/>
  <c r="I12" i="3"/>
  <c r="W12" i="3" s="1"/>
  <c r="H12" i="3"/>
  <c r="V12" i="3" s="1"/>
  <c r="G12" i="3"/>
  <c r="F12" i="3"/>
  <c r="E12" i="3"/>
  <c r="C12" i="3"/>
  <c r="AB11" i="3"/>
  <c r="X11" i="3"/>
  <c r="T11" i="3"/>
  <c r="P11" i="3"/>
  <c r="AD11" i="3" s="1"/>
  <c r="O11" i="3"/>
  <c r="AC11" i="3" s="1"/>
  <c r="N11" i="3"/>
  <c r="M11" i="3"/>
  <c r="AA11" i="3" s="1"/>
  <c r="L11" i="3"/>
  <c r="Z11" i="3" s="1"/>
  <c r="K11" i="3"/>
  <c r="Y11" i="3" s="1"/>
  <c r="J11" i="3"/>
  <c r="I11" i="3"/>
  <c r="W11" i="3" s="1"/>
  <c r="H11" i="3"/>
  <c r="V11" i="3" s="1"/>
  <c r="G11" i="3"/>
  <c r="U11" i="3" s="1"/>
  <c r="F11" i="3"/>
  <c r="E11" i="3"/>
  <c r="S11" i="3" s="1"/>
  <c r="C11" i="3"/>
  <c r="AG11" i="3" s="1"/>
  <c r="AH11" i="3" s="1"/>
  <c r="P10" i="3"/>
  <c r="AD10" i="3" s="1"/>
  <c r="O10" i="3"/>
  <c r="N10" i="3"/>
  <c r="M10" i="3"/>
  <c r="L10" i="3"/>
  <c r="Z10" i="3" s="1"/>
  <c r="K10" i="3"/>
  <c r="J10" i="3"/>
  <c r="I10" i="3"/>
  <c r="H10" i="3"/>
  <c r="V10" i="3" s="1"/>
  <c r="G10" i="3"/>
  <c r="F10" i="3"/>
  <c r="E10" i="3"/>
  <c r="C10" i="3"/>
  <c r="AG10" i="3" s="1"/>
  <c r="AH10" i="3" s="1"/>
  <c r="P9" i="3"/>
  <c r="AD9" i="3" s="1"/>
  <c r="O9" i="3"/>
  <c r="N9" i="3"/>
  <c r="M9" i="3"/>
  <c r="L9" i="3"/>
  <c r="Z9" i="3" s="1"/>
  <c r="K9" i="3"/>
  <c r="J9" i="3"/>
  <c r="I9" i="3"/>
  <c r="H9" i="3"/>
  <c r="V9" i="3" s="1"/>
  <c r="G9" i="3"/>
  <c r="F9" i="3"/>
  <c r="E9" i="3"/>
  <c r="C9" i="3"/>
  <c r="I61" i="3" l="1"/>
  <c r="Q10" i="3"/>
  <c r="AA10" i="3"/>
  <c r="T9" i="3"/>
  <c r="X9" i="3"/>
  <c r="T10" i="3"/>
  <c r="X10" i="3"/>
  <c r="U10" i="3"/>
  <c r="Y10" i="3"/>
  <c r="AC10" i="3"/>
  <c r="W10" i="3"/>
  <c r="Q12" i="3"/>
  <c r="Q15" i="3"/>
  <c r="AE15" i="3"/>
  <c r="AE18" i="3"/>
  <c r="AI18" i="3" s="1"/>
  <c r="AJ18" i="3" s="1"/>
  <c r="S14" i="3"/>
  <c r="AE14" i="3" s="1"/>
  <c r="AI14" i="3" s="1"/>
  <c r="AJ14" i="3" s="1"/>
  <c r="E61" i="3"/>
  <c r="S10" i="3"/>
  <c r="Q11" i="3"/>
  <c r="M61" i="3"/>
  <c r="AB9" i="3"/>
  <c r="AB10" i="3"/>
  <c r="AI15" i="3"/>
  <c r="AJ15" i="3" s="1"/>
  <c r="S51" i="3"/>
  <c r="W51" i="3"/>
  <c r="AA51" i="3"/>
  <c r="V52" i="3"/>
  <c r="Z52" i="3"/>
  <c r="AD52" i="3"/>
  <c r="U53" i="3"/>
  <c r="Y53" i="3"/>
  <c r="AC53" i="3"/>
  <c r="W55" i="3"/>
  <c r="AA55" i="3"/>
  <c r="V56" i="3"/>
  <c r="Z56" i="3"/>
  <c r="AD56" i="3"/>
  <c r="U57" i="3"/>
  <c r="Y57" i="3"/>
  <c r="AC57" i="3"/>
  <c r="W59" i="3"/>
  <c r="AA59" i="3"/>
  <c r="S67" i="3"/>
  <c r="AE67" i="3" s="1"/>
  <c r="AI67" i="3" s="1"/>
  <c r="W67" i="3"/>
  <c r="AA67" i="3"/>
  <c r="V68" i="3"/>
  <c r="Z68" i="3"/>
  <c r="AD68" i="3"/>
  <c r="U69" i="3"/>
  <c r="Y69" i="3"/>
  <c r="AC69" i="3"/>
  <c r="S71" i="3"/>
  <c r="W71" i="3"/>
  <c r="AA71" i="3"/>
  <c r="V72" i="3"/>
  <c r="Z72" i="3"/>
  <c r="AD72" i="3"/>
  <c r="U73" i="3"/>
  <c r="Y73" i="3"/>
  <c r="AC73" i="3"/>
  <c r="S75" i="3"/>
  <c r="AE75" i="3" s="1"/>
  <c r="AI75" i="3" s="1"/>
  <c r="W75" i="3"/>
  <c r="AA75" i="3"/>
  <c r="V76" i="3"/>
  <c r="Z76" i="3"/>
  <c r="AD76" i="3"/>
  <c r="U77" i="3"/>
  <c r="Y77" i="3"/>
  <c r="AC77" i="3"/>
  <c r="W79" i="3"/>
  <c r="AA79" i="3"/>
  <c r="V81" i="3"/>
  <c r="Z81" i="3"/>
  <c r="AD81" i="3"/>
  <c r="V85" i="3"/>
  <c r="Z85" i="3"/>
  <c r="AD85" i="3"/>
  <c r="V89" i="3"/>
  <c r="Z89" i="3"/>
  <c r="AD89" i="3"/>
  <c r="V93" i="3"/>
  <c r="Z93" i="3"/>
  <c r="AD93" i="3"/>
  <c r="Z41" i="3"/>
  <c r="AD41" i="3"/>
  <c r="U42" i="3"/>
  <c r="Y42" i="3"/>
  <c r="AC42" i="3"/>
  <c r="T48" i="3"/>
  <c r="X48" i="3"/>
  <c r="AB48" i="3"/>
  <c r="S49" i="3"/>
  <c r="AE49" i="3" s="1"/>
  <c r="AI49" i="3" s="1"/>
  <c r="W49" i="3"/>
  <c r="AA49" i="3"/>
  <c r="V50" i="3"/>
  <c r="Z50" i="3"/>
  <c r="AD50" i="3"/>
  <c r="U51" i="3"/>
  <c r="Y51" i="3"/>
  <c r="AC51" i="3"/>
  <c r="T52" i="3"/>
  <c r="X52" i="3"/>
  <c r="AB52" i="3"/>
  <c r="S53" i="3"/>
  <c r="W53" i="3"/>
  <c r="AA53" i="3"/>
  <c r="V54" i="3"/>
  <c r="Z54" i="3"/>
  <c r="AD54" i="3"/>
  <c r="U55" i="3"/>
  <c r="Y55" i="3"/>
  <c r="AC55" i="3"/>
  <c r="T56" i="3"/>
  <c r="X56" i="3"/>
  <c r="AB56" i="3"/>
  <c r="W57" i="3"/>
  <c r="AA57" i="3"/>
  <c r="V58" i="3"/>
  <c r="Z58" i="3"/>
  <c r="AD58" i="3"/>
  <c r="U59" i="3"/>
  <c r="Y59" i="3"/>
  <c r="AC59" i="3"/>
  <c r="H191" i="3"/>
  <c r="L191" i="3"/>
  <c r="P191" i="3"/>
  <c r="V66" i="3"/>
  <c r="Z66" i="3"/>
  <c r="AD66" i="3"/>
  <c r="U67" i="3"/>
  <c r="Y67" i="3"/>
  <c r="AC67" i="3"/>
  <c r="T68" i="3"/>
  <c r="X68" i="3"/>
  <c r="AB68" i="3"/>
  <c r="W69" i="3"/>
  <c r="AA69" i="3"/>
  <c r="V70" i="3"/>
  <c r="Z70" i="3"/>
  <c r="AD70" i="3"/>
  <c r="U71" i="3"/>
  <c r="Y71" i="3"/>
  <c r="AC71" i="3"/>
  <c r="T72" i="3"/>
  <c r="X72" i="3"/>
  <c r="AB72" i="3"/>
  <c r="W73" i="3"/>
  <c r="AA73" i="3"/>
  <c r="V74" i="3"/>
  <c r="AE74" i="3" s="1"/>
  <c r="AI74" i="3" s="1"/>
  <c r="Z74" i="3"/>
  <c r="AD74" i="3"/>
  <c r="U75" i="3"/>
  <c r="Y75" i="3"/>
  <c r="AC75" i="3"/>
  <c r="T76" i="3"/>
  <c r="X76" i="3"/>
  <c r="AB76" i="3"/>
  <c r="W77" i="3"/>
  <c r="AA77" i="3"/>
  <c r="V78" i="3"/>
  <c r="Z78" i="3"/>
  <c r="V51" i="3"/>
  <c r="Z51" i="3"/>
  <c r="AD51" i="3"/>
  <c r="T53" i="3"/>
  <c r="X53" i="3"/>
  <c r="AB53" i="3"/>
  <c r="V55" i="3"/>
  <c r="Z55" i="3"/>
  <c r="AD55" i="3"/>
  <c r="T57" i="3"/>
  <c r="X57" i="3"/>
  <c r="AB57" i="3"/>
  <c r="V59" i="3"/>
  <c r="Z59" i="3"/>
  <c r="AD59" i="3"/>
  <c r="E191" i="3"/>
  <c r="I191" i="3"/>
  <c r="M191" i="3"/>
  <c r="V67" i="3"/>
  <c r="Z67" i="3"/>
  <c r="AD67" i="3"/>
  <c r="T69" i="3"/>
  <c r="X69" i="3"/>
  <c r="AB69" i="3"/>
  <c r="V71" i="3"/>
  <c r="AE71" i="3" s="1"/>
  <c r="AI71" i="3" s="1"/>
  <c r="Z71" i="3"/>
  <c r="AD71" i="3"/>
  <c r="T73" i="3"/>
  <c r="X73" i="3"/>
  <c r="AB73" i="3"/>
  <c r="V75" i="3"/>
  <c r="Z75" i="3"/>
  <c r="AD75" i="3"/>
  <c r="T77" i="3"/>
  <c r="X77" i="3"/>
  <c r="AB77" i="3"/>
  <c r="V79" i="3"/>
  <c r="Z79" i="3"/>
  <c r="AD79" i="3"/>
  <c r="T81" i="3"/>
  <c r="X81" i="3"/>
  <c r="AB81" i="3"/>
  <c r="V83" i="3"/>
  <c r="Z83" i="3"/>
  <c r="AD83" i="3"/>
  <c r="T85" i="3"/>
  <c r="V80" i="3"/>
  <c r="Z80" i="3"/>
  <c r="AD80" i="3"/>
  <c r="U81" i="3"/>
  <c r="Y81" i="3"/>
  <c r="AC81" i="3"/>
  <c r="W83" i="3"/>
  <c r="AA83" i="3"/>
  <c r="V84" i="3"/>
  <c r="Z84" i="3"/>
  <c r="AD84" i="3"/>
  <c r="U85" i="3"/>
  <c r="Y85" i="3"/>
  <c r="AC85" i="3"/>
  <c r="AE86" i="3"/>
  <c r="AE87" i="3"/>
  <c r="AI87" i="3" s="1"/>
  <c r="AE88" i="3"/>
  <c r="AI88" i="3" s="1"/>
  <c r="U89" i="3"/>
  <c r="Y89" i="3"/>
  <c r="AC89" i="3"/>
  <c r="AE90" i="3"/>
  <c r="AE91" i="3"/>
  <c r="AI92" i="3"/>
  <c r="AE92" i="3"/>
  <c r="U93" i="3"/>
  <c r="Y93" i="3"/>
  <c r="AC93" i="3"/>
  <c r="AI96" i="3"/>
  <c r="AE96" i="3"/>
  <c r="AE100" i="3"/>
  <c r="AI100" i="3" s="1"/>
  <c r="AI104" i="3"/>
  <c r="AE104" i="3"/>
  <c r="AI108" i="3"/>
  <c r="AE108" i="3"/>
  <c r="AI112" i="3"/>
  <c r="AE112" i="3"/>
  <c r="AE119" i="3"/>
  <c r="AE120" i="3"/>
  <c r="AI120" i="3" s="1"/>
  <c r="AI124" i="3"/>
  <c r="AE124" i="3"/>
  <c r="AE127" i="3"/>
  <c r="AI128" i="3"/>
  <c r="AE128" i="3"/>
  <c r="AI140" i="3"/>
  <c r="AI144" i="3"/>
  <c r="AE199" i="3"/>
  <c r="AI200" i="3"/>
  <c r="AE203" i="3"/>
  <c r="AI204" i="3"/>
  <c r="AE135" i="3"/>
  <c r="AI137" i="3"/>
  <c r="AE139" i="3"/>
  <c r="AI197" i="3"/>
  <c r="AD78" i="3"/>
  <c r="U79" i="3"/>
  <c r="Y79" i="3"/>
  <c r="AC79" i="3"/>
  <c r="T80" i="3"/>
  <c r="X80" i="3"/>
  <c r="AB80" i="3"/>
  <c r="W81" i="3"/>
  <c r="AA81" i="3"/>
  <c r="V82" i="3"/>
  <c r="AE82" i="3" s="1"/>
  <c r="AI82" i="3" s="1"/>
  <c r="Z82" i="3"/>
  <c r="AD82" i="3"/>
  <c r="U83" i="3"/>
  <c r="Y83" i="3"/>
  <c r="AC83" i="3"/>
  <c r="T84" i="3"/>
  <c r="X84" i="3"/>
  <c r="AB84" i="3"/>
  <c r="S85" i="3"/>
  <c r="W85" i="3"/>
  <c r="AA85" i="3"/>
  <c r="AI86" i="3"/>
  <c r="S89" i="3"/>
  <c r="W89" i="3"/>
  <c r="AA89" i="3"/>
  <c r="AI90" i="3"/>
  <c r="W93" i="3"/>
  <c r="AA93" i="3"/>
  <c r="AE200" i="3"/>
  <c r="X85" i="3"/>
  <c r="AB85" i="3"/>
  <c r="T89" i="3"/>
  <c r="AE89" i="3" s="1"/>
  <c r="AI89" i="3" s="1"/>
  <c r="X89" i="3"/>
  <c r="AB89" i="3"/>
  <c r="AI91" i="3"/>
  <c r="T93" i="3"/>
  <c r="X93" i="3"/>
  <c r="AB93" i="3"/>
  <c r="AE116" i="3"/>
  <c r="AI116" i="3" s="1"/>
  <c r="AI119" i="3"/>
  <c r="AI127" i="3"/>
  <c r="AE133" i="3"/>
  <c r="AI133" i="3" s="1"/>
  <c r="AI135" i="3"/>
  <c r="AE137" i="3"/>
  <c r="AE138" i="3"/>
  <c r="AI138" i="3" s="1"/>
  <c r="AI139" i="3"/>
  <c r="AE142" i="3"/>
  <c r="AI142" i="3" s="1"/>
  <c r="AI199" i="3"/>
  <c r="AI203" i="3"/>
  <c r="AC9" i="3"/>
  <c r="AG9" i="3"/>
  <c r="AH9" i="3" s="1"/>
  <c r="AC12" i="3"/>
  <c r="AG12" i="3"/>
  <c r="AH12" i="3" s="1"/>
  <c r="AC13" i="3"/>
  <c r="AG13" i="3"/>
  <c r="AH13" i="3" s="1"/>
  <c r="AB16" i="3"/>
  <c r="AG16" i="3"/>
  <c r="AH16" i="3" s="1"/>
  <c r="AC17" i="3"/>
  <c r="AG17" i="3"/>
  <c r="AH17" i="3" s="1"/>
  <c r="AC20" i="3"/>
  <c r="AG20" i="3"/>
  <c r="AH20" i="3" s="1"/>
  <c r="AC21" i="3"/>
  <c r="AG21" i="3"/>
  <c r="AH21" i="3" s="1"/>
  <c r="Q22" i="3"/>
  <c r="S22" i="3"/>
  <c r="AE22" i="3" s="1"/>
  <c r="AI22" i="3" s="1"/>
  <c r="AJ22" i="3" s="1"/>
  <c r="Q23" i="3"/>
  <c r="S23" i="3"/>
  <c r="AE23" i="3" s="1"/>
  <c r="Q24" i="3"/>
  <c r="S24" i="3"/>
  <c r="AE24" i="3" s="1"/>
  <c r="AI24" i="3" s="1"/>
  <c r="AJ24" i="3" s="1"/>
  <c r="Q25" i="3"/>
  <c r="S25" i="3"/>
  <c r="AE25" i="3" s="1"/>
  <c r="AI25" i="3" s="1"/>
  <c r="AJ25" i="3" s="1"/>
  <c r="Q26" i="3"/>
  <c r="S26" i="3"/>
  <c r="AE26" i="3" s="1"/>
  <c r="AI26" i="3" s="1"/>
  <c r="AJ26" i="3" s="1"/>
  <c r="Q27" i="3"/>
  <c r="S27" i="3"/>
  <c r="AE27" i="3" s="1"/>
  <c r="AI27" i="3" s="1"/>
  <c r="AJ27" i="3" s="1"/>
  <c r="Q28" i="3"/>
  <c r="S28" i="3"/>
  <c r="AE28" i="3" s="1"/>
  <c r="AI28" i="3" s="1"/>
  <c r="AJ28" i="3" s="1"/>
  <c r="Q29" i="3"/>
  <c r="S29" i="3"/>
  <c r="AE29" i="3" s="1"/>
  <c r="AI29" i="3" s="1"/>
  <c r="AJ29" i="3" s="1"/>
  <c r="Q30" i="3"/>
  <c r="S30" i="3"/>
  <c r="AE30" i="3" s="1"/>
  <c r="AI30" i="3" s="1"/>
  <c r="AJ30" i="3" s="1"/>
  <c r="Q31" i="3"/>
  <c r="S31" i="3"/>
  <c r="AE31" i="3" s="1"/>
  <c r="AI31" i="3" s="1"/>
  <c r="AJ31" i="3" s="1"/>
  <c r="Q32" i="3"/>
  <c r="S32" i="3"/>
  <c r="AE32" i="3" s="1"/>
  <c r="AI32" i="3" s="1"/>
  <c r="AJ32" i="3" s="1"/>
  <c r="Q33" i="3"/>
  <c r="S33" i="3"/>
  <c r="AE33" i="3" s="1"/>
  <c r="AI33" i="3" s="1"/>
  <c r="AJ33" i="3" s="1"/>
  <c r="Q34" i="3"/>
  <c r="S34" i="3"/>
  <c r="AE34" i="3" s="1"/>
  <c r="AI34" i="3" s="1"/>
  <c r="AJ34" i="3" s="1"/>
  <c r="Q35" i="3"/>
  <c r="S35" i="3"/>
  <c r="AE35" i="3" s="1"/>
  <c r="AI35" i="3" s="1"/>
  <c r="AJ35" i="3" s="1"/>
  <c r="Q36" i="3"/>
  <c r="S36" i="3"/>
  <c r="AE36" i="3" s="1"/>
  <c r="AI36" i="3" s="1"/>
  <c r="AJ36" i="3" s="1"/>
  <c r="Q37" i="3"/>
  <c r="S37" i="3"/>
  <c r="AE37" i="3" s="1"/>
  <c r="AI37" i="3" s="1"/>
  <c r="AJ37" i="3" s="1"/>
  <c r="Q38" i="3"/>
  <c r="S38" i="3"/>
  <c r="AE38" i="3" s="1"/>
  <c r="AI38" i="3" s="1"/>
  <c r="AJ38" i="3" s="1"/>
  <c r="Q39" i="3"/>
  <c r="S39" i="3"/>
  <c r="AE39" i="3" s="1"/>
  <c r="AI39" i="3" s="1"/>
  <c r="AJ39" i="3" s="1"/>
  <c r="Q40" i="3"/>
  <c r="S40" i="3"/>
  <c r="AE40" i="3" s="1"/>
  <c r="AI40" i="3" s="1"/>
  <c r="AJ40" i="3" s="1"/>
  <c r="Q41" i="3"/>
  <c r="S41" i="3"/>
  <c r="AE41" i="3" s="1"/>
  <c r="AI41" i="3" s="1"/>
  <c r="AJ41" i="3" s="1"/>
  <c r="Q42" i="3"/>
  <c r="S42" i="3"/>
  <c r="AE42" i="3" s="1"/>
  <c r="AI42" i="3" s="1"/>
  <c r="AJ42" i="3" s="1"/>
  <c r="Q43" i="3"/>
  <c r="S43" i="3"/>
  <c r="AE43" i="3" s="1"/>
  <c r="Q44" i="3"/>
  <c r="S44" i="3"/>
  <c r="AE44" i="3" s="1"/>
  <c r="Q45" i="3"/>
  <c r="S45" i="3"/>
  <c r="AE45" i="3" s="1"/>
  <c r="AI45" i="3" s="1"/>
  <c r="AJ45" i="3" s="1"/>
  <c r="Q46" i="3"/>
  <c r="S46" i="3"/>
  <c r="AE46" i="3" s="1"/>
  <c r="AI46" i="3" s="1"/>
  <c r="AJ46" i="3" s="1"/>
  <c r="Q47" i="3"/>
  <c r="S47" i="3"/>
  <c r="AE47" i="3" s="1"/>
  <c r="Q48" i="3"/>
  <c r="S48" i="3"/>
  <c r="AE48" i="3" s="1"/>
  <c r="AI48" i="3" s="1"/>
  <c r="AJ48" i="3" s="1"/>
  <c r="Q50" i="3"/>
  <c r="S50" i="3"/>
  <c r="AE50" i="3" s="1"/>
  <c r="AI50" i="3" s="1"/>
  <c r="AJ50" i="3" s="1"/>
  <c r="Q52" i="3"/>
  <c r="S52" i="3"/>
  <c r="Q54" i="3"/>
  <c r="S54" i="3"/>
  <c r="AE54" i="3" s="1"/>
  <c r="AI54" i="3" s="1"/>
  <c r="AJ54" i="3" s="1"/>
  <c r="Q55" i="3"/>
  <c r="S55" i="3"/>
  <c r="AE55" i="3" s="1"/>
  <c r="AI55" i="3" s="1"/>
  <c r="AJ55" i="3" s="1"/>
  <c r="Q56" i="3"/>
  <c r="S56" i="3"/>
  <c r="Q57" i="3"/>
  <c r="S57" i="3"/>
  <c r="Q58" i="3"/>
  <c r="S58" i="3"/>
  <c r="AE58" i="3" s="1"/>
  <c r="AI58" i="3" s="1"/>
  <c r="AJ58" i="3" s="1"/>
  <c r="Q59" i="3"/>
  <c r="S59" i="3"/>
  <c r="AE59" i="3" s="1"/>
  <c r="AI59" i="3" s="1"/>
  <c r="AJ59" i="3" s="1"/>
  <c r="AB65" i="3"/>
  <c r="AG65" i="3"/>
  <c r="AH65" i="3" s="1"/>
  <c r="Q66" i="3"/>
  <c r="S66" i="3"/>
  <c r="AE66" i="3" s="1"/>
  <c r="AI66" i="3" s="1"/>
  <c r="AJ66" i="3" s="1"/>
  <c r="Q68" i="3"/>
  <c r="S68" i="3"/>
  <c r="Q69" i="3"/>
  <c r="S69" i="3"/>
  <c r="AE69" i="3" s="1"/>
  <c r="AI69" i="3" s="1"/>
  <c r="AJ69" i="3" s="1"/>
  <c r="Q70" i="3"/>
  <c r="S70" i="3"/>
  <c r="AE70" i="3" s="1"/>
  <c r="AI70" i="3" s="1"/>
  <c r="AJ70" i="3" s="1"/>
  <c r="Q72" i="3"/>
  <c r="S72" i="3"/>
  <c r="Q73" i="3"/>
  <c r="S73" i="3"/>
  <c r="AE73" i="3" s="1"/>
  <c r="AI73" i="3" s="1"/>
  <c r="AJ73" i="3" s="1"/>
  <c r="Q76" i="3"/>
  <c r="S76" i="3"/>
  <c r="Q77" i="3"/>
  <c r="S77" i="3"/>
  <c r="AE77" i="3" s="1"/>
  <c r="AI77" i="3" s="1"/>
  <c r="AJ77" i="3" s="1"/>
  <c r="Q79" i="3"/>
  <c r="S79" i="3"/>
  <c r="Q81" i="3"/>
  <c r="S81" i="3"/>
  <c r="Q83" i="3"/>
  <c r="S83" i="3"/>
  <c r="AE83" i="3" s="1"/>
  <c r="AI83" i="3" s="1"/>
  <c r="AJ83" i="3" s="1"/>
  <c r="Q84" i="3"/>
  <c r="S84" i="3"/>
  <c r="Q93" i="3"/>
  <c r="S93" i="3"/>
  <c r="Q94" i="3"/>
  <c r="S94" i="3"/>
  <c r="AE94" i="3" s="1"/>
  <c r="AI94" i="3" s="1"/>
  <c r="AJ94" i="3" s="1"/>
  <c r="Q95" i="3"/>
  <c r="S95" i="3"/>
  <c r="AE95" i="3" s="1"/>
  <c r="AI95" i="3" s="1"/>
  <c r="AJ95" i="3" s="1"/>
  <c r="Q97" i="3"/>
  <c r="S97" i="3"/>
  <c r="AE97" i="3" s="1"/>
  <c r="AI97" i="3" s="1"/>
  <c r="AJ97" i="3" s="1"/>
  <c r="Q98" i="3"/>
  <c r="S98" i="3"/>
  <c r="AE98" i="3" s="1"/>
  <c r="AI98" i="3" s="1"/>
  <c r="AJ98" i="3" s="1"/>
  <c r="Q99" i="3"/>
  <c r="S99" i="3"/>
  <c r="AE99" i="3" s="1"/>
  <c r="AI99" i="3" s="1"/>
  <c r="AJ99" i="3" s="1"/>
  <c r="Q101" i="3"/>
  <c r="S101" i="3"/>
  <c r="AE101" i="3" s="1"/>
  <c r="AI101" i="3" s="1"/>
  <c r="AJ101" i="3" s="1"/>
  <c r="Q102" i="3"/>
  <c r="S102" i="3"/>
  <c r="AE102" i="3" s="1"/>
  <c r="AI102" i="3" s="1"/>
  <c r="AJ102" i="3" s="1"/>
  <c r="Q103" i="3"/>
  <c r="S103" i="3"/>
  <c r="AE103" i="3" s="1"/>
  <c r="AI103" i="3" s="1"/>
  <c r="AJ103" i="3" s="1"/>
  <c r="Q105" i="3"/>
  <c r="S105" i="3"/>
  <c r="AE105" i="3" s="1"/>
  <c r="AI105" i="3" s="1"/>
  <c r="AJ105" i="3" s="1"/>
  <c r="Q106" i="3"/>
  <c r="S106" i="3"/>
  <c r="AE106" i="3" s="1"/>
  <c r="AI106" i="3" s="1"/>
  <c r="AJ106" i="3" s="1"/>
  <c r="Q107" i="3"/>
  <c r="S107" i="3"/>
  <c r="AE107" i="3" s="1"/>
  <c r="AI107" i="3" s="1"/>
  <c r="AJ107" i="3" s="1"/>
  <c r="Q109" i="3"/>
  <c r="S109" i="3"/>
  <c r="AE109" i="3" s="1"/>
  <c r="AI109" i="3" s="1"/>
  <c r="AJ109" i="3" s="1"/>
  <c r="Q110" i="3"/>
  <c r="S110" i="3"/>
  <c r="AE110" i="3" s="1"/>
  <c r="AI110" i="3" s="1"/>
  <c r="AJ110" i="3" s="1"/>
  <c r="Q111" i="3"/>
  <c r="S111" i="3"/>
  <c r="AE111" i="3" s="1"/>
  <c r="AI111" i="3" s="1"/>
  <c r="AJ111" i="3" s="1"/>
  <c r="Q113" i="3"/>
  <c r="S113" i="3"/>
  <c r="AE113" i="3" s="1"/>
  <c r="AI113" i="3" s="1"/>
  <c r="AJ113" i="3" s="1"/>
  <c r="Q114" i="3"/>
  <c r="S114" i="3"/>
  <c r="AE114" i="3" s="1"/>
  <c r="AI114" i="3" s="1"/>
  <c r="AJ114" i="3" s="1"/>
  <c r="Q115" i="3"/>
  <c r="S115" i="3"/>
  <c r="AE115" i="3" s="1"/>
  <c r="AI115" i="3" s="1"/>
  <c r="AJ115" i="3" s="1"/>
  <c r="Q117" i="3"/>
  <c r="S117" i="3"/>
  <c r="AE117" i="3" s="1"/>
  <c r="AI117" i="3" s="1"/>
  <c r="AJ117" i="3" s="1"/>
  <c r="Q118" i="3"/>
  <c r="S118" i="3"/>
  <c r="AE118" i="3" s="1"/>
  <c r="AI118" i="3" s="1"/>
  <c r="AJ118" i="3" s="1"/>
  <c r="Q121" i="3"/>
  <c r="S121" i="3"/>
  <c r="AE121" i="3" s="1"/>
  <c r="AI121" i="3" s="1"/>
  <c r="AJ121" i="3" s="1"/>
  <c r="Q122" i="3"/>
  <c r="S122" i="3"/>
  <c r="AE122" i="3" s="1"/>
  <c r="AI122" i="3" s="1"/>
  <c r="AJ122" i="3" s="1"/>
  <c r="Q123" i="3"/>
  <c r="S123" i="3"/>
  <c r="AE123" i="3" s="1"/>
  <c r="AI123" i="3" s="1"/>
  <c r="AJ123" i="3" s="1"/>
  <c r="Q125" i="3"/>
  <c r="S125" i="3"/>
  <c r="AE125" i="3" s="1"/>
  <c r="AI125" i="3" s="1"/>
  <c r="AJ125" i="3" s="1"/>
  <c r="Q126" i="3"/>
  <c r="S126" i="3"/>
  <c r="AE126" i="3" s="1"/>
  <c r="AI126" i="3" s="1"/>
  <c r="AJ126" i="3" s="1"/>
  <c r="Q129" i="3"/>
  <c r="S129" i="3"/>
  <c r="AE129" i="3" s="1"/>
  <c r="AI129" i="3" s="1"/>
  <c r="AJ129" i="3" s="1"/>
  <c r="Q130" i="3"/>
  <c r="S130" i="3"/>
  <c r="AE130" i="3" s="1"/>
  <c r="AI130" i="3" s="1"/>
  <c r="AJ130" i="3" s="1"/>
  <c r="Q131" i="3"/>
  <c r="S131" i="3"/>
  <c r="AE131" i="3" s="1"/>
  <c r="AI131" i="3" s="1"/>
  <c r="AJ131" i="3" s="1"/>
  <c r="Q132" i="3"/>
  <c r="S132" i="3"/>
  <c r="AE132" i="3" s="1"/>
  <c r="AI132" i="3" s="1"/>
  <c r="AJ132" i="3" s="1"/>
  <c r="Q134" i="3"/>
  <c r="S134" i="3"/>
  <c r="AE134" i="3" s="1"/>
  <c r="AI134" i="3" s="1"/>
  <c r="AJ134" i="3" s="1"/>
  <c r="Q136" i="3"/>
  <c r="S136" i="3"/>
  <c r="AE136" i="3" s="1"/>
  <c r="AI136" i="3" s="1"/>
  <c r="AJ136" i="3" s="1"/>
  <c r="Q141" i="3"/>
  <c r="S141" i="3"/>
  <c r="AE141" i="3" s="1"/>
  <c r="AI141" i="3" s="1"/>
  <c r="AJ141" i="3" s="1"/>
  <c r="Q143" i="3"/>
  <c r="S143" i="3"/>
  <c r="AE143" i="3" s="1"/>
  <c r="AI143" i="3" s="1"/>
  <c r="AJ143" i="3" s="1"/>
  <c r="Q145" i="3"/>
  <c r="S145" i="3"/>
  <c r="AE145" i="3" s="1"/>
  <c r="AI145" i="3" s="1"/>
  <c r="AJ145" i="3" s="1"/>
  <c r="Q146" i="3"/>
  <c r="S146" i="3"/>
  <c r="AE146" i="3" s="1"/>
  <c r="AI146" i="3" s="1"/>
  <c r="AJ146" i="3" s="1"/>
  <c r="Q147" i="3"/>
  <c r="S147" i="3"/>
  <c r="AE147" i="3" s="1"/>
  <c r="AI147" i="3" s="1"/>
  <c r="AJ147" i="3" s="1"/>
  <c r="Q148" i="3"/>
  <c r="S148" i="3"/>
  <c r="AE148" i="3" s="1"/>
  <c r="AI148" i="3" s="1"/>
  <c r="AJ148" i="3" s="1"/>
  <c r="Q149" i="3"/>
  <c r="S149" i="3"/>
  <c r="AE149" i="3" s="1"/>
  <c r="AI149" i="3" s="1"/>
  <c r="AJ149" i="3" s="1"/>
  <c r="Q150" i="3"/>
  <c r="S150" i="3"/>
  <c r="AE150" i="3" s="1"/>
  <c r="AI150" i="3" s="1"/>
  <c r="AJ150" i="3" s="1"/>
  <c r="Q151" i="3"/>
  <c r="S151" i="3"/>
  <c r="AE151" i="3" s="1"/>
  <c r="AI151" i="3" s="1"/>
  <c r="AJ151" i="3" s="1"/>
  <c r="Q152" i="3"/>
  <c r="S152" i="3"/>
  <c r="AE152" i="3" s="1"/>
  <c r="AI152" i="3" s="1"/>
  <c r="AJ152" i="3" s="1"/>
  <c r="Q153" i="3"/>
  <c r="S153" i="3"/>
  <c r="AE153" i="3" s="1"/>
  <c r="AI153" i="3" s="1"/>
  <c r="AJ153" i="3" s="1"/>
  <c r="Q154" i="3"/>
  <c r="S154" i="3"/>
  <c r="AE154" i="3" s="1"/>
  <c r="AI154" i="3" s="1"/>
  <c r="AJ154" i="3" s="1"/>
  <c r="Q155" i="3"/>
  <c r="S155" i="3"/>
  <c r="AE155" i="3" s="1"/>
  <c r="AI155" i="3" s="1"/>
  <c r="AJ155" i="3" s="1"/>
  <c r="Q156" i="3"/>
  <c r="S156" i="3"/>
  <c r="AE156" i="3" s="1"/>
  <c r="AI156" i="3" s="1"/>
  <c r="AJ156" i="3" s="1"/>
  <c r="Q157" i="3"/>
  <c r="S157" i="3"/>
  <c r="AE157" i="3" s="1"/>
  <c r="AI157" i="3" s="1"/>
  <c r="AJ157" i="3" s="1"/>
  <c r="Q158" i="3"/>
  <c r="S158" i="3"/>
  <c r="AE158" i="3" s="1"/>
  <c r="AI158" i="3" s="1"/>
  <c r="AJ158" i="3" s="1"/>
  <c r="Q159" i="3"/>
  <c r="S159" i="3"/>
  <c r="AE159" i="3" s="1"/>
  <c r="AI159" i="3" s="1"/>
  <c r="AJ159" i="3" s="1"/>
  <c r="Q160" i="3"/>
  <c r="S160" i="3"/>
  <c r="AE160" i="3" s="1"/>
  <c r="AI160" i="3" s="1"/>
  <c r="AJ160" i="3" s="1"/>
  <c r="Q161" i="3"/>
  <c r="S161" i="3"/>
  <c r="AE161" i="3" s="1"/>
  <c r="AI161" i="3" s="1"/>
  <c r="AJ161" i="3" s="1"/>
  <c r="Q162" i="3"/>
  <c r="S162" i="3"/>
  <c r="AE162" i="3" s="1"/>
  <c r="AI162" i="3" s="1"/>
  <c r="AJ162" i="3" s="1"/>
  <c r="Q163" i="3"/>
  <c r="S163" i="3"/>
  <c r="AE163" i="3" s="1"/>
  <c r="AI163" i="3" s="1"/>
  <c r="AJ163" i="3" s="1"/>
  <c r="Q164" i="3"/>
  <c r="S164" i="3"/>
  <c r="AE164" i="3" s="1"/>
  <c r="AI164" i="3" s="1"/>
  <c r="AJ164" i="3" s="1"/>
  <c r="Q165" i="3"/>
  <c r="S165" i="3"/>
  <c r="AE165" i="3" s="1"/>
  <c r="AI165" i="3" s="1"/>
  <c r="AJ165" i="3" s="1"/>
  <c r="Q166" i="3"/>
  <c r="S166" i="3"/>
  <c r="AE166" i="3" s="1"/>
  <c r="AI166" i="3" s="1"/>
  <c r="AJ166" i="3" s="1"/>
  <c r="Q167" i="3"/>
  <c r="S167" i="3"/>
  <c r="AE167" i="3" s="1"/>
  <c r="AI167" i="3" s="1"/>
  <c r="AJ167" i="3" s="1"/>
  <c r="Q168" i="3"/>
  <c r="S168" i="3"/>
  <c r="AE168" i="3" s="1"/>
  <c r="AI168" i="3" s="1"/>
  <c r="AJ168" i="3" s="1"/>
  <c r="Q169" i="3"/>
  <c r="S169" i="3"/>
  <c r="AE169" i="3" s="1"/>
  <c r="AI169" i="3" s="1"/>
  <c r="AJ169" i="3" s="1"/>
  <c r="Q170" i="3"/>
  <c r="S170" i="3"/>
  <c r="AE170" i="3" s="1"/>
  <c r="AI170" i="3" s="1"/>
  <c r="AJ170" i="3" s="1"/>
  <c r="Q171" i="3"/>
  <c r="S171" i="3"/>
  <c r="AE171" i="3" s="1"/>
  <c r="AI171" i="3" s="1"/>
  <c r="AJ171" i="3" s="1"/>
  <c r="Q172" i="3"/>
  <c r="S172" i="3"/>
  <c r="AE172" i="3" s="1"/>
  <c r="AI172" i="3" s="1"/>
  <c r="AJ172" i="3" s="1"/>
  <c r="Q173" i="3"/>
  <c r="S173" i="3"/>
  <c r="AE173" i="3" s="1"/>
  <c r="AI173" i="3" s="1"/>
  <c r="AJ173" i="3" s="1"/>
  <c r="Q174" i="3"/>
  <c r="S174" i="3"/>
  <c r="AE174" i="3" s="1"/>
  <c r="AI174" i="3" s="1"/>
  <c r="AJ174" i="3" s="1"/>
  <c r="Q175" i="3"/>
  <c r="S175" i="3"/>
  <c r="AE175" i="3" s="1"/>
  <c r="AI175" i="3" s="1"/>
  <c r="AJ175" i="3" s="1"/>
  <c r="Q176" i="3"/>
  <c r="S176" i="3"/>
  <c r="AE176" i="3" s="1"/>
  <c r="AI176" i="3" s="1"/>
  <c r="AJ176" i="3" s="1"/>
  <c r="Q177" i="3"/>
  <c r="S177" i="3"/>
  <c r="AE177" i="3" s="1"/>
  <c r="AI177" i="3" s="1"/>
  <c r="AJ177" i="3" s="1"/>
  <c r="Q178" i="3"/>
  <c r="S178" i="3"/>
  <c r="AE178" i="3" s="1"/>
  <c r="AI178" i="3" s="1"/>
  <c r="AJ178" i="3" s="1"/>
  <c r="Q179" i="3"/>
  <c r="S179" i="3"/>
  <c r="AE179" i="3" s="1"/>
  <c r="AI179" i="3" s="1"/>
  <c r="AJ179" i="3" s="1"/>
  <c r="Q180" i="3"/>
  <c r="S180" i="3"/>
  <c r="AE180" i="3" s="1"/>
  <c r="Q181" i="3"/>
  <c r="S181" i="3"/>
  <c r="AE181" i="3" s="1"/>
  <c r="AI181" i="3" s="1"/>
  <c r="AJ181" i="3" s="1"/>
  <c r="Q182" i="3"/>
  <c r="S182" i="3"/>
  <c r="AE182" i="3" s="1"/>
  <c r="AI182" i="3" s="1"/>
  <c r="AJ182" i="3" s="1"/>
  <c r="Q183" i="3"/>
  <c r="S183" i="3"/>
  <c r="AE183" i="3" s="1"/>
  <c r="AI183" i="3" s="1"/>
  <c r="AJ183" i="3" s="1"/>
  <c r="Q184" i="3"/>
  <c r="S184" i="3"/>
  <c r="AE184" i="3" s="1"/>
  <c r="Q185" i="3"/>
  <c r="S185" i="3"/>
  <c r="AE185" i="3" s="1"/>
  <c r="AI185" i="3" s="1"/>
  <c r="AJ185" i="3" s="1"/>
  <c r="S186" i="3"/>
  <c r="AE186" i="3" s="1"/>
  <c r="AI186" i="3" s="1"/>
  <c r="AJ186" i="3" s="1"/>
  <c r="Q187" i="3"/>
  <c r="S187" i="3"/>
  <c r="AE187" i="3" s="1"/>
  <c r="AI187" i="3" s="1"/>
  <c r="AJ187" i="3" s="1"/>
  <c r="Q188" i="3"/>
  <c r="S188" i="3"/>
  <c r="AE188" i="3" s="1"/>
  <c r="Q196" i="3"/>
  <c r="S196" i="3"/>
  <c r="AE196" i="3" s="1"/>
  <c r="AI196" i="3" s="1"/>
  <c r="AJ196" i="3" s="1"/>
  <c r="Q198" i="3"/>
  <c r="S198" i="3"/>
  <c r="AE198" i="3" s="1"/>
  <c r="AI198" i="3" s="1"/>
  <c r="AJ198" i="3" s="1"/>
  <c r="Q201" i="3"/>
  <c r="S201" i="3"/>
  <c r="AE201" i="3" s="1"/>
  <c r="AI201" i="3" s="1"/>
  <c r="AJ201" i="3" s="1"/>
  <c r="Q202" i="3"/>
  <c r="S202" i="3"/>
  <c r="AE202" i="3" s="1"/>
  <c r="AI202" i="3" s="1"/>
  <c r="AJ202" i="3" s="1"/>
  <c r="Q205" i="3"/>
  <c r="S205" i="3"/>
  <c r="AE205" i="3" s="1"/>
  <c r="AI205" i="3" s="1"/>
  <c r="AJ205" i="3" s="1"/>
  <c r="Q206" i="3"/>
  <c r="S206" i="3"/>
  <c r="AE206" i="3" s="1"/>
  <c r="AI206" i="3" s="1"/>
  <c r="AJ206" i="3" s="1"/>
  <c r="Q209" i="3"/>
  <c r="S209" i="3"/>
  <c r="Q213" i="3"/>
  <c r="S213" i="3"/>
  <c r="Q214" i="3"/>
  <c r="S214" i="3"/>
  <c r="Q217" i="3"/>
  <c r="S217" i="3"/>
  <c r="Q218" i="3"/>
  <c r="S218" i="3"/>
  <c r="Q221" i="3"/>
  <c r="S221" i="3"/>
  <c r="AE221" i="3" s="1"/>
  <c r="Q222" i="3"/>
  <c r="S222" i="3"/>
  <c r="W222" i="3"/>
  <c r="AA222" i="3"/>
  <c r="V223" i="3"/>
  <c r="Z223" i="3"/>
  <c r="AD223" i="3"/>
  <c r="Q226" i="3"/>
  <c r="S226" i="3"/>
  <c r="W226" i="3"/>
  <c r="AA226" i="3"/>
  <c r="V227" i="3"/>
  <c r="Z227" i="3"/>
  <c r="AD227" i="3"/>
  <c r="S230" i="3"/>
  <c r="W230" i="3"/>
  <c r="AA230" i="3"/>
  <c r="V231" i="3"/>
  <c r="Z231" i="3"/>
  <c r="AD231" i="3"/>
  <c r="Y232" i="3"/>
  <c r="AC232" i="3"/>
  <c r="S234" i="3"/>
  <c r="W234" i="3"/>
  <c r="AA234" i="3"/>
  <c r="V235" i="3"/>
  <c r="Z235" i="3"/>
  <c r="AD235" i="3"/>
  <c r="S238" i="3"/>
  <c r="W238" i="3"/>
  <c r="AA238" i="3"/>
  <c r="V239" i="3"/>
  <c r="Z239" i="3"/>
  <c r="AD239" i="3"/>
  <c r="U240" i="3"/>
  <c r="Y240" i="3"/>
  <c r="AC240" i="3"/>
  <c r="S242" i="3"/>
  <c r="W242" i="3"/>
  <c r="AA242" i="3"/>
  <c r="V243" i="3"/>
  <c r="Z243" i="3"/>
  <c r="AD243" i="3"/>
  <c r="U244" i="3"/>
  <c r="Y244" i="3"/>
  <c r="AC244" i="3"/>
  <c r="Q246" i="3"/>
  <c r="S246" i="3"/>
  <c r="W246" i="3"/>
  <c r="AA246" i="3"/>
  <c r="V247" i="3"/>
  <c r="Z247" i="3"/>
  <c r="AD247" i="3"/>
  <c r="U248" i="3"/>
  <c r="Y248" i="3"/>
  <c r="AC248" i="3"/>
  <c r="Q251" i="3"/>
  <c r="S251" i="3"/>
  <c r="W251" i="3"/>
  <c r="AA251" i="3"/>
  <c r="V252" i="3"/>
  <c r="Z252" i="3"/>
  <c r="AD252" i="3"/>
  <c r="U253" i="3"/>
  <c r="Y253" i="3"/>
  <c r="AC253" i="3"/>
  <c r="Q255" i="3"/>
  <c r="S255" i="3"/>
  <c r="W255" i="3"/>
  <c r="AA255" i="3"/>
  <c r="V257" i="3"/>
  <c r="Z257" i="3"/>
  <c r="AD257" i="3"/>
  <c r="Q260" i="3"/>
  <c r="S260" i="3"/>
  <c r="W260" i="3"/>
  <c r="AA260" i="3"/>
  <c r="F280" i="3"/>
  <c r="J280" i="3"/>
  <c r="N280" i="3"/>
  <c r="Q267" i="3"/>
  <c r="Q271" i="3"/>
  <c r="F291" i="3"/>
  <c r="T285" i="3"/>
  <c r="T291" i="3" s="1"/>
  <c r="J291" i="3"/>
  <c r="X285" i="3"/>
  <c r="X291" i="3" s="1"/>
  <c r="N291" i="3"/>
  <c r="AB285" i="3"/>
  <c r="AB291" i="3" s="1"/>
  <c r="X222" i="3"/>
  <c r="AB222" i="3"/>
  <c r="S223" i="3"/>
  <c r="W223" i="3"/>
  <c r="AA223" i="3"/>
  <c r="V224" i="3"/>
  <c r="Z224" i="3"/>
  <c r="AD224" i="3"/>
  <c r="T226" i="3"/>
  <c r="X226" i="3"/>
  <c r="AB226" i="3"/>
  <c r="AB262" i="3" s="1"/>
  <c r="S227" i="3"/>
  <c r="W227" i="3"/>
  <c r="AA227" i="3"/>
  <c r="V228" i="3"/>
  <c r="Z228" i="3"/>
  <c r="AD228" i="3"/>
  <c r="T230" i="3"/>
  <c r="X230" i="3"/>
  <c r="AB230" i="3"/>
  <c r="Q231" i="3"/>
  <c r="S231" i="3"/>
  <c r="W231" i="3"/>
  <c r="AA231" i="3"/>
  <c r="V232" i="3"/>
  <c r="Z232" i="3"/>
  <c r="AD232" i="3"/>
  <c r="T234" i="3"/>
  <c r="X234" i="3"/>
  <c r="AB234" i="3"/>
  <c r="Q235" i="3"/>
  <c r="S235" i="3"/>
  <c r="W235" i="3"/>
  <c r="AA235" i="3"/>
  <c r="V236" i="3"/>
  <c r="Z236" i="3"/>
  <c r="AD236" i="3"/>
  <c r="T238" i="3"/>
  <c r="X238" i="3"/>
  <c r="AB238" i="3"/>
  <c r="V240" i="3"/>
  <c r="Z240" i="3"/>
  <c r="AD240" i="3"/>
  <c r="T242" i="3"/>
  <c r="X242" i="3"/>
  <c r="AB242" i="3"/>
  <c r="V244" i="3"/>
  <c r="Z244" i="3"/>
  <c r="AE244" i="3" s="1"/>
  <c r="AI244" i="3" s="1"/>
  <c r="AJ244" i="3" s="1"/>
  <c r="AD244" i="3"/>
  <c r="T246" i="3"/>
  <c r="X246" i="3"/>
  <c r="AB246" i="3"/>
  <c r="Q247" i="3"/>
  <c r="S247" i="3"/>
  <c r="V248" i="3"/>
  <c r="Z248" i="3"/>
  <c r="AD248" i="3"/>
  <c r="T251" i="3"/>
  <c r="X251" i="3"/>
  <c r="AB251" i="3"/>
  <c r="Q252" i="3"/>
  <c r="S252" i="3"/>
  <c r="W252" i="3"/>
  <c r="AA252" i="3"/>
  <c r="V253" i="3"/>
  <c r="Z253" i="3"/>
  <c r="AD253" i="3"/>
  <c r="T255" i="3"/>
  <c r="X255" i="3"/>
  <c r="AB255" i="3"/>
  <c r="Q257" i="3"/>
  <c r="S257" i="3"/>
  <c r="W257" i="3"/>
  <c r="AA257" i="3"/>
  <c r="V258" i="3"/>
  <c r="AE258" i="3" s="1"/>
  <c r="AI258" i="3" s="1"/>
  <c r="AJ258" i="3" s="1"/>
  <c r="Z258" i="3"/>
  <c r="AD258" i="3"/>
  <c r="T260" i="3"/>
  <c r="X260" i="3"/>
  <c r="AB260" i="3"/>
  <c r="G280" i="3"/>
  <c r="K280" i="3"/>
  <c r="O280" i="3"/>
  <c r="Q268" i="3"/>
  <c r="Q272" i="3"/>
  <c r="Q276" i="3"/>
  <c r="G291" i="3"/>
  <c r="U285" i="3"/>
  <c r="U291" i="3" s="1"/>
  <c r="K291" i="3"/>
  <c r="Y285" i="3"/>
  <c r="Y291" i="3" s="1"/>
  <c r="O291" i="3"/>
  <c r="AC285" i="3"/>
  <c r="AC291" i="3" s="1"/>
  <c r="S207" i="3"/>
  <c r="W207" i="3"/>
  <c r="AA207" i="3"/>
  <c r="V208" i="3"/>
  <c r="Z208" i="3"/>
  <c r="AD208" i="3"/>
  <c r="U209" i="3"/>
  <c r="Y209" i="3"/>
  <c r="AC209" i="3"/>
  <c r="T210" i="3"/>
  <c r="AE210" i="3" s="1"/>
  <c r="AI210" i="3" s="1"/>
  <c r="X210" i="3"/>
  <c r="AB210" i="3"/>
  <c r="S211" i="3"/>
  <c r="W211" i="3"/>
  <c r="AA211" i="3"/>
  <c r="V212" i="3"/>
  <c r="Z212" i="3"/>
  <c r="AD212" i="3"/>
  <c r="U213" i="3"/>
  <c r="Y213" i="3"/>
  <c r="AC213" i="3"/>
  <c r="T214" i="3"/>
  <c r="X214" i="3"/>
  <c r="AB214" i="3"/>
  <c r="Q215" i="3"/>
  <c r="S215" i="3"/>
  <c r="AE215" i="3" s="1"/>
  <c r="AI215" i="3" s="1"/>
  <c r="AJ215" i="3" s="1"/>
  <c r="W215" i="3"/>
  <c r="AA215" i="3"/>
  <c r="V216" i="3"/>
  <c r="AE216" i="3" s="1"/>
  <c r="AI216" i="3" s="1"/>
  <c r="AJ216" i="3" s="1"/>
  <c r="Z216" i="3"/>
  <c r="AD216" i="3"/>
  <c r="U217" i="3"/>
  <c r="Y217" i="3"/>
  <c r="AC217" i="3"/>
  <c r="T218" i="3"/>
  <c r="X218" i="3"/>
  <c r="AB218" i="3"/>
  <c r="Q219" i="3"/>
  <c r="S219" i="3"/>
  <c r="W219" i="3"/>
  <c r="AA219" i="3"/>
  <c r="V220" i="3"/>
  <c r="Z220" i="3"/>
  <c r="AD220" i="3"/>
  <c r="AE220" i="3" s="1"/>
  <c r="AI220" i="3" s="1"/>
  <c r="AJ220" i="3" s="1"/>
  <c r="U222" i="3"/>
  <c r="Y222" i="3"/>
  <c r="AC222" i="3"/>
  <c r="T223" i="3"/>
  <c r="AE223" i="3" s="1"/>
  <c r="AI223" i="3" s="1"/>
  <c r="AJ223" i="3" s="1"/>
  <c r="X223" i="3"/>
  <c r="AB223" i="3"/>
  <c r="S224" i="3"/>
  <c r="W224" i="3"/>
  <c r="W262" i="3" s="1"/>
  <c r="AA224" i="3"/>
  <c r="V225" i="3"/>
  <c r="Z225" i="3"/>
  <c r="AD225" i="3"/>
  <c r="U226" i="3"/>
  <c r="Y226" i="3"/>
  <c r="AC226" i="3"/>
  <c r="T227" i="3"/>
  <c r="AE227" i="3" s="1"/>
  <c r="AI227" i="3" s="1"/>
  <c r="AJ227" i="3" s="1"/>
  <c r="X227" i="3"/>
  <c r="AB227" i="3"/>
  <c r="Q228" i="3"/>
  <c r="S228" i="3"/>
  <c r="AE228" i="3" s="1"/>
  <c r="AI228" i="3" s="1"/>
  <c r="AJ228" i="3" s="1"/>
  <c r="W228" i="3"/>
  <c r="AA228" i="3"/>
  <c r="V229" i="3"/>
  <c r="AE229" i="3" s="1"/>
  <c r="AI229" i="3" s="1"/>
  <c r="AJ229" i="3" s="1"/>
  <c r="Z229" i="3"/>
  <c r="AD229" i="3"/>
  <c r="U230" i="3"/>
  <c r="Y230" i="3"/>
  <c r="AC230" i="3"/>
  <c r="T231" i="3"/>
  <c r="X231" i="3"/>
  <c r="AB231" i="3"/>
  <c r="Q232" i="3"/>
  <c r="S232" i="3"/>
  <c r="W232" i="3"/>
  <c r="AA232" i="3"/>
  <c r="AA262" i="3" s="1"/>
  <c r="V233" i="3"/>
  <c r="Z233" i="3"/>
  <c r="AE233" i="3" s="1"/>
  <c r="AI233" i="3" s="1"/>
  <c r="AJ233" i="3" s="1"/>
  <c r="AD233" i="3"/>
  <c r="U234" i="3"/>
  <c r="Y234" i="3"/>
  <c r="AC234" i="3"/>
  <c r="T235" i="3"/>
  <c r="AE235" i="3" s="1"/>
  <c r="AI235" i="3" s="1"/>
  <c r="AJ235" i="3" s="1"/>
  <c r="X235" i="3"/>
  <c r="AB235" i="3"/>
  <c r="Q236" i="3"/>
  <c r="S236" i="3"/>
  <c r="W236" i="3"/>
  <c r="AA236" i="3"/>
  <c r="AI237" i="3"/>
  <c r="V237" i="3"/>
  <c r="Z237" i="3"/>
  <c r="AD237" i="3"/>
  <c r="U238" i="3"/>
  <c r="Y238" i="3"/>
  <c r="AC238" i="3"/>
  <c r="T239" i="3"/>
  <c r="X239" i="3"/>
  <c r="AB239" i="3"/>
  <c r="S240" i="3"/>
  <c r="W240" i="3"/>
  <c r="AA240" i="3"/>
  <c r="V241" i="3"/>
  <c r="Z241" i="3"/>
  <c r="AD241" i="3"/>
  <c r="AE241" i="3" s="1"/>
  <c r="AI241" i="3" s="1"/>
  <c r="AJ241" i="3" s="1"/>
  <c r="U242" i="3"/>
  <c r="Y242" i="3"/>
  <c r="AC242" i="3"/>
  <c r="T243" i="3"/>
  <c r="AE243" i="3" s="1"/>
  <c r="AI243" i="3" s="1"/>
  <c r="AJ243" i="3" s="1"/>
  <c r="X243" i="3"/>
  <c r="AB243" i="3"/>
  <c r="Q244" i="3"/>
  <c r="S244" i="3"/>
  <c r="W244" i="3"/>
  <c r="AA244" i="3"/>
  <c r="V245" i="3"/>
  <c r="AE245" i="3" s="1"/>
  <c r="AI245" i="3" s="1"/>
  <c r="AJ245" i="3" s="1"/>
  <c r="Z245" i="3"/>
  <c r="AD245" i="3"/>
  <c r="U246" i="3"/>
  <c r="Y246" i="3"/>
  <c r="AC246" i="3"/>
  <c r="T247" i="3"/>
  <c r="X247" i="3"/>
  <c r="AB247" i="3"/>
  <c r="Q248" i="3"/>
  <c r="S248" i="3"/>
  <c r="W248" i="3"/>
  <c r="AA248" i="3"/>
  <c r="V250" i="3"/>
  <c r="Z250" i="3"/>
  <c r="AD250" i="3"/>
  <c r="U251" i="3"/>
  <c r="Y251" i="3"/>
  <c r="AC251" i="3"/>
  <c r="T252" i="3"/>
  <c r="AE252" i="3" s="1"/>
  <c r="AI252" i="3" s="1"/>
  <c r="AJ252" i="3" s="1"/>
  <c r="X252" i="3"/>
  <c r="AB252" i="3"/>
  <c r="Q253" i="3"/>
  <c r="S253" i="3"/>
  <c r="AE253" i="3" s="1"/>
  <c r="AI253" i="3" s="1"/>
  <c r="AJ253" i="3" s="1"/>
  <c r="W253" i="3"/>
  <c r="AA253" i="3"/>
  <c r="V254" i="3"/>
  <c r="AE254" i="3" s="1"/>
  <c r="AI254" i="3" s="1"/>
  <c r="AJ254" i="3" s="1"/>
  <c r="Z254" i="3"/>
  <c r="AD254" i="3"/>
  <c r="U255" i="3"/>
  <c r="Y255" i="3"/>
  <c r="AC255" i="3"/>
  <c r="T257" i="3"/>
  <c r="X257" i="3"/>
  <c r="AB257" i="3"/>
  <c r="Q258" i="3"/>
  <c r="S258" i="3"/>
  <c r="W258" i="3"/>
  <c r="AA258" i="3"/>
  <c r="V259" i="3"/>
  <c r="Z259" i="3"/>
  <c r="AD259" i="3"/>
  <c r="U260" i="3"/>
  <c r="Y260" i="3"/>
  <c r="AC260" i="3"/>
  <c r="H280" i="3"/>
  <c r="L280" i="3"/>
  <c r="P280" i="3"/>
  <c r="Q269" i="3"/>
  <c r="Q273" i="3"/>
  <c r="H291" i="3"/>
  <c r="V285" i="3"/>
  <c r="V291" i="3" s="1"/>
  <c r="L291" i="3"/>
  <c r="Z285" i="3"/>
  <c r="Z291" i="3" s="1"/>
  <c r="P291" i="3"/>
  <c r="AD285" i="3"/>
  <c r="AD291" i="3" s="1"/>
  <c r="AD222" i="3"/>
  <c r="Q225" i="3"/>
  <c r="S225" i="3"/>
  <c r="AE225" i="3" s="1"/>
  <c r="AI225" i="3" s="1"/>
  <c r="AJ225" i="3" s="1"/>
  <c r="V226" i="3"/>
  <c r="Z226" i="3"/>
  <c r="AD226" i="3"/>
  <c r="V230" i="3"/>
  <c r="Z230" i="3"/>
  <c r="AD230" i="3"/>
  <c r="AE232" i="3"/>
  <c r="AI232" i="3" s="1"/>
  <c r="AJ232" i="3" s="1"/>
  <c r="X232" i="3"/>
  <c r="AB232" i="3"/>
  <c r="V234" i="3"/>
  <c r="Z234" i="3"/>
  <c r="AD234" i="3"/>
  <c r="AE236" i="3"/>
  <c r="AI236" i="3" s="1"/>
  <c r="AJ236" i="3" s="1"/>
  <c r="AE237" i="3"/>
  <c r="V238" i="3"/>
  <c r="Z238" i="3"/>
  <c r="AD238" i="3"/>
  <c r="AE238" i="3" s="1"/>
  <c r="AI238" i="3" s="1"/>
  <c r="V242" i="3"/>
  <c r="Z242" i="3"/>
  <c r="AD242" i="3"/>
  <c r="V246" i="3"/>
  <c r="AE246" i="3" s="1"/>
  <c r="AI246" i="3" s="1"/>
  <c r="AJ246" i="3" s="1"/>
  <c r="Z246" i="3"/>
  <c r="AD246" i="3"/>
  <c r="Q250" i="3"/>
  <c r="S250" i="3"/>
  <c r="V251" i="3"/>
  <c r="Z251" i="3"/>
  <c r="AD251" i="3"/>
  <c r="AC252" i="3"/>
  <c r="Q254" i="3"/>
  <c r="S254" i="3"/>
  <c r="V255" i="3"/>
  <c r="Z255" i="3"/>
  <c r="AD255" i="3"/>
  <c r="Q259" i="3"/>
  <c r="S259" i="3"/>
  <c r="V260" i="3"/>
  <c r="Z260" i="3"/>
  <c r="AD260" i="3"/>
  <c r="E291" i="3"/>
  <c r="S285" i="3"/>
  <c r="I291" i="3"/>
  <c r="W285" i="3"/>
  <c r="W291" i="3" s="1"/>
  <c r="M291" i="3"/>
  <c r="AA285" i="3"/>
  <c r="AA291" i="3" s="1"/>
  <c r="Q286" i="3"/>
  <c r="S286" i="3"/>
  <c r="AE286" i="3" s="1"/>
  <c r="AI286" i="3" s="1"/>
  <c r="AJ286" i="3" s="1"/>
  <c r="Q287" i="3"/>
  <c r="S287" i="3"/>
  <c r="AE287" i="3" s="1"/>
  <c r="AE256" i="3"/>
  <c r="AI256" i="3" s="1"/>
  <c r="AJ256" i="3" s="1"/>
  <c r="AI23" i="3"/>
  <c r="AJ23" i="3" s="1"/>
  <c r="AI249" i="3"/>
  <c r="AJ249" i="3" s="1"/>
  <c r="AI287" i="3"/>
  <c r="AJ287" i="3" s="1"/>
  <c r="AI221" i="3"/>
  <c r="AJ221" i="3" s="1"/>
  <c r="AI43" i="3"/>
  <c r="AJ43" i="3" s="1"/>
  <c r="AI189" i="3"/>
  <c r="AJ189" i="3" s="1"/>
  <c r="AI188" i="3"/>
  <c r="AJ188" i="3" s="1"/>
  <c r="AI47" i="3"/>
  <c r="AJ47" i="3" s="1"/>
  <c r="AI184" i="3"/>
  <c r="AJ184" i="3" s="1"/>
  <c r="AI44" i="3"/>
  <c r="AJ44" i="3" s="1"/>
  <c r="AI180" i="3"/>
  <c r="AJ180" i="3" s="1"/>
  <c r="AE10" i="3"/>
  <c r="AI10" i="3" s="1"/>
  <c r="AJ10" i="3" s="1"/>
  <c r="AE11" i="3"/>
  <c r="AI11" i="3" s="1"/>
  <c r="AJ11" i="3" s="1"/>
  <c r="AE19" i="3"/>
  <c r="AI19" i="3" s="1"/>
  <c r="AJ19" i="3" s="1"/>
  <c r="Q9" i="3"/>
  <c r="V61" i="3"/>
  <c r="Z61" i="3"/>
  <c r="AD61" i="3"/>
  <c r="U16" i="3"/>
  <c r="Y16" i="3"/>
  <c r="AC16" i="3"/>
  <c r="AC61" i="3" s="1"/>
  <c r="Q17" i="3"/>
  <c r="G61" i="3"/>
  <c r="K61" i="3"/>
  <c r="O61" i="3"/>
  <c r="S12" i="3"/>
  <c r="S16" i="3"/>
  <c r="S20" i="3"/>
  <c r="Q49" i="3"/>
  <c r="H61" i="3"/>
  <c r="L61" i="3"/>
  <c r="P61" i="3"/>
  <c r="U9" i="3"/>
  <c r="Y9" i="3"/>
  <c r="T12" i="3"/>
  <c r="X12" i="3"/>
  <c r="X61" i="3" s="1"/>
  <c r="AB12" i="3"/>
  <c r="U13" i="3"/>
  <c r="AE13" i="3" s="1"/>
  <c r="Y13" i="3"/>
  <c r="T16" i="3"/>
  <c r="X16" i="3"/>
  <c r="U17" i="3"/>
  <c r="AE17" i="3" s="1"/>
  <c r="Y17" i="3"/>
  <c r="T20" i="3"/>
  <c r="X20" i="3"/>
  <c r="AB20" i="3"/>
  <c r="U21" i="3"/>
  <c r="Y21" i="3"/>
  <c r="AE21" i="3" s="1"/>
  <c r="U12" i="3"/>
  <c r="Y12" i="3"/>
  <c r="U20" i="3"/>
  <c r="Y20" i="3"/>
  <c r="Q21" i="3"/>
  <c r="Q53" i="3"/>
  <c r="Q13" i="3"/>
  <c r="F61" i="3"/>
  <c r="F293" i="3" s="1"/>
  <c r="J61" i="3"/>
  <c r="N61" i="3"/>
  <c r="S9" i="3"/>
  <c r="W9" i="3"/>
  <c r="W61" i="3" s="1"/>
  <c r="AA9" i="3"/>
  <c r="AA61" i="3" s="1"/>
  <c r="Q51" i="3"/>
  <c r="F191" i="3"/>
  <c r="J191" i="3"/>
  <c r="N191" i="3"/>
  <c r="S65" i="3"/>
  <c r="W65" i="3"/>
  <c r="AA65" i="3"/>
  <c r="AA191" i="3" s="1"/>
  <c r="Q80" i="3"/>
  <c r="G191" i="3"/>
  <c r="K191" i="3"/>
  <c r="O191" i="3"/>
  <c r="T65" i="3"/>
  <c r="X65" i="3"/>
  <c r="Q67" i="3"/>
  <c r="Q71" i="3"/>
  <c r="AB191" i="3"/>
  <c r="Q75" i="3"/>
  <c r="V191" i="3"/>
  <c r="U65" i="3"/>
  <c r="Y65" i="3"/>
  <c r="AC65" i="3"/>
  <c r="Q74" i="3"/>
  <c r="Q78" i="3"/>
  <c r="Q82" i="3"/>
  <c r="AD191" i="3"/>
  <c r="Q91" i="3"/>
  <c r="Q92" i="3"/>
  <c r="Q65" i="3"/>
  <c r="Z191" i="3"/>
  <c r="Q85" i="3"/>
  <c r="Q86" i="3"/>
  <c r="Q87" i="3"/>
  <c r="Q88" i="3"/>
  <c r="Q89" i="3"/>
  <c r="Q90" i="3"/>
  <c r="Q133" i="3"/>
  <c r="Q139" i="3"/>
  <c r="Q96" i="3"/>
  <c r="Q100" i="3"/>
  <c r="Q104" i="3"/>
  <c r="Q108" i="3"/>
  <c r="Q112" i="3"/>
  <c r="Q116" i="3"/>
  <c r="Q120" i="3"/>
  <c r="Q124" i="3"/>
  <c r="Q128" i="3"/>
  <c r="Q140" i="3"/>
  <c r="Q144" i="3"/>
  <c r="Q119" i="3"/>
  <c r="Q127" i="3"/>
  <c r="Q137" i="3"/>
  <c r="Q135" i="3"/>
  <c r="Q138" i="3"/>
  <c r="Q142" i="3"/>
  <c r="E262" i="3"/>
  <c r="E293" i="3" s="1"/>
  <c r="I262" i="3"/>
  <c r="I293" i="3" s="1"/>
  <c r="M262" i="3"/>
  <c r="M293" i="3" s="1"/>
  <c r="Q195" i="3"/>
  <c r="Q200" i="3"/>
  <c r="Q210" i="3"/>
  <c r="Q199" i="3"/>
  <c r="Q207" i="3"/>
  <c r="T195" i="3"/>
  <c r="Q197" i="3"/>
  <c r="Q204" i="3"/>
  <c r="H262" i="3"/>
  <c r="L262" i="3"/>
  <c r="P262" i="3"/>
  <c r="U195" i="3"/>
  <c r="Y195" i="3"/>
  <c r="AC195" i="3"/>
  <c r="Q203" i="3"/>
  <c r="Q208" i="3"/>
  <c r="Q211" i="3"/>
  <c r="Q212" i="3"/>
  <c r="Q224" i="3"/>
  <c r="Z262" i="3"/>
  <c r="Q233" i="3"/>
  <c r="Q239" i="3"/>
  <c r="Q240" i="3"/>
  <c r="Q241" i="3"/>
  <c r="Q242" i="3"/>
  <c r="Q243" i="3"/>
  <c r="Q216" i="3"/>
  <c r="Q220" i="3"/>
  <c r="Q223" i="3"/>
  <c r="V262" i="3"/>
  <c r="Q227" i="3"/>
  <c r="Q230" i="3"/>
  <c r="Q238" i="3"/>
  <c r="Q229" i="3"/>
  <c r="Q237" i="3"/>
  <c r="Q245" i="3"/>
  <c r="X262" i="3"/>
  <c r="Q234" i="3"/>
  <c r="Q266" i="3"/>
  <c r="Q280" i="3" s="1"/>
  <c r="Q285" i="3"/>
  <c r="Q291" i="3" s="1"/>
  <c r="AE195" i="3" l="1"/>
  <c r="AI195" i="3" s="1"/>
  <c r="T61" i="3"/>
  <c r="AA293" i="3"/>
  <c r="AB61" i="3"/>
  <c r="AB293" i="3" s="1"/>
  <c r="Z293" i="3"/>
  <c r="AE259" i="3"/>
  <c r="AI259" i="3" s="1"/>
  <c r="AJ259" i="3" s="1"/>
  <c r="AE242" i="3"/>
  <c r="AI242" i="3" s="1"/>
  <c r="AJ242" i="3" s="1"/>
  <c r="AE230" i="3"/>
  <c r="AI230" i="3" s="1"/>
  <c r="AJ230" i="3" s="1"/>
  <c r="AE222" i="3"/>
  <c r="AI222" i="3" s="1"/>
  <c r="AJ222" i="3" s="1"/>
  <c r="AE250" i="3"/>
  <c r="AI250" i="3" s="1"/>
  <c r="AJ250" i="3" s="1"/>
  <c r="AE239" i="3"/>
  <c r="AI239" i="3" s="1"/>
  <c r="AJ239" i="3" s="1"/>
  <c r="AE214" i="3"/>
  <c r="AI214" i="3" s="1"/>
  <c r="AJ214" i="3" s="1"/>
  <c r="AE208" i="3"/>
  <c r="AI208" i="3" s="1"/>
  <c r="AJ208" i="3" s="1"/>
  <c r="AE257" i="3"/>
  <c r="AI257" i="3" s="1"/>
  <c r="AJ257" i="3" s="1"/>
  <c r="AE255" i="3"/>
  <c r="AI255" i="3" s="1"/>
  <c r="AJ255" i="3" s="1"/>
  <c r="AE240" i="3"/>
  <c r="AI240" i="3" s="1"/>
  <c r="AJ240" i="3" s="1"/>
  <c r="AE226" i="3"/>
  <c r="AI226" i="3" s="1"/>
  <c r="AJ226" i="3" s="1"/>
  <c r="AE218" i="3"/>
  <c r="AI218" i="3" s="1"/>
  <c r="AJ218" i="3" s="1"/>
  <c r="AE209" i="3"/>
  <c r="AI209" i="3" s="1"/>
  <c r="AJ209" i="3" s="1"/>
  <c r="AJ89" i="3"/>
  <c r="AJ88" i="3"/>
  <c r="AJ49" i="3"/>
  <c r="AJ142" i="3"/>
  <c r="AJ116" i="3"/>
  <c r="AJ87" i="3"/>
  <c r="AJ67" i="3"/>
  <c r="V293" i="3"/>
  <c r="AJ238" i="3"/>
  <c r="AE234" i="3"/>
  <c r="AI234" i="3" s="1"/>
  <c r="AJ234" i="3" s="1"/>
  <c r="AE224" i="3"/>
  <c r="AI224" i="3" s="1"/>
  <c r="AJ224" i="3" s="1"/>
  <c r="AJ210" i="3"/>
  <c r="AE248" i="3"/>
  <c r="AI248" i="3" s="1"/>
  <c r="AJ248" i="3" s="1"/>
  <c r="AE217" i="3"/>
  <c r="AI217" i="3" s="1"/>
  <c r="AJ217" i="3" s="1"/>
  <c r="AE213" i="3"/>
  <c r="AI213" i="3" s="1"/>
  <c r="AJ213" i="3" s="1"/>
  <c r="AJ133" i="3"/>
  <c r="AJ82" i="3"/>
  <c r="AJ71" i="3"/>
  <c r="W293" i="3"/>
  <c r="AD262" i="3"/>
  <c r="AD293" i="3"/>
  <c r="AJ237" i="3"/>
  <c r="AE231" i="3"/>
  <c r="AI231" i="3" s="1"/>
  <c r="AJ231" i="3" s="1"/>
  <c r="AE219" i="3"/>
  <c r="AI219" i="3" s="1"/>
  <c r="AJ219" i="3" s="1"/>
  <c r="AE212" i="3"/>
  <c r="AI212" i="3" s="1"/>
  <c r="AJ212" i="3" s="1"/>
  <c r="AE207" i="3"/>
  <c r="AI207" i="3" s="1"/>
  <c r="AJ207" i="3" s="1"/>
  <c r="AJ138" i="3"/>
  <c r="AJ120" i="3"/>
  <c r="AJ100" i="3"/>
  <c r="AJ74" i="3"/>
  <c r="AJ75" i="3"/>
  <c r="AE247" i="3"/>
  <c r="AI247" i="3" s="1"/>
  <c r="AJ247" i="3" s="1"/>
  <c r="AE211" i="3"/>
  <c r="AI211" i="3" s="1"/>
  <c r="AJ211" i="3" s="1"/>
  <c r="AE260" i="3"/>
  <c r="AI260" i="3" s="1"/>
  <c r="AJ260" i="3" s="1"/>
  <c r="AJ91" i="3"/>
  <c r="AJ204" i="3"/>
  <c r="AE85" i="3"/>
  <c r="AI85" i="3" s="1"/>
  <c r="AJ85" i="3" s="1"/>
  <c r="AE78" i="3"/>
  <c r="AI78" i="3" s="1"/>
  <c r="AJ78" i="3" s="1"/>
  <c r="AJ203" i="3"/>
  <c r="AJ135" i="3"/>
  <c r="AJ127" i="3"/>
  <c r="AJ119" i="3"/>
  <c r="AJ96" i="3"/>
  <c r="AE80" i="3"/>
  <c r="AI80" i="3" s="1"/>
  <c r="AJ80" i="3" s="1"/>
  <c r="AE56" i="3"/>
  <c r="AI56" i="3" s="1"/>
  <c r="AJ56" i="3" s="1"/>
  <c r="AE251" i="3"/>
  <c r="AI251" i="3" s="1"/>
  <c r="AJ251" i="3" s="1"/>
  <c r="AJ139" i="3"/>
  <c r="AJ90" i="3"/>
  <c r="AJ86" i="3"/>
  <c r="AE79" i="3"/>
  <c r="AI79" i="3" s="1"/>
  <c r="AJ79" i="3" s="1"/>
  <c r="AJ144" i="3"/>
  <c r="AE84" i="3"/>
  <c r="AI84" i="3" s="1"/>
  <c r="AJ84" i="3" s="1"/>
  <c r="AE81" i="3"/>
  <c r="AI81" i="3" s="1"/>
  <c r="AJ81" i="3" s="1"/>
  <c r="AE53" i="3"/>
  <c r="AI53" i="3" s="1"/>
  <c r="AJ53" i="3" s="1"/>
  <c r="AE76" i="3"/>
  <c r="AI76" i="3" s="1"/>
  <c r="AJ76" i="3" s="1"/>
  <c r="AE72" i="3"/>
  <c r="AI72" i="3" s="1"/>
  <c r="AJ72" i="3" s="1"/>
  <c r="AE68" i="3"/>
  <c r="AI68" i="3" s="1"/>
  <c r="AJ68" i="3" s="1"/>
  <c r="AI21" i="3"/>
  <c r="AJ21" i="3" s="1"/>
  <c r="AI17" i="3"/>
  <c r="AJ17" i="3" s="1"/>
  <c r="AI13" i="3"/>
  <c r="AJ13" i="3" s="1"/>
  <c r="AJ199" i="3"/>
  <c r="AE93" i="3"/>
  <c r="AI93" i="3" s="1"/>
  <c r="AJ93" i="3" s="1"/>
  <c r="AJ197" i="3"/>
  <c r="AJ137" i="3"/>
  <c r="AJ200" i="3"/>
  <c r="AJ140" i="3"/>
  <c r="AJ128" i="3"/>
  <c r="AJ124" i="3"/>
  <c r="AJ112" i="3"/>
  <c r="AJ108" i="3"/>
  <c r="AJ104" i="3"/>
  <c r="AJ92" i="3"/>
  <c r="AE57" i="3"/>
  <c r="AI57" i="3" s="1"/>
  <c r="AJ57" i="3" s="1"/>
  <c r="AE52" i="3"/>
  <c r="AI52" i="3" s="1"/>
  <c r="AJ52" i="3" s="1"/>
  <c r="AE51" i="3"/>
  <c r="AI51" i="3" s="1"/>
  <c r="AJ51" i="3" s="1"/>
  <c r="AE285" i="3"/>
  <c r="S291" i="3"/>
  <c r="T262" i="3"/>
  <c r="Y262" i="3"/>
  <c r="P293" i="3"/>
  <c r="AE16" i="3"/>
  <c r="AI16" i="3" s="1"/>
  <c r="AJ16" i="3" s="1"/>
  <c r="G293" i="3"/>
  <c r="Q61" i="3"/>
  <c r="U262" i="3"/>
  <c r="S262" i="3"/>
  <c r="Q262" i="3"/>
  <c r="AC191" i="3"/>
  <c r="AC293" i="3" s="1"/>
  <c r="X191" i="3"/>
  <c r="X293" i="3" s="1"/>
  <c r="W191" i="3"/>
  <c r="S61" i="3"/>
  <c r="S293" i="3" s="1"/>
  <c r="AE9" i="3"/>
  <c r="AI9" i="3" s="1"/>
  <c r="L293" i="3"/>
  <c r="AE12" i="3"/>
  <c r="AI12" i="3" s="1"/>
  <c r="AJ12" i="3" s="1"/>
  <c r="Q191" i="3"/>
  <c r="Y191" i="3"/>
  <c r="T191" i="3"/>
  <c r="S191" i="3"/>
  <c r="AE65" i="3"/>
  <c r="AI65" i="3" s="1"/>
  <c r="N293" i="3"/>
  <c r="Y61" i="3"/>
  <c r="Y293" i="3" s="1"/>
  <c r="H293" i="3"/>
  <c r="O293" i="3"/>
  <c r="AC262" i="3"/>
  <c r="U191" i="3"/>
  <c r="J293" i="3"/>
  <c r="U61" i="3"/>
  <c r="AE20" i="3"/>
  <c r="AI20" i="3" s="1"/>
  <c r="AJ20" i="3" s="1"/>
  <c r="K293" i="3"/>
  <c r="AJ9" i="3" l="1"/>
  <c r="AJ61" i="3" s="1"/>
  <c r="AI61" i="3"/>
  <c r="AJ65" i="3"/>
  <c r="AJ191" i="3" s="1"/>
  <c r="AI191" i="3"/>
  <c r="U293" i="3"/>
  <c r="T293" i="3"/>
  <c r="AE291" i="3"/>
  <c r="AI285" i="3"/>
  <c r="AJ195" i="3"/>
  <c r="AJ262" i="3" s="1"/>
  <c r="AI262" i="3"/>
  <c r="AE61" i="3"/>
  <c r="AE262" i="3"/>
  <c r="Q293" i="3"/>
  <c r="AE191" i="3"/>
  <c r="AJ285" i="3" l="1"/>
  <c r="AJ291" i="3" s="1"/>
  <c r="AI291" i="3"/>
  <c r="AE293" i="3"/>
  <c r="AI293" i="3"/>
  <c r="AJ293" i="3"/>
  <c r="G2" i="2"/>
  <c r="J5" i="2"/>
  <c r="J3" i="2"/>
  <c r="J4" i="2" s="1"/>
  <c r="E380" i="2"/>
  <c r="E379" i="2"/>
  <c r="E378" i="2"/>
  <c r="E377" i="2"/>
  <c r="E376" i="2"/>
  <c r="E374" i="2"/>
  <c r="E373" i="2"/>
  <c r="E372" i="2"/>
  <c r="E371" i="2"/>
  <c r="E370" i="2"/>
  <c r="E369" i="2"/>
  <c r="E364" i="2"/>
  <c r="E363" i="2"/>
  <c r="E362" i="2"/>
  <c r="E361" i="2"/>
  <c r="E360" i="2"/>
  <c r="E359" i="2"/>
  <c r="E342" i="2"/>
  <c r="E338" i="2"/>
  <c r="E337" i="2"/>
  <c r="E336" i="2"/>
  <c r="E335" i="2"/>
  <c r="E332" i="2"/>
  <c r="E331" i="2"/>
  <c r="E330" i="2"/>
  <c r="E329" i="2"/>
  <c r="G159" i="2"/>
  <c r="G158" i="2"/>
  <c r="G157" i="2"/>
  <c r="G156" i="2"/>
  <c r="G155" i="2"/>
  <c r="G154" i="2"/>
  <c r="G153" i="2"/>
  <c r="G152" i="2"/>
  <c r="G151" i="2"/>
  <c r="G150" i="2"/>
  <c r="G149" i="2"/>
  <c r="B345" i="2"/>
  <c r="E345" i="2" s="1"/>
  <c r="B344" i="2"/>
  <c r="E344" i="2" s="1"/>
  <c r="B343" i="2"/>
  <c r="E343" i="2" s="1"/>
  <c r="B342" i="2"/>
  <c r="G379" i="2"/>
  <c r="A2" i="2"/>
  <c r="A1" i="2"/>
  <c r="E317" i="2" l="1"/>
  <c r="G317" i="2" s="1"/>
  <c r="E286" i="2"/>
  <c r="G286" i="2" s="1"/>
  <c r="E280" i="2"/>
  <c r="G280" i="2" s="1"/>
  <c r="E279" i="2"/>
  <c r="G279" i="2" s="1"/>
  <c r="E260" i="2"/>
  <c r="G260" i="2" s="1"/>
  <c r="G245" i="2"/>
  <c r="G231" i="2"/>
  <c r="G227" i="2"/>
  <c r="E211" i="2"/>
  <c r="G211" i="2" s="1"/>
  <c r="E210" i="2"/>
  <c r="G210" i="2" s="1"/>
  <c r="E209" i="2"/>
  <c r="G209" i="2" s="1"/>
  <c r="E208" i="2"/>
  <c r="G208" i="2" s="1"/>
  <c r="E207" i="2"/>
  <c r="G207" i="2" s="1"/>
  <c r="E206" i="2"/>
  <c r="G206" i="2" s="1"/>
  <c r="E205" i="2"/>
  <c r="G205" i="2" s="1"/>
  <c r="E204" i="2"/>
  <c r="G204" i="2" s="1"/>
  <c r="E201" i="2"/>
  <c r="G201" i="2" s="1"/>
  <c r="E197" i="2"/>
  <c r="G197" i="2" s="1"/>
  <c r="E190" i="2"/>
  <c r="G190" i="2" s="1"/>
  <c r="E189" i="2"/>
  <c r="G189" i="2" s="1"/>
  <c r="E188" i="2"/>
  <c r="G188" i="2" s="1"/>
  <c r="G167" i="2"/>
  <c r="G163" i="2"/>
  <c r="E318" i="2"/>
  <c r="G318" i="2" s="1"/>
  <c r="E312" i="2"/>
  <c r="G312" i="2" s="1"/>
  <c r="E308" i="2"/>
  <c r="G308" i="2" s="1"/>
  <c r="G305" i="2"/>
  <c r="G303" i="2"/>
  <c r="E299" i="2"/>
  <c r="G299" i="2" s="1"/>
  <c r="E297" i="2"/>
  <c r="G297" i="2" s="1"/>
  <c r="E293" i="2"/>
  <c r="G293" i="2" s="1"/>
  <c r="E292" i="2"/>
  <c r="G292" i="2" s="1"/>
  <c r="E291" i="2"/>
  <c r="G291" i="2" s="1"/>
  <c r="E290" i="2"/>
  <c r="G290" i="2" s="1"/>
  <c r="E287" i="2"/>
  <c r="G287" i="2" s="1"/>
  <c r="G268" i="2"/>
  <c r="G266" i="2"/>
  <c r="E261" i="2"/>
  <c r="G261" i="2" s="1"/>
  <c r="E234" i="2"/>
  <c r="G234" i="2" s="1"/>
  <c r="G228" i="2"/>
  <c r="G224" i="2"/>
  <c r="E220" i="2"/>
  <c r="G220" i="2" s="1"/>
  <c r="E218" i="2"/>
  <c r="G218" i="2" s="1"/>
  <c r="E216" i="2"/>
  <c r="G216" i="2" s="1"/>
  <c r="E214" i="2"/>
  <c r="G214" i="2" s="1"/>
  <c r="E198" i="2"/>
  <c r="G198" i="2" s="1"/>
  <c r="E194" i="2"/>
  <c r="G194" i="2" s="1"/>
  <c r="G168" i="2"/>
  <c r="G164" i="2"/>
  <c r="E144" i="2"/>
  <c r="G144" i="2" s="1"/>
  <c r="E135" i="2"/>
  <c r="G135" i="2" s="1"/>
  <c r="E133" i="2"/>
  <c r="G133" i="2" s="1"/>
  <c r="E131" i="2"/>
  <c r="G131" i="2" s="1"/>
  <c r="E127" i="2"/>
  <c r="G127" i="2" s="1"/>
  <c r="E123" i="2"/>
  <c r="G123" i="2" s="1"/>
  <c r="E106" i="2"/>
  <c r="G106" i="2" s="1"/>
  <c r="E315" i="2"/>
  <c r="G315" i="2" s="1"/>
  <c r="E284" i="2"/>
  <c r="G284" i="2" s="1"/>
  <c r="E274" i="2"/>
  <c r="G274" i="2" s="1"/>
  <c r="E273" i="2"/>
  <c r="G273" i="2" s="1"/>
  <c r="E272" i="2"/>
  <c r="G272" i="2" s="1"/>
  <c r="E271" i="2"/>
  <c r="G271" i="2" s="1"/>
  <c r="E239" i="2"/>
  <c r="G239" i="2" s="1"/>
  <c r="G229" i="2"/>
  <c r="G225" i="2"/>
  <c r="E199" i="2"/>
  <c r="G199" i="2" s="1"/>
  <c r="E195" i="2"/>
  <c r="G195" i="2" s="1"/>
  <c r="G169" i="2"/>
  <c r="G165" i="2"/>
  <c r="E307" i="2"/>
  <c r="G307" i="2" s="1"/>
  <c r="G304" i="2"/>
  <c r="G302" i="2"/>
  <c r="E298" i="2"/>
  <c r="G298" i="2" s="1"/>
  <c r="E296" i="2"/>
  <c r="G296" i="2" s="1"/>
  <c r="E285" i="2"/>
  <c r="G285" i="2" s="1"/>
  <c r="E278" i="2"/>
  <c r="G278" i="2" s="1"/>
  <c r="E277" i="2"/>
  <c r="G277" i="2" s="1"/>
  <c r="G267" i="2"/>
  <c r="G265" i="2"/>
  <c r="E257" i="2"/>
  <c r="G257" i="2" s="1"/>
  <c r="E254" i="2"/>
  <c r="G254" i="2" s="1"/>
  <c r="G242" i="2"/>
  <c r="G230" i="2"/>
  <c r="G226" i="2"/>
  <c r="E221" i="2"/>
  <c r="G221" i="2" s="1"/>
  <c r="E219" i="2"/>
  <c r="G219" i="2" s="1"/>
  <c r="E217" i="2"/>
  <c r="G217" i="2" s="1"/>
  <c r="E215" i="2"/>
  <c r="G215" i="2" s="1"/>
  <c r="E200" i="2"/>
  <c r="G200" i="2" s="1"/>
  <c r="E196" i="2"/>
  <c r="G196" i="2" s="1"/>
  <c r="E187" i="2"/>
  <c r="G187" i="2" s="1"/>
  <c r="E186" i="2"/>
  <c r="G186" i="2" s="1"/>
  <c r="E185" i="2"/>
  <c r="G185" i="2" s="1"/>
  <c r="E184" i="2"/>
  <c r="G184" i="2" s="1"/>
  <c r="E183" i="2"/>
  <c r="G183" i="2" s="1"/>
  <c r="E180" i="2"/>
  <c r="G180" i="2" s="1"/>
  <c r="E179" i="2"/>
  <c r="G179" i="2" s="1"/>
  <c r="E178" i="2"/>
  <c r="G178" i="2" s="1"/>
  <c r="E177" i="2"/>
  <c r="G177" i="2" s="1"/>
  <c r="E176" i="2"/>
  <c r="G176" i="2" s="1"/>
  <c r="E175" i="2"/>
  <c r="G175" i="2" s="1"/>
  <c r="E174" i="2"/>
  <c r="G174" i="2" s="1"/>
  <c r="E173" i="2"/>
  <c r="G173" i="2" s="1"/>
  <c r="G170" i="2"/>
  <c r="G166" i="2"/>
  <c r="E145" i="2"/>
  <c r="G145" i="2" s="1"/>
  <c r="E136" i="2"/>
  <c r="G136" i="2" s="1"/>
  <c r="E37" i="2"/>
  <c r="G37" i="2" s="1"/>
  <c r="E46" i="2"/>
  <c r="G46" i="2" s="1"/>
  <c r="E54" i="2"/>
  <c r="G54" i="2" s="1"/>
  <c r="E56" i="2"/>
  <c r="G56" i="2" s="1"/>
  <c r="E60" i="2"/>
  <c r="G60" i="2" s="1"/>
  <c r="E64" i="2"/>
  <c r="G64" i="2" s="1"/>
  <c r="E68" i="2"/>
  <c r="G68" i="2" s="1"/>
  <c r="E78" i="2"/>
  <c r="G78" i="2" s="1"/>
  <c r="E93" i="2"/>
  <c r="G93" i="2" s="1"/>
  <c r="E110" i="2"/>
  <c r="G110" i="2" s="1"/>
  <c r="E126" i="2"/>
  <c r="G126" i="2" s="1"/>
  <c r="E140" i="2"/>
  <c r="G140" i="2" s="1"/>
  <c r="E11" i="2"/>
  <c r="G11" i="2" s="1"/>
  <c r="E29" i="2"/>
  <c r="G29" i="2" s="1"/>
  <c r="E36" i="2"/>
  <c r="G36" i="2" s="1"/>
  <c r="E41" i="2"/>
  <c r="G41" i="2" s="1"/>
  <c r="E61" i="2"/>
  <c r="G61" i="2" s="1"/>
  <c r="E65" i="2"/>
  <c r="G65" i="2" s="1"/>
  <c r="E69" i="2"/>
  <c r="G69" i="2" s="1"/>
  <c r="E70" i="2"/>
  <c r="G70" i="2" s="1"/>
  <c r="E71" i="2"/>
  <c r="G71" i="2" s="1"/>
  <c r="E76" i="2"/>
  <c r="G76" i="2" s="1"/>
  <c r="E77" i="2"/>
  <c r="G77" i="2" s="1"/>
  <c r="E86" i="2"/>
  <c r="G86" i="2" s="1"/>
  <c r="E92" i="2"/>
  <c r="G92" i="2" s="1"/>
  <c r="E97" i="2"/>
  <c r="G97" i="2" s="1"/>
  <c r="E101" i="2"/>
  <c r="G101" i="2" s="1"/>
  <c r="E118" i="2"/>
  <c r="G118" i="2" s="1"/>
  <c r="E125" i="2"/>
  <c r="G125" i="2" s="1"/>
  <c r="E128" i="2"/>
  <c r="G128" i="2" s="1"/>
  <c r="E134" i="2"/>
  <c r="G134" i="2" s="1"/>
  <c r="E139" i="2"/>
  <c r="G139" i="2" s="1"/>
  <c r="E24" i="2"/>
  <c r="G24" i="2" s="1"/>
  <c r="E30" i="2"/>
  <c r="G30" i="2" s="1"/>
  <c r="E50" i="2"/>
  <c r="G50" i="2" s="1"/>
  <c r="E23" i="2"/>
  <c r="G23" i="2" s="1"/>
  <c r="E28" i="2"/>
  <c r="G28" i="2" s="1"/>
  <c r="E45" i="2"/>
  <c r="G45" i="2" s="1"/>
  <c r="E49" i="2"/>
  <c r="G49" i="2" s="1"/>
  <c r="E51" i="2"/>
  <c r="G51" i="2" s="1"/>
  <c r="E55" i="2"/>
  <c r="G55" i="2" s="1"/>
  <c r="E62" i="2"/>
  <c r="G62" i="2" s="1"/>
  <c r="E66" i="2"/>
  <c r="G66" i="2" s="1"/>
  <c r="E72" i="2"/>
  <c r="G72" i="2" s="1"/>
  <c r="E75" i="2"/>
  <c r="G75" i="2" s="1"/>
  <c r="E80" i="2"/>
  <c r="G80" i="2" s="1"/>
  <c r="E81" i="2"/>
  <c r="G81" i="2" s="1"/>
  <c r="E84" i="2"/>
  <c r="G84" i="2" s="1"/>
  <c r="E85" i="2"/>
  <c r="G85" i="2" s="1"/>
  <c r="E105" i="2"/>
  <c r="G105" i="2" s="1"/>
  <c r="E113" i="2"/>
  <c r="G113" i="2" s="1"/>
  <c r="E119" i="2"/>
  <c r="G119" i="2" s="1"/>
  <c r="E132" i="2"/>
  <c r="G132" i="2" s="1"/>
  <c r="E138" i="2"/>
  <c r="G138" i="2" s="1"/>
  <c r="E14" i="2"/>
  <c r="G14" i="2" s="1"/>
  <c r="E17" i="2"/>
  <c r="G17" i="2" s="1"/>
  <c r="E20" i="2"/>
  <c r="G20" i="2" s="1"/>
  <c r="E31" i="2"/>
  <c r="G31" i="2" s="1"/>
  <c r="E40" i="2"/>
  <c r="G40" i="2" s="1"/>
  <c r="E44" i="2"/>
  <c r="G44" i="2" s="1"/>
  <c r="E59" i="2"/>
  <c r="G59" i="2" s="1"/>
  <c r="E63" i="2"/>
  <c r="G63" i="2" s="1"/>
  <c r="E67" i="2"/>
  <c r="G67" i="2" s="1"/>
  <c r="E79" i="2"/>
  <c r="G79" i="2" s="1"/>
  <c r="E87" i="2"/>
  <c r="G87" i="2" s="1"/>
  <c r="E96" i="2"/>
  <c r="G96" i="2" s="1"/>
  <c r="E100" i="2"/>
  <c r="G100" i="2" s="1"/>
  <c r="E109" i="2"/>
  <c r="G109" i="2" s="1"/>
  <c r="E114" i="2"/>
  <c r="G114" i="2" s="1"/>
  <c r="E124" i="2"/>
  <c r="G124" i="2" s="1"/>
  <c r="E129" i="2"/>
  <c r="G129" i="2" s="1"/>
  <c r="G330" i="2"/>
  <c r="G336" i="2"/>
  <c r="G355" i="2"/>
  <c r="G360" i="2"/>
  <c r="G363" i="2"/>
  <c r="G370" i="2"/>
  <c r="G378" i="2"/>
  <c r="G322" i="2"/>
  <c r="G324" i="2"/>
  <c r="G329" i="2"/>
  <c r="G335" i="2"/>
  <c r="G348" i="2"/>
  <c r="G350" i="2"/>
  <c r="G354" i="2"/>
  <c r="G359" i="2"/>
  <c r="G362" i="2"/>
  <c r="G369" i="2"/>
  <c r="G372" i="2"/>
  <c r="G374" i="2"/>
  <c r="E248" i="2"/>
  <c r="G248" i="2" s="1"/>
  <c r="G332" i="2"/>
  <c r="G338" i="2"/>
  <c r="G342" i="2"/>
  <c r="G343" i="2"/>
  <c r="G344" i="2"/>
  <c r="G345" i="2"/>
  <c r="G357" i="2"/>
  <c r="G361" i="2"/>
  <c r="G377" i="2"/>
  <c r="G380" i="2"/>
  <c r="G323" i="2"/>
  <c r="G325" i="2"/>
  <c r="G331" i="2"/>
  <c r="G337" i="2"/>
  <c r="G349" i="2"/>
  <c r="G351" i="2"/>
  <c r="G356" i="2"/>
  <c r="G364" i="2"/>
  <c r="G371" i="2"/>
  <c r="G373" i="2"/>
  <c r="G376" i="2"/>
  <c r="E251" i="2" l="1"/>
  <c r="G251" i="2" s="1"/>
  <c r="G259" i="2" l="1"/>
</calcChain>
</file>

<file path=xl/comments1.xml><?xml version="1.0" encoding="utf-8"?>
<comments xmlns="http://schemas.openxmlformats.org/spreadsheetml/2006/main">
  <authors>
    <author>WCNX</author>
    <author>darcied</author>
    <author>Lindsay Waldram</author>
    <author>Darcie Bird</author>
  </authors>
  <commentList>
    <comment ref="B1" authorId="0">
      <text>
        <r>
          <rPr>
            <b/>
            <sz val="8"/>
            <color indexed="81"/>
            <rFont val="Tahoma"/>
            <family val="2"/>
          </rPr>
          <t>WCNX:</t>
        </r>
        <r>
          <rPr>
            <sz val="8"/>
            <color indexed="81"/>
            <rFont val="Tahoma"/>
            <family val="2"/>
          </rPr>
          <t xml:space="preserve">
Include bill areas: Battleground, LaCenter, Rural, UGA, and Yacolt.</t>
        </r>
      </text>
    </comment>
    <comment ref="C4" authorId="0">
      <text>
        <r>
          <rPr>
            <b/>
            <sz val="8"/>
            <color indexed="81"/>
            <rFont val="Tahoma"/>
            <family val="2"/>
          </rPr>
          <t>WCNX:</t>
        </r>
        <r>
          <rPr>
            <sz val="8"/>
            <color indexed="81"/>
            <rFont val="Tahoma"/>
            <family val="2"/>
          </rPr>
          <t xml:space="preserve">
Populate from the Pam's report. Remember to divide the rates by two if they are a bi-monthly rate in the billing system.</t>
        </r>
      </text>
    </comment>
    <comment ref="E4" authorId="0">
      <text>
        <r>
          <rPr>
            <b/>
            <sz val="8"/>
            <color indexed="81"/>
            <rFont val="Tahoma"/>
            <family val="2"/>
          </rPr>
          <t>WCNX:</t>
        </r>
        <r>
          <rPr>
            <sz val="8"/>
            <color indexed="81"/>
            <rFont val="Tahoma"/>
            <family val="2"/>
          </rPr>
          <t xml:space="preserve">
Populate using the "Data" tab, which is derived from the Monthly Revenue Booking tool.</t>
        </r>
      </text>
    </comment>
    <comment ref="A24" authorId="1">
      <text>
        <r>
          <rPr>
            <b/>
            <sz val="9"/>
            <color indexed="81"/>
            <rFont val="Tahoma"/>
            <family val="2"/>
          </rPr>
          <t>darcied:</t>
        </r>
        <r>
          <rPr>
            <sz val="9"/>
            <color indexed="81"/>
            <rFont val="Tahoma"/>
            <family val="2"/>
          </rPr>
          <t xml:space="preserve">
These are vancouver codes used on a UGA account</t>
        </r>
      </text>
    </comment>
    <comment ref="A25" authorId="1">
      <text>
        <r>
          <rPr>
            <b/>
            <sz val="9"/>
            <color indexed="81"/>
            <rFont val="Tahoma"/>
            <family val="2"/>
          </rPr>
          <t>darcied:</t>
        </r>
        <r>
          <rPr>
            <sz val="9"/>
            <color indexed="81"/>
            <rFont val="Tahoma"/>
            <family val="2"/>
          </rPr>
          <t xml:space="preserve">
These are vancouver codes used on a UGA account</t>
        </r>
      </text>
    </comment>
    <comment ref="A26" authorId="1">
      <text>
        <r>
          <rPr>
            <b/>
            <sz val="9"/>
            <color indexed="81"/>
            <rFont val="Tahoma"/>
            <family val="2"/>
          </rPr>
          <t>darcied:</t>
        </r>
        <r>
          <rPr>
            <sz val="9"/>
            <color indexed="81"/>
            <rFont val="Tahoma"/>
            <family val="2"/>
          </rPr>
          <t xml:space="preserve">
These are vancouver codes used on a UGA account</t>
        </r>
      </text>
    </comment>
    <comment ref="A27" authorId="1">
      <text>
        <r>
          <rPr>
            <b/>
            <sz val="9"/>
            <color indexed="81"/>
            <rFont val="Tahoma"/>
            <family val="2"/>
          </rPr>
          <t>darcied:</t>
        </r>
        <r>
          <rPr>
            <sz val="9"/>
            <color indexed="81"/>
            <rFont val="Tahoma"/>
            <family val="2"/>
          </rPr>
          <t xml:space="preserve">
These are vancouver codes used on a UGA account</t>
        </r>
      </text>
    </comment>
    <comment ref="A28" authorId="1">
      <text>
        <r>
          <rPr>
            <b/>
            <sz val="9"/>
            <color indexed="81"/>
            <rFont val="Tahoma"/>
            <family val="2"/>
          </rPr>
          <t>darcied:</t>
        </r>
        <r>
          <rPr>
            <sz val="9"/>
            <color indexed="81"/>
            <rFont val="Tahoma"/>
            <family val="2"/>
          </rPr>
          <t xml:space="preserve">
These are vancouver codes used on a UGA account</t>
        </r>
      </text>
    </comment>
    <comment ref="B56" authorId="0">
      <text>
        <r>
          <rPr>
            <b/>
            <sz val="8"/>
            <color indexed="81"/>
            <rFont val="Tahoma"/>
            <family val="2"/>
          </rPr>
          <t>WCNX:</t>
        </r>
        <r>
          <rPr>
            <sz val="8"/>
            <color indexed="81"/>
            <rFont val="Tahoma"/>
            <family val="2"/>
          </rPr>
          <t xml:space="preserve">
The Bulky Item Charge should really be charged here.</t>
        </r>
      </text>
    </comment>
    <comment ref="B122" authorId="2">
      <text>
        <r>
          <rPr>
            <b/>
            <sz val="9"/>
            <color indexed="81"/>
            <rFont val="Tahoma"/>
            <family val="2"/>
          </rPr>
          <t xml:space="preserve">WCNX:
</t>
        </r>
        <r>
          <rPr>
            <sz val="9"/>
            <color indexed="81"/>
            <rFont val="Tahoma"/>
            <family val="2"/>
          </rPr>
          <t>Not allowed in UTC</t>
        </r>
      </text>
    </comment>
    <comment ref="A135" authorId="1">
      <text>
        <r>
          <rPr>
            <b/>
            <sz val="8"/>
            <color indexed="81"/>
            <rFont val="Tahoma"/>
            <family val="2"/>
          </rPr>
          <t>darcied:</t>
        </r>
        <r>
          <rPr>
            <sz val="8"/>
            <color indexed="81"/>
            <rFont val="Tahoma"/>
            <family val="2"/>
          </rPr>
          <t xml:space="preserve">
Is this a Vancouver Service Code used on a UGA customer? Per Pam:Yes, they are but the rates are UGA rates. These are the accounts which are on a borderline route so they are serviced by the automated truck. The only exception is the VCSP4YC code which is the UGA rate for the Mc Donald’s OC compactor container. They own the container and call us when they need service the only codes we have in the system for OC compactor containers are the VD codes.  </t>
        </r>
      </text>
    </comment>
    <comment ref="A136" authorId="1">
      <text>
        <r>
          <rPr>
            <b/>
            <sz val="8"/>
            <color indexed="81"/>
            <rFont val="Tahoma"/>
            <family val="2"/>
          </rPr>
          <t>darcied:</t>
        </r>
        <r>
          <rPr>
            <sz val="8"/>
            <color indexed="81"/>
            <rFont val="Tahoma"/>
            <family val="2"/>
          </rPr>
          <t xml:space="preserve">
Is this a Vancouver Service Code used on a UGA customer? Per Pam:Yes, they are but the rates are UGA rates. These are the accounts which are on a borderline route so they are serviced by the automated truck. The only exception is the VCSP4YC code which is the UGA rate for the Mc Donald’s OC compactor container. They own the container and call us when they need service the only codes we have in the system for OC compactor containers are the VD codes.  </t>
        </r>
      </text>
    </comment>
    <comment ref="A137" authorId="1">
      <text>
        <r>
          <rPr>
            <b/>
            <sz val="8"/>
            <color indexed="81"/>
            <rFont val="Tahoma"/>
            <family val="2"/>
          </rPr>
          <t>darcied:</t>
        </r>
        <r>
          <rPr>
            <sz val="8"/>
            <color indexed="81"/>
            <rFont val="Tahoma"/>
            <family val="2"/>
          </rPr>
          <t xml:space="preserve">
Is this a Vancouver Service Code used on a UGA customer? Per Pam:Yes, they are but the rates are UGA rates. These are the accounts which are on a borderline route so they are serviced by the automated truck. The only exception is the VCSP4YC code which is the UGA rate for the Mc Donald’s OC compactor container. They own the container and call us when they need service the only codes we have in the system for OC compactor containers are the VD codes.  </t>
        </r>
      </text>
    </comment>
    <comment ref="A148" authorId="0">
      <text>
        <r>
          <rPr>
            <b/>
            <sz val="8"/>
            <color indexed="81"/>
            <rFont val="Tahoma"/>
            <family val="2"/>
          </rPr>
          <t>WCNX:</t>
        </r>
        <r>
          <rPr>
            <sz val="8"/>
            <color indexed="81"/>
            <rFont val="Tahoma"/>
            <family val="2"/>
          </rPr>
          <t xml:space="preserve">
Booked to RO, moved to Comm on Price Out.</t>
        </r>
      </text>
    </comment>
    <comment ref="B221" authorId="3">
      <text>
        <r>
          <rPr>
            <b/>
            <sz val="9"/>
            <color indexed="81"/>
            <rFont val="Tahoma"/>
            <family val="2"/>
          </rPr>
          <t>Darcie Bird:</t>
        </r>
        <r>
          <rPr>
            <sz val="9"/>
            <color indexed="81"/>
            <rFont val="Tahoma"/>
            <family val="2"/>
          </rPr>
          <t xml:space="preserve">
Ilani Hauls</t>
        </r>
      </text>
    </comment>
    <comment ref="A222" authorId="1">
      <text>
        <r>
          <rPr>
            <b/>
            <sz val="8"/>
            <color indexed="81"/>
            <rFont val="Tahoma"/>
            <family val="2"/>
          </rPr>
          <t>darcied:</t>
        </r>
        <r>
          <rPr>
            <sz val="8"/>
            <color indexed="81"/>
            <rFont val="Tahoma"/>
            <family val="2"/>
          </rPr>
          <t xml:space="preserve">
Is this a Vancouver Service Code used on a UGA customer? Per Pam:Yes, they are but the rates are UGA rates. These are the accounts which are on a borderline route so they are serviced by the automated truck. The only exception is the VCSP4YC code which is the UGA rate for the Mc Donald’s OC compactor container. They own the container and call us when they need service the only codes we have in the system for OC compactor containers are the VD codes.  </t>
        </r>
      </text>
    </comment>
    <comment ref="B224" authorId="3">
      <text>
        <r>
          <rPr>
            <b/>
            <sz val="9"/>
            <color indexed="81"/>
            <rFont val="Tahoma"/>
            <family val="2"/>
          </rPr>
          <t>Darcie Bird:</t>
        </r>
        <r>
          <rPr>
            <sz val="9"/>
            <color indexed="81"/>
            <rFont val="Tahoma"/>
            <family val="2"/>
          </rPr>
          <t xml:space="preserve">
technically RO since we drop the container &amp; there is no routed service</t>
        </r>
      </text>
    </comment>
    <comment ref="B225" authorId="3">
      <text>
        <r>
          <rPr>
            <b/>
            <sz val="9"/>
            <color indexed="81"/>
            <rFont val="Tahoma"/>
            <family val="2"/>
          </rPr>
          <t>Darcie Bird:</t>
        </r>
        <r>
          <rPr>
            <sz val="9"/>
            <color indexed="81"/>
            <rFont val="Tahoma"/>
            <family val="2"/>
          </rPr>
          <t xml:space="preserve">
technically RO since we drop the container &amp; there is no routed service</t>
        </r>
      </text>
    </comment>
    <comment ref="B226" authorId="3">
      <text>
        <r>
          <rPr>
            <b/>
            <sz val="9"/>
            <color indexed="81"/>
            <rFont val="Tahoma"/>
            <family val="2"/>
          </rPr>
          <t>Darcie Bird:</t>
        </r>
        <r>
          <rPr>
            <sz val="9"/>
            <color indexed="81"/>
            <rFont val="Tahoma"/>
            <family val="2"/>
          </rPr>
          <t xml:space="preserve">
technically RO since we drop the container &amp; there is no routed service</t>
        </r>
      </text>
    </comment>
    <comment ref="B227" authorId="3">
      <text>
        <r>
          <rPr>
            <b/>
            <sz val="9"/>
            <color indexed="81"/>
            <rFont val="Tahoma"/>
            <family val="2"/>
          </rPr>
          <t>Darcie Bird:</t>
        </r>
        <r>
          <rPr>
            <sz val="9"/>
            <color indexed="81"/>
            <rFont val="Tahoma"/>
            <family val="2"/>
          </rPr>
          <t xml:space="preserve">
technically RO since we drop the container &amp; there is no routed service</t>
        </r>
      </text>
    </comment>
    <comment ref="B228" authorId="3">
      <text>
        <r>
          <rPr>
            <b/>
            <sz val="9"/>
            <color indexed="81"/>
            <rFont val="Tahoma"/>
            <family val="2"/>
          </rPr>
          <t>Darcie Bird:</t>
        </r>
        <r>
          <rPr>
            <sz val="9"/>
            <color indexed="81"/>
            <rFont val="Tahoma"/>
            <family val="2"/>
          </rPr>
          <t xml:space="preserve">
technically RO since we drop the container &amp; there is no routed service</t>
        </r>
      </text>
    </comment>
    <comment ref="B229" authorId="3">
      <text>
        <r>
          <rPr>
            <b/>
            <sz val="9"/>
            <color indexed="81"/>
            <rFont val="Tahoma"/>
            <family val="2"/>
          </rPr>
          <t>Darcie Bird:</t>
        </r>
        <r>
          <rPr>
            <sz val="9"/>
            <color indexed="81"/>
            <rFont val="Tahoma"/>
            <family val="2"/>
          </rPr>
          <t xml:space="preserve">
technically RO since we drop the container &amp; there is no routed service</t>
        </r>
      </text>
    </comment>
    <comment ref="B251" authorId="0">
      <text>
        <r>
          <rPr>
            <b/>
            <sz val="8"/>
            <color indexed="81"/>
            <rFont val="Tahoma"/>
            <family val="2"/>
          </rPr>
          <t>WCNX:</t>
        </r>
        <r>
          <rPr>
            <sz val="8"/>
            <color indexed="81"/>
            <rFont val="Tahoma"/>
            <family val="2"/>
          </rPr>
          <t xml:space="preserve">
Duplicate codes.</t>
        </r>
      </text>
    </comment>
    <comment ref="C267" authorId="3">
      <text>
        <r>
          <rPr>
            <b/>
            <sz val="9"/>
            <color indexed="81"/>
            <rFont val="Tahoma"/>
            <family val="2"/>
          </rPr>
          <t>Darcie Bird:</t>
        </r>
        <r>
          <rPr>
            <sz val="9"/>
            <color indexed="81"/>
            <rFont val="Tahoma"/>
            <family val="2"/>
          </rPr>
          <t xml:space="preserve">
Ilani</t>
        </r>
      </text>
    </comment>
  </commentList>
</comments>
</file>

<file path=xl/sharedStrings.xml><?xml version="1.0" encoding="utf-8"?>
<sst xmlns="http://schemas.openxmlformats.org/spreadsheetml/2006/main" count="1210" uniqueCount="694">
  <si>
    <t>Increases per LG:</t>
  </si>
  <si>
    <t>Garbage</t>
  </si>
  <si>
    <t>Current</t>
  </si>
  <si>
    <t>Proposed</t>
  </si>
  <si>
    <t>Tariff</t>
  </si>
  <si>
    <t>Rate</t>
  </si>
  <si>
    <t>Rates</t>
  </si>
  <si>
    <t>Increase</t>
  </si>
  <si>
    <t>Item 50, pg 14</t>
  </si>
  <si>
    <t>Returned check charge:</t>
  </si>
  <si>
    <t>Item 51, pg 15</t>
  </si>
  <si>
    <t xml:space="preserve">  Restart fees</t>
  </si>
  <si>
    <t>Item 52, pg 15</t>
  </si>
  <si>
    <t>Redelivery, containers:</t>
  </si>
  <si>
    <t>Item 55, pg 16</t>
  </si>
  <si>
    <t xml:space="preserve"> Oversized can</t>
  </si>
  <si>
    <t>Item 60, pg 16</t>
  </si>
  <si>
    <t>Overtime charge per hr:</t>
  </si>
  <si>
    <t>Minimum</t>
  </si>
  <si>
    <t>Item 70, pg 17</t>
  </si>
  <si>
    <t>Return Trip:</t>
  </si>
  <si>
    <t>Cans</t>
  </si>
  <si>
    <t>Drop Box</t>
  </si>
  <si>
    <t>Container</t>
  </si>
  <si>
    <t>Toter</t>
  </si>
  <si>
    <t>Item 80, pg 19</t>
  </si>
  <si>
    <t>Carry-Out:</t>
  </si>
  <si>
    <t>Residential:</t>
  </si>
  <si>
    <t>5-25 feet</t>
  </si>
  <si>
    <t>25- plus add</t>
  </si>
  <si>
    <t>Commercial:</t>
  </si>
  <si>
    <t>Drive-in:</t>
  </si>
  <si>
    <t>125-250 feet</t>
  </si>
  <si>
    <t>250 feet - 1/10 mile</t>
  </si>
  <si>
    <t>Additional 1/10 mile</t>
  </si>
  <si>
    <t>Item 90, pg 20</t>
  </si>
  <si>
    <t>Stairs - each step</t>
  </si>
  <si>
    <t>Overhead Obstruction</t>
  </si>
  <si>
    <t>Sunken</t>
  </si>
  <si>
    <t>Item 100, pg 21</t>
  </si>
  <si>
    <t xml:space="preserve"> Mini</t>
  </si>
  <si>
    <t xml:space="preserve"> Mini every other week</t>
  </si>
  <si>
    <t xml:space="preserve"> 1 can</t>
  </si>
  <si>
    <t xml:space="preserve"> 2 can</t>
  </si>
  <si>
    <t xml:space="preserve"> 3 can</t>
  </si>
  <si>
    <t xml:space="preserve"> 4 can</t>
  </si>
  <si>
    <t xml:space="preserve"> 5 can</t>
  </si>
  <si>
    <t xml:space="preserve"> 6 can</t>
  </si>
  <si>
    <t>7 can</t>
  </si>
  <si>
    <t xml:space="preserve">8 can </t>
  </si>
  <si>
    <t>9 can</t>
  </si>
  <si>
    <t>Over 9 can (per can)</t>
  </si>
  <si>
    <t>1 can per month</t>
  </si>
  <si>
    <t>1 can every other week</t>
  </si>
  <si>
    <t>Item 100, pg 22</t>
  </si>
  <si>
    <t>Roll Out</t>
  </si>
  <si>
    <t>Occasional Extra</t>
  </si>
  <si>
    <t>Mini-can</t>
  </si>
  <si>
    <t>60-gal toter</t>
  </si>
  <si>
    <t>90-gal toter</t>
  </si>
  <si>
    <t>Bag</t>
  </si>
  <si>
    <t>On Call</t>
  </si>
  <si>
    <t>Item 150, pg 28</t>
  </si>
  <si>
    <t>Loose and Bulky</t>
  </si>
  <si>
    <t>Additional</t>
  </si>
  <si>
    <t>Carry Chrg</t>
  </si>
  <si>
    <t>Item 160, pg 29</t>
  </si>
  <si>
    <t>Single Rear Drive Axle:</t>
  </si>
  <si>
    <t>Truck and Driver:</t>
  </si>
  <si>
    <t>Non-packer</t>
  </si>
  <si>
    <t>Packer</t>
  </si>
  <si>
    <t>Each Extra Person:</t>
  </si>
  <si>
    <t>Minimum Charge:</t>
  </si>
  <si>
    <t>Tandem Rear Drive Axle:</t>
  </si>
  <si>
    <t>RO</t>
  </si>
  <si>
    <t>Item 205, pg 31</t>
  </si>
  <si>
    <t>Roll-Out:</t>
  </si>
  <si>
    <t>Over 25 feet</t>
  </si>
  <si>
    <t>Item 207, pg 32</t>
  </si>
  <si>
    <t>Excess Weight:</t>
  </si>
  <si>
    <t>1 yard</t>
  </si>
  <si>
    <t xml:space="preserve"> 1.5 yard</t>
  </si>
  <si>
    <t xml:space="preserve"> 3 yard </t>
  </si>
  <si>
    <t xml:space="preserve"> 4 yard </t>
  </si>
  <si>
    <t>5 yard</t>
  </si>
  <si>
    <t xml:space="preserve"> 6 yard </t>
  </si>
  <si>
    <t xml:space="preserve"> 8 yard </t>
  </si>
  <si>
    <t>15 yard</t>
  </si>
  <si>
    <t>20 yard</t>
  </si>
  <si>
    <t>25 yard</t>
  </si>
  <si>
    <t>30 yard</t>
  </si>
  <si>
    <t>35 yard</t>
  </si>
  <si>
    <t>40 yard</t>
  </si>
  <si>
    <t>Extra yard</t>
  </si>
  <si>
    <t>Overfilled</t>
  </si>
  <si>
    <t>Extras</t>
  </si>
  <si>
    <t>Item 210, pg 33</t>
  </si>
  <si>
    <t>Washing:</t>
  </si>
  <si>
    <t>Per yard</t>
  </si>
  <si>
    <t>Item 230, pg 34</t>
  </si>
  <si>
    <t>Disposal Fees:</t>
  </si>
  <si>
    <t>Refuse (per ton)</t>
  </si>
  <si>
    <t>All Other (per ton)</t>
  </si>
  <si>
    <t>All other (per load)</t>
  </si>
  <si>
    <t>Washer/Dryer</t>
  </si>
  <si>
    <t>Refrigerator/Freezer</t>
  </si>
  <si>
    <t>Water Heater</t>
  </si>
  <si>
    <t>Car Tire</t>
  </si>
  <si>
    <t>Car Tire with rim</t>
  </si>
  <si>
    <t>Truck Tire</t>
  </si>
  <si>
    <t>Truck Tire with rim</t>
  </si>
  <si>
    <t>All tires greater</t>
  </si>
  <si>
    <t>Item 240, pg 35</t>
  </si>
  <si>
    <t>Permanent Container Rent:</t>
  </si>
  <si>
    <t>2 yard</t>
  </si>
  <si>
    <t>Pickups:</t>
  </si>
  <si>
    <t xml:space="preserve"> </t>
  </si>
  <si>
    <t xml:space="preserve">Special Pickups: </t>
  </si>
  <si>
    <t>Temporary:</t>
  </si>
  <si>
    <t>Container Delivery:</t>
  </si>
  <si>
    <t>Rent per Day:</t>
  </si>
  <si>
    <t>Rent per Month:</t>
  </si>
  <si>
    <t>Unlocking/Unlatching:</t>
  </si>
  <si>
    <t>Per pickup</t>
  </si>
  <si>
    <t>Delivery</t>
  </si>
  <si>
    <t>1.5 - 8 Yard</t>
  </si>
  <si>
    <t>Monthly Rent</t>
  </si>
  <si>
    <t>Daily Rent</t>
  </si>
  <si>
    <t>Empty &amp; Return</t>
  </si>
  <si>
    <t>Final Pull</t>
  </si>
  <si>
    <t>Item 245, pg 37</t>
  </si>
  <si>
    <t xml:space="preserve"> 32-gal</t>
  </si>
  <si>
    <t>Special Pickups</t>
  </si>
  <si>
    <t>Minimum charge;</t>
  </si>
  <si>
    <t>Each additional unit</t>
  </si>
  <si>
    <t>Latching, Unlocking</t>
  </si>
  <si>
    <t>Item 250, pg 38</t>
  </si>
  <si>
    <t>3 yard</t>
  </si>
  <si>
    <t>4 yard</t>
  </si>
  <si>
    <t>6 yard</t>
  </si>
  <si>
    <t>Pickup</t>
  </si>
  <si>
    <t>Special Pickup</t>
  </si>
  <si>
    <t>Temporary Service</t>
  </si>
  <si>
    <t>Temporary Delivery</t>
  </si>
  <si>
    <t>Temporary Pickup</t>
  </si>
  <si>
    <t>Temporary Rent (per day)</t>
  </si>
  <si>
    <t>Temporary Rent (per month)</t>
  </si>
  <si>
    <t>Disconnect/Reconnect Compactor</t>
  </si>
  <si>
    <t>Item 255, pg 39</t>
  </si>
  <si>
    <t>Each Pickup</t>
  </si>
  <si>
    <t xml:space="preserve"> 4 yard comp</t>
  </si>
  <si>
    <t>Special Pickup:</t>
  </si>
  <si>
    <t xml:space="preserve"> 4 yard comp </t>
  </si>
  <si>
    <t>Item 260, pg 40</t>
  </si>
  <si>
    <t>Permanent Rent;</t>
  </si>
  <si>
    <t>Hauls:</t>
  </si>
  <si>
    <t>First, Additional, Special</t>
  </si>
  <si>
    <t>Temporary Delivery Fee:</t>
  </si>
  <si>
    <t>Perm/Temp Drop Box</t>
  </si>
  <si>
    <t>Temporary DB (rent per day)</t>
  </si>
  <si>
    <t>Temporary DB (rent per month)</t>
  </si>
  <si>
    <t>Mileage</t>
  </si>
  <si>
    <t>Lid charge (per day)</t>
  </si>
  <si>
    <t>Lid charge (per month)</t>
  </si>
  <si>
    <t>Tarp fee</t>
  </si>
  <si>
    <t>Disconnect/reconnect compactor</t>
  </si>
  <si>
    <t>Unlatch, Unlock</t>
  </si>
  <si>
    <t>Item 275, pg 43</t>
  </si>
  <si>
    <t>Customer owned comp</t>
  </si>
  <si>
    <t>15 Yard</t>
  </si>
  <si>
    <t>B&amp;O Increase Percentage</t>
  </si>
  <si>
    <t>Gross Up Factor</t>
  </si>
  <si>
    <t>Grossed Up B&amp;O Increase Percentage</t>
  </si>
  <si>
    <t>Grossed Up for Operating Margin</t>
  </si>
  <si>
    <t>Keyed in operating margin b/c it isn't a percent on the old LGs</t>
  </si>
  <si>
    <t>Filing</t>
  </si>
  <si>
    <t>x</t>
  </si>
  <si>
    <t>filing</t>
  </si>
  <si>
    <t>Item 240-1, pg 36</t>
  </si>
  <si>
    <t>Waste Connections of WA, Inc.</t>
  </si>
  <si>
    <t>RDGD6</t>
  </si>
  <si>
    <t>6-25 FT DIST CHARGE</t>
  </si>
  <si>
    <t>Clark County - Regulated</t>
  </si>
  <si>
    <t>January 1, 2019 - December 31, 2019</t>
  </si>
  <si>
    <t>Average</t>
  </si>
  <si>
    <t>Tariff Rate</t>
  </si>
  <si>
    <t>2019</t>
  </si>
  <si>
    <t>Service Code</t>
  </si>
  <si>
    <t>Service Code Description</t>
  </si>
  <si>
    <t>Revenue</t>
  </si>
  <si>
    <t>Total</t>
  </si>
  <si>
    <t>Customers</t>
  </si>
  <si>
    <t>RESIDENTIAL SERVICES</t>
  </si>
  <si>
    <t>CRMCEOW</t>
  </si>
  <si>
    <t>20GAL CAN EOW</t>
  </si>
  <si>
    <t>CRMC</t>
  </si>
  <si>
    <t>20GAL CAN WEEKLY</t>
  </si>
  <si>
    <t>CREOW</t>
  </si>
  <si>
    <t>1 32GAL CAN EOW</t>
  </si>
  <si>
    <t>CR32MO</t>
  </si>
  <si>
    <t>1 32GAL CAN ONCE A MTH</t>
  </si>
  <si>
    <t>CR32W1</t>
  </si>
  <si>
    <t>1 32GAL CAN WEEKLY</t>
  </si>
  <si>
    <t>CR32W2</t>
  </si>
  <si>
    <t>2-32GAL CANS WEEKLY</t>
  </si>
  <si>
    <t>CR32W3</t>
  </si>
  <si>
    <t>3-32GAL CANS WEEKLY</t>
  </si>
  <si>
    <t>CR32W4</t>
  </si>
  <si>
    <t>4-32GAL CANS WEEKLY</t>
  </si>
  <si>
    <t>CR32W5</t>
  </si>
  <si>
    <t>5-32GAL CANS WEEKLY</t>
  </si>
  <si>
    <t>CR32W6</t>
  </si>
  <si>
    <t>6-32GAL CANS WEEKLY</t>
  </si>
  <si>
    <t>CR32W7</t>
  </si>
  <si>
    <t>7-32GAL CANS WEEKLY</t>
  </si>
  <si>
    <t>CR32W8</t>
  </si>
  <si>
    <t>8-32GAL CANS WEEKLY</t>
  </si>
  <si>
    <t>CR32W9</t>
  </si>
  <si>
    <t>9-32GAL CANS WEEKLY</t>
  </si>
  <si>
    <t>WRG40EOW</t>
  </si>
  <si>
    <t>40GAL EVERY OTHER WEEK</t>
  </si>
  <si>
    <t>RREOW</t>
  </si>
  <si>
    <t>32GAL CAN EOW-MONTHLY</t>
  </si>
  <si>
    <t>VRA32EOW</t>
  </si>
  <si>
    <t>Automated 32g Cart Eow</t>
  </si>
  <si>
    <t>VRA32MO</t>
  </si>
  <si>
    <t>Automated 32g Cart Mnth</t>
  </si>
  <si>
    <t>VRA32W</t>
  </si>
  <si>
    <t>Automated 32g Cart Wkly</t>
  </si>
  <si>
    <t>VRA64W</t>
  </si>
  <si>
    <t>Automated 64g Cart Wkly</t>
  </si>
  <si>
    <t>VRA96W</t>
  </si>
  <si>
    <t>Automated 96g Cart Wkly</t>
  </si>
  <si>
    <t>RREXC</t>
  </si>
  <si>
    <t>EXTRA CANS, BAGS,BOXES</t>
  </si>
  <si>
    <t>RREXHEL</t>
  </si>
  <si>
    <t>EXTRA CANS OR BAGS-HELICO</t>
  </si>
  <si>
    <t>RRCALL</t>
  </si>
  <si>
    <t>ON CALL CAN</t>
  </si>
  <si>
    <t>CRCALL</t>
  </si>
  <si>
    <t>ON CALL CAN-COM</t>
  </si>
  <si>
    <t>ROFOW</t>
  </si>
  <si>
    <t>OVERWGHT-OVERFILL CAN</t>
  </si>
  <si>
    <t>COFOW</t>
  </si>
  <si>
    <t>CTYD6</t>
  </si>
  <si>
    <t>CTYD26</t>
  </si>
  <si>
    <t>26-50 FT DIST CHARGE</t>
  </si>
  <si>
    <t>RDGD26</t>
  </si>
  <si>
    <t>CTYD51</t>
  </si>
  <si>
    <t>51-75 FT DIST CHARGE</t>
  </si>
  <si>
    <t>CTYD76</t>
  </si>
  <si>
    <t>76-100 FT DIST CHARGE</t>
  </si>
  <si>
    <t>CTYD101</t>
  </si>
  <si>
    <t>101-125 FT DIST CHARGE</t>
  </si>
  <si>
    <t>CTYD126</t>
  </si>
  <si>
    <t>126-150 FT DIST CHARGE</t>
  </si>
  <si>
    <t>CTYD151</t>
  </si>
  <si>
    <t>151-175 FT DIST CHARGE</t>
  </si>
  <si>
    <t>RDGD76</t>
  </si>
  <si>
    <t>CTYD6E</t>
  </si>
  <si>
    <t>6-25 FT DIST EOW</t>
  </si>
  <si>
    <t>CTYD126E</t>
  </si>
  <si>
    <t>126-150 FT DIST EOW</t>
  </si>
  <si>
    <t>CTYD26E</t>
  </si>
  <si>
    <t>26-50 FT DIST EOW</t>
  </si>
  <si>
    <t>CRDRVIN</t>
  </si>
  <si>
    <t>DRIVE IN CHG -RESIDENTIAL</t>
  </si>
  <si>
    <t>RSNP</t>
  </si>
  <si>
    <t>NON-PAY STOP RESTART FEE</t>
  </si>
  <si>
    <t>CRSUNK</t>
  </si>
  <si>
    <t>SUNKEN CAN CHARGE</t>
  </si>
  <si>
    <t>CRTIME1</t>
  </si>
  <si>
    <t>TIME CHARGE - 1 MAN</t>
  </si>
  <si>
    <t>CRTIME2</t>
  </si>
  <si>
    <t>TIME CHARGE - 2 MAN</t>
  </si>
  <si>
    <t>WBTIME</t>
  </si>
  <si>
    <t>TIME CHG/MIN-BULKY ITEMS</t>
  </si>
  <si>
    <t>RRTRIP</t>
  </si>
  <si>
    <t>TRIP CHARGE - CART/CAN</t>
  </si>
  <si>
    <t>WBMISC</t>
  </si>
  <si>
    <t>BULKY ITEM CHARGE-MISC</t>
  </si>
  <si>
    <t>WBCHAIR</t>
  </si>
  <si>
    <t>CHAIR</t>
  </si>
  <si>
    <t>WBSTOVE</t>
  </si>
  <si>
    <t>STOVE/RANGE</t>
  </si>
  <si>
    <t>WBSOFA</t>
  </si>
  <si>
    <t>SOFA/LOVESEAT</t>
  </si>
  <si>
    <t>WBMATT</t>
  </si>
  <si>
    <t>MATTRESS/BOXSPRING</t>
  </si>
  <si>
    <t>TOTAL RESIDENTIAL SERVICES</t>
  </si>
  <si>
    <t xml:space="preserve">COMMERCIAL SERVICES </t>
  </si>
  <si>
    <t>CC1Y1W</t>
  </si>
  <si>
    <t>1YD CONT 1X WEEKLY</t>
  </si>
  <si>
    <t>CC1Y2W</t>
  </si>
  <si>
    <t>1YD CONT 2X WEEKLY</t>
  </si>
  <si>
    <t>CC1Y3W</t>
  </si>
  <si>
    <t>1YD CONT 3X WEEKLY</t>
  </si>
  <si>
    <t>CC1YEOW</t>
  </si>
  <si>
    <t>1YD CONTAINER EOW</t>
  </si>
  <si>
    <t>CC15Y1W</t>
  </si>
  <si>
    <t>1.5YD CONT 1X WEEKLY</t>
  </si>
  <si>
    <t>CC15Y2W</t>
  </si>
  <si>
    <t>1.5YD CONT 2X WEEKLY</t>
  </si>
  <si>
    <t>CC15Y3W</t>
  </si>
  <si>
    <t>1.5YD CONT 3X WEEKLY</t>
  </si>
  <si>
    <t>CC15YEOW</t>
  </si>
  <si>
    <t>1.5YD CONTAINER EOW</t>
  </si>
  <si>
    <t>CC2Y1W</t>
  </si>
  <si>
    <t>2YD CONT 1X WEEKLY</t>
  </si>
  <si>
    <t>CC2Y2W</t>
  </si>
  <si>
    <t>2YD CONT 2X WEEKLY</t>
  </si>
  <si>
    <t>CC2Y3W</t>
  </si>
  <si>
    <t>2YD CONT 3X WEEKLY</t>
  </si>
  <si>
    <t>CC2Y4W</t>
  </si>
  <si>
    <t>2YD CONT 4X WEEKLY</t>
  </si>
  <si>
    <t>CC2Y5W</t>
  </si>
  <si>
    <t>2YD CONT 5X WEEKLY</t>
  </si>
  <si>
    <t>CC2Y6W</t>
  </si>
  <si>
    <t>2YD CONT 6X WEEKLY</t>
  </si>
  <si>
    <t>CC2YEOW</t>
  </si>
  <si>
    <t>2YD CONTAINER EOW</t>
  </si>
  <si>
    <t>CC3Y1W</t>
  </si>
  <si>
    <t>3YD CONT 1X WEEKLY</t>
  </si>
  <si>
    <t>CC3Y2W</t>
  </si>
  <si>
    <t>3YD CONT 2X WEEKLY</t>
  </si>
  <si>
    <t>CC3Y3W</t>
  </si>
  <si>
    <t>3YD CONT 3X WEEKLY</t>
  </si>
  <si>
    <t>CC3Y4W</t>
  </si>
  <si>
    <t>3YD CONT 4X WEEKLY</t>
  </si>
  <si>
    <t>CC3Y5W</t>
  </si>
  <si>
    <t>3YD CONT 5X WEEKLY</t>
  </si>
  <si>
    <t>CC3Y6W</t>
  </si>
  <si>
    <t>3YD CONT 6X WEEKLY</t>
  </si>
  <si>
    <t>CC3YEOW</t>
  </si>
  <si>
    <t>3YD CONTAINER EOW</t>
  </si>
  <si>
    <t>CC4Y1W</t>
  </si>
  <si>
    <t>4YD CONT 1X WEEKLY</t>
  </si>
  <si>
    <t>CC4Y2W</t>
  </si>
  <si>
    <t>4YD CONT 2X WEEKLY</t>
  </si>
  <si>
    <t>CC4Y3W</t>
  </si>
  <si>
    <t>4YD CONT 3X WEEKLY</t>
  </si>
  <si>
    <t>CC4Y4W</t>
  </si>
  <si>
    <t>4YD CONT 4X WEEKLY</t>
  </si>
  <si>
    <t>CC4Y5W</t>
  </si>
  <si>
    <t>4YD CONT 5X WEEKLY</t>
  </si>
  <si>
    <t>CC4Y6W</t>
  </si>
  <si>
    <t>4YD CONT 6X WEEKLY</t>
  </si>
  <si>
    <t>CC4YEOW</t>
  </si>
  <si>
    <t>4YD CONTAINER EOW</t>
  </si>
  <si>
    <t>CC5Y1W</t>
  </si>
  <si>
    <t>5YD CONT 1X WEEKLY</t>
  </si>
  <si>
    <t>CC5Y2W</t>
  </si>
  <si>
    <t>5YD CONT 2X WEEKLY</t>
  </si>
  <si>
    <t>CC5Y3W</t>
  </si>
  <si>
    <t>5YD CONT 3X WEEKLY</t>
  </si>
  <si>
    <t>CC5YEOW</t>
  </si>
  <si>
    <t>5YD CONTAINER EOW</t>
  </si>
  <si>
    <t>CC6Y1W</t>
  </si>
  <si>
    <t>6YD CONT 1X WEEKLY</t>
  </si>
  <si>
    <t>CC6Y2W</t>
  </si>
  <si>
    <t>6YD CONT 2X WEEKLY</t>
  </si>
  <si>
    <t>CC6Y3W</t>
  </si>
  <si>
    <t>6YD CONT 3X WEEKLY</t>
  </si>
  <si>
    <t>CC6Y4W</t>
  </si>
  <si>
    <t>6YD CONT 4X WEEKLY</t>
  </si>
  <si>
    <t>CC6Y5W</t>
  </si>
  <si>
    <t>6YD CONT 5X WEEKLY</t>
  </si>
  <si>
    <t>CC6YEOW</t>
  </si>
  <si>
    <t>6YD CONTAINER EOW</t>
  </si>
  <si>
    <t>CC8Y1W</t>
  </si>
  <si>
    <t>8YD CONT 1X WEEKLY</t>
  </si>
  <si>
    <t>CC8Y2W</t>
  </si>
  <si>
    <t>8YD CONT 2X WEEKLY</t>
  </si>
  <si>
    <t>CC8Y3W</t>
  </si>
  <si>
    <t>8YD CONT 3X WEEKLY</t>
  </si>
  <si>
    <t>CC8Y4W</t>
  </si>
  <si>
    <t>8YD CONT 4X WEEKLY</t>
  </si>
  <si>
    <t>CC8Y5W</t>
  </si>
  <si>
    <t>8YD CONT 5X WEEKLY</t>
  </si>
  <si>
    <t>CC8YEOW</t>
  </si>
  <si>
    <t>8YD CONTAINER EOW</t>
  </si>
  <si>
    <t>CCCMP2Y</t>
  </si>
  <si>
    <t>2YD COMP CONT 1X WKLY</t>
  </si>
  <si>
    <t>CCCMP3Y</t>
  </si>
  <si>
    <t>3YD COMP CONT 1X WKLY</t>
  </si>
  <si>
    <t>CCCMP4Y</t>
  </si>
  <si>
    <t>4YD COMP CONT 1X WKLY</t>
  </si>
  <si>
    <t>CC32W1</t>
  </si>
  <si>
    <t>32GAL CAN WEEKLY-COM</t>
  </si>
  <si>
    <t>CC32W2</t>
  </si>
  <si>
    <t>CC32W3</t>
  </si>
  <si>
    <t>CC32W4</t>
  </si>
  <si>
    <t>CC32W5</t>
  </si>
  <si>
    <t>CC32W6</t>
  </si>
  <si>
    <t>CC32W7</t>
  </si>
  <si>
    <t>CC32W8</t>
  </si>
  <si>
    <t>CC32W9</t>
  </si>
  <si>
    <t>VCA96W</t>
  </si>
  <si>
    <t>Automated 96gal Wkly-Com</t>
  </si>
  <si>
    <t>CCTP1Y</t>
  </si>
  <si>
    <t>TEMP PICKUP 1YD CONT</t>
  </si>
  <si>
    <t>CCTP15Y</t>
  </si>
  <si>
    <t>TEMP PICKUP 1.5YD CONT</t>
  </si>
  <si>
    <t>CCTP2Y</t>
  </si>
  <si>
    <t>TEMP PICKUP 2YD CONT</t>
  </si>
  <si>
    <t>CCTP3Y</t>
  </si>
  <si>
    <t>TEMP PICKUP 3YD CONT</t>
  </si>
  <si>
    <t>CCTP4Y</t>
  </si>
  <si>
    <t>TEMP PICKUP 4YD CONT</t>
  </si>
  <si>
    <t>CCTP5Y</t>
  </si>
  <si>
    <t>TEMP PICKUP 5YD CONT</t>
  </si>
  <si>
    <t>CCTP6Y</t>
  </si>
  <si>
    <t>TEMP PICKUP 6YD CONT</t>
  </si>
  <si>
    <t>CCTP8Y</t>
  </si>
  <si>
    <t>TEMP PICKUP 8YD CONT</t>
  </si>
  <si>
    <t>CCSP1Y</t>
  </si>
  <si>
    <t>SPECIAL PICKUP 1YD CONT</t>
  </si>
  <si>
    <t>CCSP15Y</t>
  </si>
  <si>
    <t>SPECIAL PICKUP 1.5YD CONT</t>
  </si>
  <si>
    <t>CCSP2Y</t>
  </si>
  <si>
    <t>SPECIAL PICKUP 2YD CONT</t>
  </si>
  <si>
    <t>CCSP3Y</t>
  </si>
  <si>
    <t>SPECIAL PICKUP 3YD CONT</t>
  </si>
  <si>
    <t>VCSP2YC</t>
  </si>
  <si>
    <t>SPECIAL PICKUP 2YD COMP</t>
  </si>
  <si>
    <t>VCSP4YC</t>
  </si>
  <si>
    <t>SPECIAL PICKUP 4YD COMP</t>
  </si>
  <si>
    <t>VCSP6YC</t>
  </si>
  <si>
    <t>SPECIAL PICKUP 6YD COMP</t>
  </si>
  <si>
    <t>CCSP4Y</t>
  </si>
  <si>
    <t>SPECIAL PICKUP 4YD CONT</t>
  </si>
  <si>
    <t>CCSP5Y</t>
  </si>
  <si>
    <t>SPECIAL PICKUP 5YD CONT</t>
  </si>
  <si>
    <t>CCSP6Y</t>
  </si>
  <si>
    <t>SPECIAL PICKUP 6YD CONT</t>
  </si>
  <si>
    <t>CCSP8Y</t>
  </si>
  <si>
    <t>SPECIAL PICKUP 8YD CONT</t>
  </si>
  <si>
    <t>CCEXCAN</t>
  </si>
  <si>
    <t>EXTRA = CANS - COM</t>
  </si>
  <si>
    <t>CCEXYD</t>
  </si>
  <si>
    <t>EXTRA = YARDS</t>
  </si>
  <si>
    <t>RCOF</t>
  </si>
  <si>
    <t>OVERFILLED CONTAINER</t>
  </si>
  <si>
    <t>CCDISC</t>
  </si>
  <si>
    <t>COMPACTOR CONT DISCONNECT</t>
  </si>
  <si>
    <t>CCPLACE</t>
  </si>
  <si>
    <t>CONTAINER DELIVERY FEE</t>
  </si>
  <si>
    <t>VCPLACE</t>
  </si>
  <si>
    <t>XPLACE</t>
  </si>
  <si>
    <t>PT 1-8YD CONT DELIVERY</t>
  </si>
  <si>
    <t>CC1YPR</t>
  </si>
  <si>
    <t>PERM CONT RENT 1YD</t>
  </si>
  <si>
    <t>CC15YPR</t>
  </si>
  <si>
    <t>PERM CONT RENT 1.5YD</t>
  </si>
  <si>
    <t>CC2YPR</t>
  </si>
  <si>
    <t>PERM CONT RENT 2YD</t>
  </si>
  <si>
    <t>CC3YPR</t>
  </si>
  <si>
    <t>PERM CONT RENT 3YD</t>
  </si>
  <si>
    <t>CC4YPR</t>
  </si>
  <si>
    <t>PERM CONT RENT 4YD</t>
  </si>
  <si>
    <t>CC5YPR</t>
  </si>
  <si>
    <t>PERM CONT RENT 5YD</t>
  </si>
  <si>
    <t>CC6YPR</t>
  </si>
  <si>
    <t>PERM CONT RENT 6YD</t>
  </si>
  <si>
    <t>CC8YPR</t>
  </si>
  <si>
    <t>PERM CONT RENT 8YD</t>
  </si>
  <si>
    <t>CC1YOC</t>
  </si>
  <si>
    <t>1YD CONT ON CALL RENTAL</t>
  </si>
  <si>
    <t>CC15YOC</t>
  </si>
  <si>
    <t>1.5YD CONT ON CALL RENT</t>
  </si>
  <si>
    <t>CC2YOC</t>
  </si>
  <si>
    <t>2YD CONT ON CALL RENT</t>
  </si>
  <si>
    <t>CC3YOC</t>
  </si>
  <si>
    <t>3YD CONT ON CALL RENTAL</t>
  </si>
  <si>
    <t>CC1YTR</t>
  </si>
  <si>
    <t>TEMP CONT RENT 1YD</t>
  </si>
  <si>
    <t>CC15YTR</t>
  </si>
  <si>
    <t>TEMP CONT RENT 1.5YD</t>
  </si>
  <si>
    <t>CC2YTR</t>
  </si>
  <si>
    <t>TEMP CONT RENT 2YD</t>
  </si>
  <si>
    <t>CC3YTR</t>
  </si>
  <si>
    <t>TEMP CONT RENT 3YD</t>
  </si>
  <si>
    <t>CC4YTR</t>
  </si>
  <si>
    <t>TEMP CONT RENT 4YD</t>
  </si>
  <si>
    <t>CC6YTR</t>
  </si>
  <si>
    <t>TEMP CONT RENT 6YD</t>
  </si>
  <si>
    <t>CC8YTR</t>
  </si>
  <si>
    <t>TEMP CONT RENT 8YD</t>
  </si>
  <si>
    <t>CTIME1M</t>
  </si>
  <si>
    <t>CTIME2M</t>
  </si>
  <si>
    <t>CCTRIP</t>
  </si>
  <si>
    <t>TRIP CHARGE - CONTAINER</t>
  </si>
  <si>
    <t>CRTRIP</t>
  </si>
  <si>
    <t>CACCESS</t>
  </si>
  <si>
    <t>ACCESS CHARGE - PER MTH</t>
  </si>
  <si>
    <t>VACCESS</t>
  </si>
  <si>
    <t>CACCESSEOW</t>
  </si>
  <si>
    <t>EOW MONTHLY ACCESS CHARGE</t>
  </si>
  <si>
    <t>CWSAN 1-5</t>
  </si>
  <si>
    <t>WASH &amp; SANITIZE CONT 1-5</t>
  </si>
  <si>
    <t>CWSAN6</t>
  </si>
  <si>
    <t>WASH &amp; SANITIZE CONT 6YD</t>
  </si>
  <si>
    <t>CWSAN8</t>
  </si>
  <si>
    <t>WASH &amp; SANITIZE CONT 8YD</t>
  </si>
  <si>
    <t>VLOCK</t>
  </si>
  <si>
    <t>LOCK CHARGE - PER MTH</t>
  </si>
  <si>
    <t>CCDRVIN</t>
  </si>
  <si>
    <t>DRIVE IN CHARGE - PER MTH</t>
  </si>
  <si>
    <t>CDRVEOW</t>
  </si>
  <si>
    <t>EOW DRIVE IN MTHLY</t>
  </si>
  <si>
    <t>CROLLOUTEOW</t>
  </si>
  <si>
    <t>EOW CONT ROLLOUT CHARGE</t>
  </si>
  <si>
    <t>CROLLOUT</t>
  </si>
  <si>
    <t>ROLLOUT CHARGE - PER MTH</t>
  </si>
  <si>
    <t>COCCAN</t>
  </si>
  <si>
    <t>PICKUP ON CALL CAN(S)</t>
  </si>
  <si>
    <t>DAMAGE</t>
  </si>
  <si>
    <t>PROPERTY DAMAGE</t>
  </si>
  <si>
    <t>PRICEADJ</t>
  </si>
  <si>
    <t>COMMODITY PRICE ADJ</t>
  </si>
  <si>
    <t>WCROL</t>
  </si>
  <si>
    <t>ROLLOUT CHARGE - CONT</t>
  </si>
  <si>
    <t>ADJ</t>
  </si>
  <si>
    <t>ADJUST BALANCE</t>
  </si>
  <si>
    <t>GWC</t>
  </si>
  <si>
    <t>GOODWILL CREDIT</t>
  </si>
  <si>
    <t>NON MM001</t>
  </si>
  <si>
    <t>County Clean Ups - 33000</t>
  </si>
  <si>
    <t>TOTAL COMMERCIAL SERVICES</t>
  </si>
  <si>
    <t>DROP BOX SERVICES</t>
  </si>
  <si>
    <t>CER15YD</t>
  </si>
  <si>
    <t>EMPTY &amp; RETURN 15YD</t>
  </si>
  <si>
    <t>CER20YD</t>
  </si>
  <si>
    <t>EMPTY &amp; RETURN 20YD</t>
  </si>
  <si>
    <t>CER30YD</t>
  </si>
  <si>
    <t>EMPTY &amp; RETURN 30YD</t>
  </si>
  <si>
    <t>CER40YD</t>
  </si>
  <si>
    <t>EMPTY &amp; RETURN 40YD</t>
  </si>
  <si>
    <t>RER20YD</t>
  </si>
  <si>
    <t>VHAUL20</t>
  </si>
  <si>
    <t>HAUL FEE 20YD DROPBOX</t>
  </si>
  <si>
    <t>VHAUL30</t>
  </si>
  <si>
    <t>HAUL FEE 30YD DROPBOX</t>
  </si>
  <si>
    <t>VHAUL40</t>
  </si>
  <si>
    <t>HAUL FEE 40YD DROPBOX</t>
  </si>
  <si>
    <t>CRV15YD</t>
  </si>
  <si>
    <t>REMOVE 15YD</t>
  </si>
  <si>
    <t>CRV20YD</t>
  </si>
  <si>
    <t>REMOVE 20YD</t>
  </si>
  <si>
    <t>CRV30YD</t>
  </si>
  <si>
    <t>REMOVE 30YD</t>
  </si>
  <si>
    <t>CRV40YD</t>
  </si>
  <si>
    <t>REMOVE 40YD</t>
  </si>
  <si>
    <t>CTER15YD</t>
  </si>
  <si>
    <t>EMPTY &amp; RETURN TEMP 15YD</t>
  </si>
  <si>
    <t>CTER20YD</t>
  </si>
  <si>
    <t>EMPTY &amp; RETURN TEMP 20YD</t>
  </si>
  <si>
    <t>CTER30YD</t>
  </si>
  <si>
    <t>EMPTY &amp; RETURN TEMP 30YD</t>
  </si>
  <si>
    <t>RER30YD</t>
  </si>
  <si>
    <t>CTER40YD</t>
  </si>
  <si>
    <t>EMPTY &amp; RETURN TEMP 40YD</t>
  </si>
  <si>
    <t>CTRV15YD</t>
  </si>
  <si>
    <t>REMOVE TEMP 15YD</t>
  </si>
  <si>
    <t>CTRV20YD</t>
  </si>
  <si>
    <t>REMOVE TEMP 20YD</t>
  </si>
  <si>
    <t>CTRV30YD</t>
  </si>
  <si>
    <t>REMOVE TEMP 30YD</t>
  </si>
  <si>
    <t>CTRV40YD</t>
  </si>
  <si>
    <t>REMOVE TEMP 40YD</t>
  </si>
  <si>
    <t>CCOMP15</t>
  </si>
  <si>
    <t>EMPTY 15YD COMPACTOR</t>
  </si>
  <si>
    <t>CCOMP20</t>
  </si>
  <si>
    <t>EMPTY 20YD COMPACTOR</t>
  </si>
  <si>
    <t>CCOMP25</t>
  </si>
  <si>
    <t>EMPTY 25YD COMPACTOR</t>
  </si>
  <si>
    <t>CCOMP30</t>
  </si>
  <si>
    <t>EMPTY 30YD COMPACTOR</t>
  </si>
  <si>
    <t>CCOMP40</t>
  </si>
  <si>
    <t>EMPTY 40YD COMPACTOR</t>
  </si>
  <si>
    <t>CAHAULC</t>
  </si>
  <si>
    <t>COMPACTOR HAUL</t>
  </si>
  <si>
    <t>VHAUL20C</t>
  </si>
  <si>
    <t>COMPACTOR HAUL 20YD</t>
  </si>
  <si>
    <t>CACOMPRNT</t>
  </si>
  <si>
    <t>COMPACTOR RENTAL</t>
  </si>
  <si>
    <t>VRVDB</t>
  </si>
  <si>
    <t>REMOVE 1-8YD CONT</t>
  </si>
  <si>
    <t>VERDB</t>
  </si>
  <si>
    <t>EMPTY &amp; RETURN 1-8YD CONT</t>
  </si>
  <si>
    <t>PF4YRENT</t>
  </si>
  <si>
    <t>4YD PICKLE FORK RENT</t>
  </si>
  <si>
    <t>PF6YRENT</t>
  </si>
  <si>
    <t>6YD PICKLE FORK RENT</t>
  </si>
  <si>
    <t>PF8YRENT</t>
  </si>
  <si>
    <t>8YD PICKLE FORK RENT</t>
  </si>
  <si>
    <t>PF2YRENT</t>
  </si>
  <si>
    <t>2YD PICKLE FORK RENT</t>
  </si>
  <si>
    <t>CDEM15</t>
  </si>
  <si>
    <t>15YD DROPBOX RENTAL</t>
  </si>
  <si>
    <t>CDEM20</t>
  </si>
  <si>
    <t>20YD DROPBOX RENTAL</t>
  </si>
  <si>
    <t>CADEM20</t>
  </si>
  <si>
    <t>CDEM30</t>
  </si>
  <si>
    <t>30YD DROPBOX RENTAL</t>
  </si>
  <si>
    <t>CADEM30</t>
  </si>
  <si>
    <t>CDEM40</t>
  </si>
  <si>
    <t>40YD DROPBOX RENTAL</t>
  </si>
  <si>
    <t>CTDEM15</t>
  </si>
  <si>
    <t>15YD TEMP DROPBOX RENT</t>
  </si>
  <si>
    <t>CTDEM20</t>
  </si>
  <si>
    <t>20YD TEMP DROPBOX RENT</t>
  </si>
  <si>
    <t>VDEM20</t>
  </si>
  <si>
    <t>VDEM30</t>
  </si>
  <si>
    <t>CTDEM30</t>
  </si>
  <si>
    <t>30YD TEMP DROPBOX RENT</t>
  </si>
  <si>
    <t>CTDEM40</t>
  </si>
  <si>
    <t>40YD TEMP DROPBOX RENT</t>
  </si>
  <si>
    <t>VDEM40</t>
  </si>
  <si>
    <t>SPDISCO</t>
  </si>
  <si>
    <t>COMPACTOR DISCONNECT FEE</t>
  </si>
  <si>
    <t>CPLACE</t>
  </si>
  <si>
    <t>DROPBOX DELIVERY FEE</t>
  </si>
  <si>
    <t>RPLACE</t>
  </si>
  <si>
    <t>CLIDCHG</t>
  </si>
  <si>
    <t>LID CHARGE - DROPBOX</t>
  </si>
  <si>
    <t>CTLIDCHG</t>
  </si>
  <si>
    <t>TEMP DROPBOX-LID CHARGE</t>
  </si>
  <si>
    <t>MILE</t>
  </si>
  <si>
    <t>MILEAGE CHARGE-BEYOND 10</t>
  </si>
  <si>
    <t>TARP</t>
  </si>
  <si>
    <t>TARP FEE</t>
  </si>
  <si>
    <t>VDTIME</t>
  </si>
  <si>
    <t>TIME CHARGE - DROPBOX</t>
  </si>
  <si>
    <t>VPLACE</t>
  </si>
  <si>
    <t>WAMISC</t>
  </si>
  <si>
    <t>ROLL-OFF HOURLY RATE</t>
  </si>
  <si>
    <t>DBTRIP</t>
  </si>
  <si>
    <t>TRIP CHARGE - ROLLOFF</t>
  </si>
  <si>
    <t>VLIDCHG</t>
  </si>
  <si>
    <t>DWSAN15</t>
  </si>
  <si>
    <t>WASH &amp; SANITIZE DB 15YD</t>
  </si>
  <si>
    <t>DWSAN20</t>
  </si>
  <si>
    <t>WASH &amp; SANITIZE DB 20YD</t>
  </si>
  <si>
    <t>DWSAN30</t>
  </si>
  <si>
    <t>WASH &amp; SANITIZE DB 30YD</t>
  </si>
  <si>
    <t>DWSAN40</t>
  </si>
  <si>
    <t>WASH &amp; SANITIZE DB 40YD</t>
  </si>
  <si>
    <t>TOTAL DROP BOX SERVICES</t>
  </si>
  <si>
    <t>PASSTHROUGH DISPOSAL</t>
  </si>
  <si>
    <t>DISP</t>
  </si>
  <si>
    <t>DISPOSAL CHARGE-SW</t>
  </si>
  <si>
    <t>CASPEC</t>
  </si>
  <si>
    <t>SPECIAL DISP FEE</t>
  </si>
  <si>
    <t>FEE</t>
  </si>
  <si>
    <t>TRANSACTION FEE</t>
  </si>
  <si>
    <t>WBDRYER</t>
  </si>
  <si>
    <t>CLOTHES DRYER</t>
  </si>
  <si>
    <t>WBREFRIGE</t>
  </si>
  <si>
    <t>REFRIGERATOR, FREEZER</t>
  </si>
  <si>
    <t>WTTIRE</t>
  </si>
  <si>
    <t>TIRE(S) - LARGE</t>
  </si>
  <si>
    <t>WTTIRE/RIM</t>
  </si>
  <si>
    <t>TIRE(S) &amp; RIM(S) - LARGE</t>
  </si>
  <si>
    <t>WCTIRE/RIM</t>
  </si>
  <si>
    <t>TIRE(S) &amp; RIM(S)-SMALL</t>
  </si>
  <si>
    <t>WCTIRE</t>
  </si>
  <si>
    <t>TIRE(S) -SMALL</t>
  </si>
  <si>
    <t>PTRAN</t>
  </si>
  <si>
    <t>FW/RECY TRANSACTION FEE</t>
  </si>
  <si>
    <t>removed - non-reg</t>
  </si>
  <si>
    <t>WBWASHER</t>
  </si>
  <si>
    <t>WASHING MACHINE</t>
  </si>
  <si>
    <t>WBWTRHTR</t>
  </si>
  <si>
    <t>WATER HEATER</t>
  </si>
  <si>
    <t>TOTAL PASSTHROUGH DISPOSAL</t>
  </si>
  <si>
    <t>Service Charges</t>
  </si>
  <si>
    <t>FINCHG</t>
  </si>
  <si>
    <t>FINANCE CHARGE</t>
  </si>
  <si>
    <t>MM</t>
  </si>
  <si>
    <t>TRANSFER PAYMENT</t>
  </si>
  <si>
    <t>RETCKC</t>
  </si>
  <si>
    <t>RETURNED CHECK</t>
  </si>
  <si>
    <t>TOTAL SERVICE CHARGES</t>
  </si>
  <si>
    <t>TOTAL REVENUE</t>
  </si>
  <si>
    <t>B&amp;O Increase (with Gross Up)</t>
  </si>
  <si>
    <t xml:space="preserve"> Revised Rates with B&amp;O Increase </t>
  </si>
  <si>
    <t xml:space="preserve"> Tariff Increase </t>
  </si>
  <si>
    <t xml:space="preserve"> Annual Increase </t>
  </si>
  <si>
    <t xml:space="preserve"> Proposed Annual Revenue </t>
  </si>
  <si>
    <t>Updated rate based on tariff</t>
  </si>
  <si>
    <t>No Change</t>
  </si>
  <si>
    <t xml:space="preserve">Tarp Fee Not Shown on this/ should it be changed? </t>
  </si>
  <si>
    <t>Tarp Fee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</si>
</sst>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_(* \(#,##0\);_(* &quot;-&quot;_);_(@_)"/>
    <numFmt numFmtId="44" formatCode="_(&quot;$&quot;* #,##0.00_);_(&quot;$&quot;* \(#,##0.00\);_(&quot;$&quot;* &quot;-&quot;??_);_(@_)"/>
    <numFmt numFmtId="43" formatCode="_(* #,##0.00_);_(* \(#,##0.00\);_(* &quot;-&quot;??_);_(@_)"/>
    <numFmt numFmtId="164" formatCode="General_)"/>
    <numFmt numFmtId="165" formatCode="0.0%"/>
    <numFmt numFmtId="166" formatCode="&quot;$&quot;#,##0\ ;\(&quot;$&quot;#,##0\)"/>
    <numFmt numFmtId="167" formatCode="mm\-yy;\-0;;@"/>
    <numFmt numFmtId="168" formatCode=".00#####;\-.00####;;@"/>
    <numFmt numFmtId="169" formatCode="_(* #,##0_);_(* \(#,##0\);_(* &quot;-&quot;??_);_(@_)"/>
    <numFmt numFmtId="170" formatCode="&quot;$&quot;#,##0.00\ ;\(&quot;$&quot;#,##0.00\)"/>
    <numFmt numFmtId="171" formatCode="_-* #,##0.00_-;\-* #,##0.00_-;_-* &quot;-&quot;??_-;_-@_-"/>
    <numFmt numFmtId="172" formatCode="_([$€-2]* #,##0.00_);_([$€-2]* \(#,##0.00\);_([$€-2]* &quot;-&quot;??_)"/>
    <numFmt numFmtId="173" formatCode="0.0000%"/>
  </numFmts>
  <fonts count="1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2"/>
      <name val="Helv"/>
    </font>
    <font>
      <sz val="10"/>
      <name val="Calibri"/>
      <family val="2"/>
      <scheme val="minor"/>
    </font>
    <font>
      <b/>
      <sz val="10"/>
      <name val="Calibri"/>
      <family val="2"/>
      <scheme val="minor"/>
    </font>
    <font>
      <sz val="11"/>
      <color indexed="8"/>
      <name val="Arial"/>
      <family val="2"/>
    </font>
    <font>
      <b/>
      <sz val="10"/>
      <color indexed="8"/>
      <name val="Calibri"/>
      <family val="2"/>
      <scheme val="minor"/>
    </font>
    <font>
      <sz val="10"/>
      <name val="Arial"/>
      <family val="2"/>
    </font>
    <font>
      <b/>
      <sz val="10"/>
      <color theme="0"/>
      <name val="Calibri"/>
      <family val="2"/>
      <scheme val="minor"/>
    </font>
    <font>
      <sz val="8"/>
      <name val="Helv"/>
    </font>
    <font>
      <sz val="10"/>
      <name val="Helv"/>
    </font>
    <font>
      <sz val="10"/>
      <name val="SWISS"/>
    </font>
    <font>
      <b/>
      <sz val="10"/>
      <name val="Helv"/>
    </font>
    <font>
      <b/>
      <sz val="10"/>
      <name val="SWISS"/>
    </font>
    <font>
      <sz val="8"/>
      <name val="SWISS"/>
    </font>
    <font>
      <b/>
      <sz val="8"/>
      <name val="SWISS"/>
    </font>
    <font>
      <b/>
      <sz val="8"/>
      <name val="Arial"/>
      <family val="2"/>
    </font>
    <font>
      <sz val="8"/>
      <name val="Arial"/>
      <family val="2"/>
    </font>
    <font>
      <sz val="11"/>
      <color indexed="8"/>
      <name val="Calibri"/>
      <family val="2"/>
    </font>
    <font>
      <sz val="11"/>
      <color indexed="9"/>
      <name val="Calibri"/>
      <family val="2"/>
    </font>
    <font>
      <b/>
      <sz val="10"/>
      <color indexed="10"/>
      <name val="Arial"/>
      <family val="2"/>
    </font>
    <font>
      <b/>
      <sz val="12"/>
      <color indexed="12"/>
      <name val="Times New Roman"/>
      <family val="1"/>
    </font>
    <font>
      <sz val="11"/>
      <color indexed="20"/>
      <name val="Calibri"/>
      <family val="2"/>
    </font>
    <font>
      <b/>
      <sz val="11"/>
      <color indexed="52"/>
      <name val="Calibri"/>
      <family val="2"/>
    </font>
    <font>
      <b/>
      <sz val="11"/>
      <color indexed="51"/>
      <name val="Calibri"/>
      <family val="2"/>
    </font>
    <font>
      <b/>
      <sz val="11"/>
      <color indexed="10"/>
      <name val="Calibri"/>
      <family val="2"/>
    </font>
    <font>
      <b/>
      <sz val="11"/>
      <color indexed="9"/>
      <name val="Calibri"/>
      <family val="2"/>
    </font>
    <font>
      <b/>
      <sz val="11"/>
      <color indexed="18"/>
      <name val="Britannic Bold"/>
      <family val="2"/>
    </font>
    <font>
      <sz val="12"/>
      <name val="CG Omega"/>
    </font>
    <font>
      <sz val="10"/>
      <color indexed="8"/>
      <name val="Arial"/>
      <family val="2"/>
    </font>
    <font>
      <sz val="12"/>
      <color theme="1"/>
      <name val="Calibri"/>
      <family val="2"/>
      <scheme val="minor"/>
    </font>
    <font>
      <sz val="10"/>
      <name val="MS Sans Serif"/>
      <family val="2"/>
    </font>
    <font>
      <sz val="12"/>
      <name val="Courier"/>
      <family val="3"/>
    </font>
    <font>
      <sz val="9"/>
      <color indexed="8"/>
      <name val="Arial"/>
      <family val="2"/>
    </font>
    <font>
      <sz val="10"/>
      <name val="Times New Roman"/>
      <family val="1"/>
    </font>
    <font>
      <sz val="11"/>
      <name val="Bookman Old Style"/>
      <family val="1"/>
    </font>
    <font>
      <b/>
      <sz val="10"/>
      <color indexed="12"/>
      <name val="Arial"/>
      <family val="2"/>
    </font>
    <font>
      <i/>
      <sz val="11"/>
      <color indexed="23"/>
      <name val="Calibri"/>
      <family val="2"/>
    </font>
    <font>
      <sz val="11"/>
      <color indexed="17"/>
      <name val="Calibri"/>
      <family val="2"/>
    </font>
    <font>
      <b/>
      <sz val="15"/>
      <color indexed="62"/>
      <name val="Calibri"/>
      <family val="2"/>
    </font>
    <font>
      <b/>
      <sz val="15"/>
      <color indexed="61"/>
      <name val="Calibri"/>
      <family val="2"/>
    </font>
    <font>
      <b/>
      <sz val="15"/>
      <color indexed="56"/>
      <name val="Calibri"/>
      <family val="2"/>
    </font>
    <font>
      <b/>
      <sz val="13"/>
      <color indexed="62"/>
      <name val="Calibri"/>
      <family val="2"/>
    </font>
    <font>
      <b/>
      <sz val="13"/>
      <color indexed="61"/>
      <name val="Calibri"/>
      <family val="2"/>
    </font>
    <font>
      <b/>
      <sz val="13"/>
      <color indexed="56"/>
      <name val="Calibri"/>
      <family val="2"/>
    </font>
    <font>
      <b/>
      <sz val="11"/>
      <color indexed="62"/>
      <name val="Calibri"/>
      <family val="2"/>
    </font>
    <font>
      <b/>
      <sz val="11"/>
      <color indexed="61"/>
      <name val="Calibri"/>
      <family val="2"/>
    </font>
    <font>
      <b/>
      <sz val="11"/>
      <color indexed="56"/>
      <name val="Calibri"/>
      <family val="2"/>
    </font>
    <font>
      <u/>
      <sz val="10"/>
      <color indexed="12"/>
      <name val="Arial"/>
      <family val="2"/>
    </font>
    <font>
      <u/>
      <sz val="8.8000000000000007"/>
      <color theme="10"/>
      <name val="Calibri"/>
      <family val="2"/>
    </font>
    <font>
      <u/>
      <sz val="11"/>
      <color indexed="12"/>
      <name val="Calibri"/>
      <family val="2"/>
    </font>
    <font>
      <u/>
      <sz val="11"/>
      <color theme="10"/>
      <name val="Calibri"/>
      <family val="2"/>
    </font>
    <font>
      <u/>
      <sz val="7.5"/>
      <color indexed="12"/>
      <name val="Arial"/>
      <family val="2"/>
    </font>
    <font>
      <sz val="11"/>
      <color indexed="61"/>
      <name val="Calibri"/>
      <family val="2"/>
    </font>
    <font>
      <sz val="11"/>
      <color indexed="62"/>
      <name val="Calibri"/>
      <family val="2"/>
    </font>
    <font>
      <sz val="10"/>
      <color indexed="12"/>
      <name val="Arial"/>
      <family val="2"/>
    </font>
    <font>
      <sz val="11"/>
      <color indexed="52"/>
      <name val="Calibri"/>
      <family val="2"/>
    </font>
    <font>
      <sz val="11"/>
      <color indexed="51"/>
      <name val="Calibri"/>
      <family val="2"/>
    </font>
    <font>
      <sz val="11"/>
      <color indexed="10"/>
      <name val="Calibri"/>
      <family val="2"/>
    </font>
    <font>
      <sz val="11"/>
      <color indexed="60"/>
      <name val="Calibri"/>
      <family val="2"/>
    </font>
    <font>
      <sz val="11"/>
      <color indexed="59"/>
      <name val="Calibri"/>
      <family val="2"/>
    </font>
    <font>
      <sz val="11"/>
      <color indexed="19"/>
      <name val="Calibri"/>
      <family val="2"/>
    </font>
    <font>
      <sz val="11"/>
      <color theme="1"/>
      <name val="Arial"/>
      <family val="2"/>
    </font>
    <font>
      <sz val="12"/>
      <name val="Arial"/>
      <family val="2"/>
    </font>
    <font>
      <i/>
      <sz val="10"/>
      <color indexed="10"/>
      <name val="Arial"/>
      <family val="2"/>
    </font>
    <font>
      <b/>
      <sz val="11"/>
      <color indexed="63"/>
      <name val="Calibri"/>
      <family val="2"/>
    </font>
    <font>
      <sz val="8"/>
      <color indexed="56"/>
      <name val="Arial"/>
      <family val="2"/>
    </font>
    <font>
      <b/>
      <sz val="10"/>
      <name val="MS Sans Serif"/>
      <family val="2"/>
    </font>
    <font>
      <sz val="12"/>
      <name val="Arial MT"/>
    </font>
    <font>
      <b/>
      <u/>
      <sz val="11"/>
      <name val="Arial"/>
      <family val="2"/>
    </font>
    <font>
      <b/>
      <sz val="10"/>
      <name val="Times New Roman"/>
      <family val="1"/>
    </font>
    <font>
      <b/>
      <sz val="18"/>
      <color indexed="61"/>
      <name val="Cambria"/>
      <family val="2"/>
    </font>
    <font>
      <b/>
      <sz val="18"/>
      <color indexed="62"/>
      <name val="Cambria"/>
      <family val="2"/>
    </font>
    <font>
      <b/>
      <sz val="18"/>
      <color indexed="56"/>
      <name val="Cambria"/>
      <family val="2"/>
    </font>
    <font>
      <b/>
      <sz val="11"/>
      <color indexed="8"/>
      <name val="Calibri"/>
      <family val="2"/>
    </font>
    <font>
      <sz val="10"/>
      <color indexed="10"/>
      <name val="Arial"/>
      <family val="2"/>
    </font>
    <font>
      <u/>
      <sz val="10"/>
      <name val="Arial"/>
      <family val="2"/>
    </font>
    <font>
      <u/>
      <sz val="9.35"/>
      <color theme="10"/>
      <name val="Calibri"/>
      <family val="2"/>
    </font>
    <font>
      <sz val="12"/>
      <name val="SWISS"/>
    </font>
    <font>
      <u/>
      <sz val="11"/>
      <color theme="10"/>
      <name val="Century Gothic"/>
      <family val="2"/>
    </font>
    <font>
      <b/>
      <sz val="14"/>
      <name val="Helv"/>
    </font>
    <font>
      <sz val="11"/>
      <color rgb="FF000000"/>
      <name val="Calibri"/>
      <family val="2"/>
      <scheme val="minor"/>
    </font>
    <font>
      <sz val="11"/>
      <color theme="1"/>
      <name val="Century Gothic"/>
      <family val="2"/>
    </font>
    <font>
      <sz val="18"/>
      <color indexed="13"/>
      <name val="Helv"/>
    </font>
    <font>
      <sz val="12"/>
      <color indexed="13"/>
      <name val="Helv"/>
    </font>
    <font>
      <u/>
      <sz val="8"/>
      <color theme="10"/>
      <name val="Arial"/>
      <family val="2"/>
    </font>
    <font>
      <sz val="12"/>
      <color indexed="8"/>
      <name val="Calibri"/>
      <family val="2"/>
    </font>
    <font>
      <u/>
      <sz val="11"/>
      <color indexed="12"/>
      <name val="Arial"/>
      <family val="2"/>
    </font>
    <font>
      <sz val="10"/>
      <color rgb="FF000000"/>
      <name val="Arial"/>
      <family val="2"/>
    </font>
    <font>
      <sz val="10"/>
      <name val="Tahoma"/>
      <family val="2"/>
    </font>
    <font>
      <b/>
      <sz val="11"/>
      <color theme="1" tint="0.14996795556505021"/>
      <name val="Calibri"/>
      <family val="2"/>
      <scheme val="minor"/>
    </font>
    <font>
      <b/>
      <sz val="11"/>
      <name val="Century Gothic"/>
      <family val="2"/>
    </font>
    <font>
      <sz val="10"/>
      <color rgb="FFFF0000"/>
      <name val="Calibri"/>
      <family val="2"/>
      <scheme val="minor"/>
    </font>
    <font>
      <u/>
      <sz val="11"/>
      <color theme="10"/>
      <name val="Calibri"/>
      <family val="2"/>
      <scheme val="minor"/>
    </font>
    <font>
      <sz val="11"/>
      <color indexed="8"/>
      <name val="Calibri"/>
      <family val="2"/>
      <scheme val="minor"/>
    </font>
    <font>
      <sz val="12"/>
      <name val="CG Omega"/>
      <family val="2"/>
    </font>
    <font>
      <sz val="9"/>
      <color indexed="8"/>
      <name val="Calibri"/>
      <family val="2"/>
    </font>
    <font>
      <b/>
      <sz val="9"/>
      <color indexed="8"/>
      <name val="Calibri"/>
      <family val="2"/>
    </font>
    <font>
      <b/>
      <u/>
      <sz val="9"/>
      <color indexed="8"/>
      <name val="Calibri"/>
      <family val="2"/>
    </font>
    <font>
      <b/>
      <sz val="9"/>
      <color indexed="50"/>
      <name val="Calibri"/>
      <family val="2"/>
    </font>
    <font>
      <b/>
      <sz val="9"/>
      <name val="Calibri"/>
      <family val="2"/>
    </font>
    <font>
      <sz val="9"/>
      <name val="Calibri"/>
      <family val="2"/>
    </font>
    <font>
      <sz val="10"/>
      <color indexed="8"/>
      <name val="Times New Roman"/>
      <family val="1"/>
    </font>
    <font>
      <sz val="10"/>
      <color indexed="8"/>
      <name val="Calibri"/>
      <family val="2"/>
      <scheme val="minor"/>
    </font>
    <font>
      <sz val="9"/>
      <color rgb="FFFF0000"/>
      <name val="Calibri"/>
      <family val="2"/>
    </font>
    <font>
      <b/>
      <sz val="8"/>
      <color indexed="81"/>
      <name val="Tahoma"/>
      <family val="2"/>
    </font>
    <font>
      <sz val="8"/>
      <color indexed="81"/>
      <name val="Tahoma"/>
      <family val="2"/>
    </font>
    <font>
      <b/>
      <sz val="9"/>
      <color indexed="81"/>
      <name val="Tahoma"/>
      <family val="2"/>
    </font>
    <font>
      <sz val="9"/>
      <color indexed="81"/>
      <name val="Tahoma"/>
      <family val="2"/>
    </font>
  </fonts>
  <fills count="8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336600"/>
        <bgColor indexed="64"/>
      </patternFill>
    </fill>
    <fill>
      <patternFill patternType="solid">
        <fgColor theme="0" tint="-0.14999847407452621"/>
        <bgColor indexed="64"/>
      </patternFill>
    </fill>
    <fill>
      <patternFill patternType="solid">
        <fgColor indexed="22"/>
      </patternFill>
    </fill>
    <fill>
      <patternFill patternType="solid">
        <fgColor indexed="47"/>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48"/>
      </patternFill>
    </fill>
    <fill>
      <patternFill patternType="solid">
        <fgColor indexed="30"/>
      </patternFill>
    </fill>
    <fill>
      <patternFill patternType="solid">
        <fgColor indexed="53"/>
      </patternFill>
    </fill>
    <fill>
      <patternFill patternType="solid">
        <fgColor indexed="36"/>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63"/>
      </patternFill>
    </fill>
    <fill>
      <patternFill patternType="solid">
        <fgColor indexed="55"/>
      </patternFill>
    </fill>
    <fill>
      <patternFill patternType="solid">
        <fgColor indexed="42"/>
        <bgColor indexed="29"/>
      </patternFill>
    </fill>
    <fill>
      <patternFill patternType="solid">
        <fgColor indexed="45"/>
        <bgColor indexed="64"/>
      </patternFill>
    </fill>
    <fill>
      <patternFill patternType="solid">
        <fgColor indexed="65"/>
        <bgColor indexed="10"/>
      </patternFill>
    </fill>
    <fill>
      <patternFill patternType="gray125">
        <fgColor indexed="10"/>
      </patternFill>
    </fill>
    <fill>
      <patternFill patternType="solid">
        <fgColor indexed="22"/>
        <bgColor indexed="64"/>
      </patternFill>
    </fill>
    <fill>
      <patternFill patternType="solid">
        <fgColor indexed="9"/>
        <bgColor indexed="64"/>
      </patternFill>
    </fill>
    <fill>
      <patternFill patternType="mediumGray">
        <fgColor indexed="22"/>
      </patternFill>
    </fill>
    <fill>
      <patternFill patternType="solid">
        <fgColor indexed="43"/>
        <bgColor indexed="64"/>
      </patternFill>
    </fill>
    <fill>
      <patternFill patternType="solid">
        <fgColor indexed="13"/>
      </patternFill>
    </fill>
    <fill>
      <patternFill patternType="solid">
        <fgColor indexed="12"/>
      </patternFill>
    </fill>
    <fill>
      <patternFill patternType="solid">
        <fgColor theme="6" tint="0.39994506668294322"/>
        <bgColor indexed="64"/>
      </patternFill>
    </fill>
    <fill>
      <patternFill patternType="solid">
        <fgColor theme="4" tint="0.3999450666829432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CCFF99"/>
        <bgColor indexed="64"/>
      </patternFill>
    </fill>
    <fill>
      <patternFill patternType="solid">
        <fgColor rgb="FF99FF66"/>
        <bgColor indexed="64"/>
      </patternFill>
    </fill>
    <fill>
      <patternFill patternType="solid">
        <fgColor rgb="FF92D050"/>
        <bgColor indexed="64"/>
      </patternFill>
    </fill>
    <fill>
      <patternFill patternType="solid">
        <fgColor rgb="FFFF0000"/>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2"/>
      </left>
      <right style="double">
        <color indexed="62"/>
      </right>
      <top style="double">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bottom style="thick">
        <color indexed="49"/>
      </bottom>
      <diagonal/>
    </border>
    <border>
      <left/>
      <right/>
      <top/>
      <bottom style="thick">
        <color indexed="48"/>
      </bottom>
      <diagonal/>
    </border>
    <border>
      <left/>
      <right/>
      <top/>
      <bottom style="thick">
        <color indexed="56"/>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medium">
        <color indexed="49"/>
      </bottom>
      <diagonal/>
    </border>
    <border>
      <left/>
      <right/>
      <top/>
      <bottom style="medium">
        <color indexed="48"/>
      </bottom>
      <diagonal/>
    </border>
    <border>
      <left/>
      <right/>
      <top/>
      <bottom style="medium">
        <color indexed="27"/>
      </bottom>
      <diagonal/>
    </border>
    <border>
      <left/>
      <right/>
      <top/>
      <bottom style="medium">
        <color indexed="30"/>
      </bottom>
      <diagonal/>
    </border>
    <border>
      <left/>
      <right/>
      <top/>
      <bottom style="double">
        <color indexed="52"/>
      </bottom>
      <diagonal/>
    </border>
    <border>
      <left/>
      <right/>
      <top/>
      <bottom style="double">
        <color indexed="51"/>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49"/>
      </top>
      <bottom style="double">
        <color indexed="49"/>
      </bottom>
      <diagonal/>
    </border>
    <border>
      <left/>
      <right/>
      <top style="thin">
        <color indexed="48"/>
      </top>
      <bottom style="double">
        <color indexed="48"/>
      </bottom>
      <diagonal/>
    </border>
    <border>
      <left/>
      <right/>
      <top style="thin">
        <color indexed="56"/>
      </top>
      <bottom style="double">
        <color indexed="56"/>
      </bottom>
      <diagonal/>
    </border>
    <border>
      <left/>
      <right/>
      <top style="thin">
        <color indexed="62"/>
      </top>
      <bottom style="double">
        <color indexed="62"/>
      </bottom>
      <diagonal/>
    </border>
    <border>
      <left/>
      <right/>
      <top style="thin">
        <color indexed="64"/>
      </top>
      <bottom style="thin">
        <color indexed="64"/>
      </bottom>
      <diagonal/>
    </border>
    <border>
      <left/>
      <right/>
      <top/>
      <bottom style="medium">
        <color auto="1"/>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
      <left style="thin">
        <color indexed="8"/>
      </left>
      <right style="thin">
        <color indexed="8"/>
      </right>
      <top style="double">
        <color indexed="8"/>
      </top>
      <bottom style="thin">
        <color indexed="8"/>
      </bottom>
      <diagonal/>
    </border>
    <border>
      <left style="thin">
        <color auto="1"/>
      </left>
      <right/>
      <top style="thin">
        <color auto="1"/>
      </top>
      <bottom style="thin">
        <color auto="1"/>
      </bottom>
      <diagonal/>
    </border>
    <border>
      <left/>
      <right/>
      <top/>
      <bottom style="thin">
        <color theme="4" tint="0.39997558519241921"/>
      </bottom>
      <diagonal/>
    </border>
    <border>
      <left/>
      <right/>
      <top style="thin">
        <color indexed="64"/>
      </top>
      <bottom style="thin">
        <color indexed="64"/>
      </bottom>
      <diagonal/>
    </border>
    <border>
      <left/>
      <right/>
      <top style="thin">
        <color indexed="64"/>
      </top>
      <bottom style="double">
        <color indexed="64"/>
      </bottom>
      <diagonal/>
    </border>
  </borders>
  <cellStyleXfs count="46216">
    <xf numFmtId="0" fontId="0" fillId="0" borderId="0"/>
    <xf numFmtId="9" fontId="1" fillId="0" borderId="0" applyFont="0" applyFill="0" applyBorder="0" applyAlignment="0" applyProtection="0"/>
    <xf numFmtId="164" fontId="19" fillId="0" borderId="0"/>
    <xf numFmtId="0" fontId="22" fillId="0" borderId="0"/>
    <xf numFmtId="0" fontId="24" fillId="0" borderId="0"/>
    <xf numFmtId="0" fontId="35" fillId="36"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42" borderId="0" applyNumberFormat="0" applyBorder="0" applyAlignment="0" applyProtection="0"/>
    <xf numFmtId="0" fontId="35" fillId="37" borderId="0" applyNumberFormat="0" applyBorder="0" applyAlignment="0" applyProtection="0"/>
    <xf numFmtId="0" fontId="35"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4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45" borderId="0" applyNumberFormat="0" applyBorder="0" applyAlignment="0" applyProtection="0"/>
    <xf numFmtId="0" fontId="35" fillId="38" borderId="0" applyNumberFormat="0" applyBorder="0" applyAlignment="0" applyProtection="0"/>
    <xf numFmtId="0" fontId="35"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2"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45"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17" fillId="12"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52" borderId="0" applyNumberFormat="0" applyBorder="0" applyAlignment="0" applyProtection="0"/>
    <xf numFmtId="0" fontId="36" fillId="40" borderId="0" applyNumberFormat="0" applyBorder="0" applyAlignment="0" applyProtection="0"/>
    <xf numFmtId="0" fontId="36" fillId="52" borderId="0" applyNumberFormat="0" applyBorder="0" applyAlignment="0" applyProtection="0"/>
    <xf numFmtId="0" fontId="17" fillId="1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8"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17" fillId="2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41"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7" fillId="24"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45" borderId="0" applyNumberFormat="0" applyBorder="0" applyAlignment="0" applyProtection="0"/>
    <xf numFmtId="0" fontId="36" fillId="49" borderId="0" applyNumberFormat="0" applyBorder="0" applyAlignment="0" applyProtection="0"/>
    <xf numFmtId="0" fontId="36" fillId="45" borderId="0" applyNumberFormat="0" applyBorder="0" applyAlignment="0" applyProtection="0"/>
    <xf numFmtId="0" fontId="17" fillId="28" borderId="0" applyNumberFormat="0" applyBorder="0" applyAlignment="0" applyProtection="0"/>
    <xf numFmtId="0" fontId="36" fillId="40" borderId="0" applyNumberFormat="0" applyBorder="0" applyAlignment="0" applyProtection="0"/>
    <xf numFmtId="0" fontId="36" fillId="54" borderId="0" applyNumberFormat="0" applyBorder="0" applyAlignment="0" applyProtection="0"/>
    <xf numFmtId="0" fontId="36" fillId="40" borderId="0" applyNumberFormat="0" applyBorder="0" applyAlignment="0" applyProtection="0"/>
    <xf numFmtId="0" fontId="17" fillId="32"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17" fillId="9"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2" borderId="0" applyNumberFormat="0" applyBorder="0" applyAlignment="0" applyProtection="0"/>
    <xf numFmtId="0" fontId="36" fillId="57" borderId="0" applyNumberFormat="0" applyBorder="0" applyAlignment="0" applyProtection="0"/>
    <xf numFmtId="0" fontId="36" fillId="52" borderId="0" applyNumberFormat="0" applyBorder="0" applyAlignment="0" applyProtection="0"/>
    <xf numFmtId="0" fontId="17" fillId="13"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5" borderId="0" applyNumberFormat="0" applyBorder="0" applyAlignment="0" applyProtection="0"/>
    <xf numFmtId="0" fontId="36" fillId="48" borderId="0" applyNumberFormat="0" applyBorder="0" applyAlignment="0" applyProtection="0"/>
    <xf numFmtId="0" fontId="36" fillId="58" borderId="0" applyNumberFormat="0" applyBorder="0" applyAlignment="0" applyProtection="0"/>
    <xf numFmtId="0" fontId="36" fillId="48" borderId="0" applyNumberFormat="0" applyBorder="0" applyAlignment="0" applyProtection="0"/>
    <xf numFmtId="0" fontId="17" fillId="17"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9" borderId="0" applyNumberFormat="0" applyBorder="0" applyAlignment="0" applyProtection="0"/>
    <xf numFmtId="0" fontId="36" fillId="53" borderId="0" applyNumberFormat="0" applyBorder="0" applyAlignment="0" applyProtection="0"/>
    <xf numFmtId="0" fontId="36" fillId="59" borderId="0" applyNumberFormat="0" applyBorder="0" applyAlignment="0" applyProtection="0"/>
    <xf numFmtId="0" fontId="17" fillId="2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7" fillId="25"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4" borderId="0" applyNumberFormat="0" applyBorder="0" applyAlignment="0" applyProtection="0"/>
    <xf numFmtId="0" fontId="36" fillId="57" borderId="0" applyNumberFormat="0" applyBorder="0" applyAlignment="0" applyProtection="0"/>
    <xf numFmtId="0" fontId="36" fillId="52" borderId="0" applyNumberFormat="0" applyBorder="0" applyAlignment="0" applyProtection="0"/>
    <xf numFmtId="0" fontId="36" fillId="57" borderId="0" applyNumberFormat="0" applyBorder="0" applyAlignment="0" applyProtection="0"/>
    <xf numFmtId="0" fontId="17" fillId="29" borderId="0" applyNumberFormat="0" applyBorder="0" applyAlignment="0" applyProtection="0"/>
    <xf numFmtId="41" fontId="24" fillId="0" borderId="0"/>
    <xf numFmtId="41" fontId="24" fillId="0" borderId="0"/>
    <xf numFmtId="41" fontId="24" fillId="0" borderId="0"/>
    <xf numFmtId="41" fontId="24" fillId="0" borderId="0"/>
    <xf numFmtId="49" fontId="37" fillId="0" borderId="0" applyFill="0" applyBorder="0" applyAlignment="0" applyProtection="0"/>
    <xf numFmtId="0" fontId="38" fillId="0" borderId="10" applyBorder="0">
      <alignment horizontal="center" vertical="center" wrapText="1"/>
    </xf>
    <xf numFmtId="0" fontId="39" fillId="41" borderId="0" applyNumberFormat="0" applyBorder="0" applyAlignment="0" applyProtection="0"/>
    <xf numFmtId="0" fontId="39" fillId="41" borderId="0" applyNumberFormat="0" applyBorder="0" applyAlignment="0" applyProtection="0"/>
    <xf numFmtId="0" fontId="39" fillId="44" borderId="0" applyNumberFormat="0" applyBorder="0" applyAlignment="0" applyProtection="0"/>
    <xf numFmtId="0" fontId="39" fillId="41" borderId="0" applyNumberFormat="0" applyBorder="0" applyAlignment="0" applyProtection="0"/>
    <xf numFmtId="0" fontId="39" fillId="44" borderId="0" applyNumberFormat="0" applyBorder="0" applyAlignment="0" applyProtection="0"/>
    <xf numFmtId="0" fontId="7" fillId="3" borderId="0" applyNumberFormat="0" applyBorder="0" applyAlignment="0" applyProtection="0"/>
    <xf numFmtId="3" fontId="24" fillId="0" borderId="0"/>
    <xf numFmtId="3" fontId="24" fillId="0" borderId="0"/>
    <xf numFmtId="3" fontId="24" fillId="0" borderId="0"/>
    <xf numFmtId="3" fontId="24" fillId="0" borderId="0"/>
    <xf numFmtId="0" fontId="40" fillId="60" borderId="11" applyNumberFormat="0" applyAlignment="0" applyProtection="0"/>
    <xf numFmtId="0" fontId="40" fillId="60" borderId="11" applyNumberFormat="0" applyAlignment="0" applyProtection="0"/>
    <xf numFmtId="0" fontId="41" fillId="60" borderId="11" applyNumberFormat="0" applyAlignment="0" applyProtection="0"/>
    <xf numFmtId="0" fontId="42" fillId="60" borderId="11" applyNumberFormat="0" applyAlignment="0" applyProtection="0"/>
    <xf numFmtId="0" fontId="40" fillId="36" borderId="11" applyNumberFormat="0" applyAlignment="0" applyProtection="0"/>
    <xf numFmtId="0" fontId="40" fillId="36" borderId="11" applyNumberFormat="0" applyAlignment="0" applyProtection="0"/>
    <xf numFmtId="0" fontId="42" fillId="60" borderId="11" applyNumberFormat="0" applyAlignment="0" applyProtection="0"/>
    <xf numFmtId="0" fontId="42" fillId="60" borderId="11" applyNumberFormat="0" applyAlignment="0" applyProtection="0"/>
    <xf numFmtId="0" fontId="11" fillId="6" borderId="4" applyNumberFormat="0" applyAlignment="0" applyProtection="0"/>
    <xf numFmtId="0" fontId="43" fillId="61" borderId="12" applyNumberFormat="0" applyAlignment="0" applyProtection="0"/>
    <xf numFmtId="0" fontId="43" fillId="61" borderId="12" applyNumberFormat="0" applyAlignment="0" applyProtection="0"/>
    <xf numFmtId="0" fontId="43" fillId="62" borderId="13" applyNumberFormat="0" applyAlignment="0" applyProtection="0"/>
    <xf numFmtId="0" fontId="43" fillId="62" borderId="13" applyNumberFormat="0" applyAlignment="0" applyProtection="0"/>
    <xf numFmtId="0" fontId="13" fillId="7" borderId="7" applyNumberFormat="0" applyAlignment="0" applyProtection="0"/>
    <xf numFmtId="0" fontId="44" fillId="63" borderId="0" applyNumberFormat="0" applyBorder="0" applyAlignment="0" applyProtection="0">
      <alignment horizontal="center"/>
      <protection hidden="1"/>
    </xf>
    <xf numFmtId="0" fontId="24" fillId="64" borderId="0">
      <alignment horizontal="center"/>
    </xf>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35" fillId="0" borderId="0" applyFont="0" applyFill="0" applyBorder="0" applyAlignment="0" applyProtection="0"/>
    <xf numFmtId="43" fontId="24" fillId="0" borderId="0" applyFont="0" applyFill="0" applyBorder="0" applyAlignment="0" applyProtection="0"/>
    <xf numFmtId="43" fontId="35" fillId="0" borderId="0" applyFont="0" applyFill="0" applyBorder="0" applyAlignment="0" applyProtection="0"/>
    <xf numFmtId="43" fontId="22" fillId="0" borderId="0" applyFont="0" applyFill="0" applyBorder="0" applyAlignment="0" applyProtection="0"/>
    <xf numFmtId="43" fontId="2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5" fillId="0" borderId="0" applyFont="0" applyFill="0" applyBorder="0" applyAlignment="0" applyProtection="0"/>
    <xf numFmtId="43" fontId="24" fillId="0" borderId="0" applyFont="0" applyFill="0" applyBorder="0" applyAlignment="0" applyProtection="0"/>
    <xf numFmtId="43" fontId="46" fillId="0" borderId="0" applyFont="0" applyFill="0" applyBorder="0" applyAlignment="0" applyProtection="0">
      <alignment vertical="top"/>
    </xf>
    <xf numFmtId="43" fontId="35" fillId="0" borderId="0" applyFont="0" applyFill="0" applyBorder="0" applyAlignment="0" applyProtection="0"/>
    <xf numFmtId="43" fontId="34" fillId="0" borderId="0" applyFont="0" applyFill="0" applyBorder="0" applyAlignment="0" applyProtection="0"/>
    <xf numFmtId="43" fontId="46" fillId="0" borderId="0" applyFont="0" applyFill="0" applyBorder="0" applyAlignment="0" applyProtection="0">
      <alignment vertical="top"/>
    </xf>
    <xf numFmtId="43" fontId="1" fillId="0" borderId="0" applyFont="0" applyFill="0" applyBorder="0" applyAlignment="0" applyProtection="0"/>
    <xf numFmtId="43" fontId="24" fillId="0" borderId="0" applyFont="0" applyFill="0" applyBorder="0" applyAlignment="0" applyProtection="0"/>
    <xf numFmtId="43" fontId="35"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4"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4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24"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 fontId="46" fillId="0" borderId="0"/>
    <xf numFmtId="3" fontId="48" fillId="0" borderId="0" applyFont="0" applyFill="0" applyBorder="0" applyAlignment="0" applyProtection="0"/>
    <xf numFmtId="0" fontId="49" fillId="0" borderId="0"/>
    <xf numFmtId="0" fontId="49" fillId="0" borderId="0"/>
    <xf numFmtId="0" fontId="50" fillId="65" borderId="14" applyAlignment="0">
      <alignment horizontal="right"/>
      <protection locked="0"/>
    </xf>
    <xf numFmtId="44" fontId="1"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4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5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51" fillId="0" borderId="0" applyFont="0" applyFill="0" applyBorder="0" applyAlignment="0" applyProtection="0"/>
    <xf numFmtId="44" fontId="24"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44" fontId="22"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44" fontId="35"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166" fontId="48" fillId="0" borderId="0" applyFont="0" applyFill="0" applyBorder="0" applyAlignment="0" applyProtection="0"/>
    <xf numFmtId="0" fontId="53" fillId="66" borderId="0">
      <alignment horizontal="right"/>
      <protection locked="0"/>
    </xf>
    <xf numFmtId="14" fontId="24" fillId="0" borderId="0"/>
    <xf numFmtId="0" fontId="54" fillId="0" borderId="0" applyNumberFormat="0" applyFill="0" applyBorder="0" applyAlignment="0" applyProtection="0"/>
    <xf numFmtId="0" fontId="54" fillId="0" borderId="0" applyNumberFormat="0" applyFill="0" applyBorder="0" applyAlignment="0" applyProtection="0"/>
    <xf numFmtId="0" fontId="15" fillId="0" borderId="0" applyNumberFormat="0" applyFill="0" applyBorder="0" applyAlignment="0" applyProtection="0"/>
    <xf numFmtId="0" fontId="24" fillId="0" borderId="0"/>
    <xf numFmtId="2" fontId="53" fillId="66" borderId="0">
      <alignment horizontal="right"/>
      <protection locked="0"/>
    </xf>
    <xf numFmtId="1" fontId="24" fillId="0" borderId="0">
      <alignment horizontal="center"/>
    </xf>
    <xf numFmtId="0" fontId="55" fillId="43" borderId="0" applyNumberFormat="0" applyBorder="0" applyAlignment="0" applyProtection="0"/>
    <xf numFmtId="0" fontId="55" fillId="43" borderId="0" applyNumberFormat="0" applyBorder="0" applyAlignment="0" applyProtection="0"/>
    <xf numFmtId="0" fontId="55" fillId="45" borderId="0" applyNumberFormat="0" applyBorder="0" applyAlignment="0" applyProtection="0"/>
    <xf numFmtId="0" fontId="55" fillId="43" borderId="0" applyNumberFormat="0" applyBorder="0" applyAlignment="0" applyProtection="0"/>
    <xf numFmtId="0" fontId="55" fillId="45"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6" fillId="0" borderId="15" applyNumberFormat="0" applyFill="0" applyAlignment="0" applyProtection="0"/>
    <xf numFmtId="0" fontId="56" fillId="0" borderId="15" applyNumberFormat="0" applyFill="0" applyAlignment="0" applyProtection="0"/>
    <xf numFmtId="0" fontId="57" fillId="0" borderId="16" applyNumberFormat="0" applyFill="0" applyAlignment="0" applyProtection="0"/>
    <xf numFmtId="0" fontId="56" fillId="0" borderId="17" applyNumberFormat="0" applyFill="0" applyAlignment="0" applyProtection="0"/>
    <xf numFmtId="0" fontId="58" fillId="0" borderId="18" applyNumberFormat="0" applyFill="0" applyAlignment="0" applyProtection="0"/>
    <xf numFmtId="0" fontId="58" fillId="0" borderId="18" applyNumberFormat="0" applyFill="0" applyAlignment="0" applyProtection="0"/>
    <xf numFmtId="0" fontId="56" fillId="0" borderId="17" applyNumberFormat="0" applyFill="0" applyAlignment="0" applyProtection="0"/>
    <xf numFmtId="0" fontId="56" fillId="0" borderId="17" applyNumberFormat="0" applyFill="0" applyAlignment="0" applyProtection="0"/>
    <xf numFmtId="0" fontId="3" fillId="0" borderId="1"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60" fillId="0" borderId="19" applyNumberFormat="0" applyFill="0" applyAlignment="0" applyProtection="0"/>
    <xf numFmtId="0" fontId="59" fillId="0" borderId="20"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4" fillId="0" borderId="2" applyNumberFormat="0" applyFill="0" applyAlignment="0" applyProtection="0"/>
    <xf numFmtId="0" fontId="62" fillId="0" borderId="21" applyNumberFormat="0" applyFill="0" applyAlignment="0" applyProtection="0"/>
    <xf numFmtId="0" fontId="62" fillId="0" borderId="21" applyNumberFormat="0" applyFill="0" applyAlignment="0" applyProtection="0"/>
    <xf numFmtId="0" fontId="63" fillId="0" borderId="22" applyNumberFormat="0" applyFill="0" applyAlignment="0" applyProtection="0"/>
    <xf numFmtId="0" fontId="62" fillId="0" borderId="23" applyNumberFormat="0" applyFill="0" applyAlignment="0" applyProtection="0"/>
    <xf numFmtId="0" fontId="64" fillId="0" borderId="24" applyNumberFormat="0" applyFill="0" applyAlignment="0" applyProtection="0"/>
    <xf numFmtId="0" fontId="64" fillId="0" borderId="24"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5" fillId="0" borderId="3"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4" fillId="0" borderId="0" applyNumberFormat="0" applyFill="0" applyBorder="0" applyAlignment="0" applyProtection="0"/>
    <xf numFmtId="0" fontId="62" fillId="0" borderId="0" applyNumberFormat="0" applyFill="0" applyBorder="0" applyAlignment="0" applyProtection="0"/>
    <xf numFmtId="0" fontId="5" fillId="0" borderId="0" applyNumberFormat="0" applyFill="0" applyBorder="0" applyAlignment="0" applyProtection="0"/>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46" borderId="11" applyNumberFormat="0" applyAlignment="0" applyProtection="0"/>
    <xf numFmtId="0" fontId="70" fillId="46" borderId="11" applyNumberFormat="0" applyAlignment="0" applyProtection="0"/>
    <xf numFmtId="0" fontId="71" fillId="46" borderId="11" applyNumberFormat="0" applyAlignment="0" applyProtection="0"/>
    <xf numFmtId="0" fontId="71" fillId="37" borderId="11" applyNumberFormat="0" applyAlignment="0" applyProtection="0"/>
    <xf numFmtId="0" fontId="71" fillId="46" borderId="11" applyNumberFormat="0" applyAlignment="0" applyProtection="0"/>
    <xf numFmtId="0" fontId="9" fillId="5" borderId="4" applyNumberFormat="0" applyAlignment="0" applyProtection="0"/>
    <xf numFmtId="3" fontId="72" fillId="67" borderId="0">
      <protection locked="0"/>
    </xf>
    <xf numFmtId="4" fontId="72" fillId="67" borderId="0">
      <protection locked="0"/>
    </xf>
    <xf numFmtId="0" fontId="38" fillId="0" borderId="10" applyBorder="0">
      <alignment horizontal="center" vertical="center" wrapText="1"/>
    </xf>
    <xf numFmtId="0" fontId="73" fillId="0" borderId="25" applyNumberFormat="0" applyFill="0" applyAlignment="0" applyProtection="0"/>
    <xf numFmtId="0" fontId="73" fillId="0" borderId="25" applyNumberFormat="0" applyFill="0" applyAlignment="0" applyProtection="0"/>
    <xf numFmtId="0" fontId="74" fillId="0" borderId="26" applyNumberFormat="0" applyFill="0" applyAlignment="0" applyProtection="0"/>
    <xf numFmtId="0" fontId="75" fillId="0" borderId="27" applyNumberFormat="0" applyFill="0" applyAlignment="0" applyProtection="0"/>
    <xf numFmtId="0" fontId="73" fillId="0" borderId="25" applyNumberFormat="0" applyFill="0" applyAlignment="0" applyProtection="0"/>
    <xf numFmtId="0" fontId="75" fillId="0" borderId="27" applyNumberFormat="0" applyFill="0" applyAlignment="0" applyProtection="0"/>
    <xf numFmtId="0" fontId="12" fillId="0" borderId="6" applyNumberFormat="0" applyFill="0" applyAlignment="0" applyProtection="0"/>
    <xf numFmtId="0" fontId="76" fillId="46" borderId="0" applyNumberFormat="0" applyBorder="0" applyAlignment="0" applyProtection="0"/>
    <xf numFmtId="0" fontId="76" fillId="46" borderId="0" applyNumberFormat="0" applyBorder="0" applyAlignment="0" applyProtection="0"/>
    <xf numFmtId="0" fontId="77" fillId="46" borderId="0" applyNumberFormat="0" applyBorder="0" applyAlignment="0" applyProtection="0"/>
    <xf numFmtId="0" fontId="78" fillId="46" borderId="0" applyNumberFormat="0" applyBorder="0" applyAlignment="0" applyProtection="0"/>
    <xf numFmtId="0" fontId="76" fillId="46" borderId="0" applyNumberFormat="0" applyBorder="0" applyAlignment="0" applyProtection="0"/>
    <xf numFmtId="0" fontId="78" fillId="46" borderId="0" applyNumberFormat="0" applyBorder="0" applyAlignment="0" applyProtection="0"/>
    <xf numFmtId="0" fontId="8" fillId="4" borderId="0" applyNumberFormat="0" applyBorder="0" applyAlignment="0" applyProtection="0"/>
    <xf numFmtId="43" fontId="24" fillId="0" borderId="0"/>
    <xf numFmtId="0" fontId="19" fillId="0" borderId="0"/>
    <xf numFmtId="0" fontId="19" fillId="0" borderId="0"/>
    <xf numFmtId="0" fontId="19" fillId="0" borderId="0"/>
    <xf numFmtId="0" fontId="19" fillId="0" borderId="0"/>
    <xf numFmtId="0" fontId="19" fillId="0" borderId="0"/>
    <xf numFmtId="0" fontId="24" fillId="0" borderId="0"/>
    <xf numFmtId="0" fontId="35" fillId="0" borderId="0"/>
    <xf numFmtId="0" fontId="1" fillId="0" borderId="0"/>
    <xf numFmtId="0" fontId="1" fillId="0" borderId="0"/>
    <xf numFmtId="0" fontId="35" fillId="0" borderId="0"/>
    <xf numFmtId="0" fontId="35" fillId="0" borderId="0"/>
    <xf numFmtId="0" fontId="24" fillId="0" borderId="0"/>
    <xf numFmtId="0" fontId="24" fillId="0" borderId="0">
      <alignment wrapText="1"/>
    </xf>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24" fillId="0" borderId="0"/>
    <xf numFmtId="0" fontId="1" fillId="0" borderId="0"/>
    <xf numFmtId="0" fontId="24" fillId="0" borderId="0"/>
    <xf numFmtId="0" fontId="1" fillId="0" borderId="0"/>
    <xf numFmtId="0" fontId="24" fillId="0" borderId="0"/>
    <xf numFmtId="0" fontId="1" fillId="0" borderId="0"/>
    <xf numFmtId="0" fontId="24" fillId="0" borderId="0"/>
    <xf numFmtId="0" fontId="1" fillId="0" borderId="0"/>
    <xf numFmtId="0" fontId="24" fillId="0" borderId="0"/>
    <xf numFmtId="0" fontId="1" fillId="0" borderId="0"/>
    <xf numFmtId="0" fontId="24" fillId="0" borderId="0"/>
    <xf numFmtId="0" fontId="24" fillId="0" borderId="0"/>
    <xf numFmtId="0" fontId="1" fillId="0" borderId="0"/>
    <xf numFmtId="0" fontId="24" fillId="0" borderId="0"/>
    <xf numFmtId="0" fontId="1" fillId="0" borderId="0"/>
    <xf numFmtId="0" fontId="24" fillId="0" borderId="0"/>
    <xf numFmtId="0" fontId="24" fillId="0" borderId="0"/>
    <xf numFmtId="0" fontId="1" fillId="0" borderId="0"/>
    <xf numFmtId="0" fontId="24" fillId="0" borderId="0"/>
    <xf numFmtId="0" fontId="35" fillId="0" borderId="0"/>
    <xf numFmtId="0" fontId="35"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24" fillId="0" borderId="0"/>
    <xf numFmtId="0" fontId="1" fillId="0" borderId="0"/>
    <xf numFmtId="0" fontId="24" fillId="0" borderId="0"/>
    <xf numFmtId="0" fontId="24" fillId="0" borderId="0"/>
    <xf numFmtId="0" fontId="1" fillId="0" borderId="0"/>
    <xf numFmtId="0" fontId="1" fillId="0" borderId="0"/>
    <xf numFmtId="0" fontId="1" fillId="0" borderId="0"/>
    <xf numFmtId="0" fontId="24" fillId="0" borderId="0"/>
    <xf numFmtId="0" fontId="79" fillId="0" borderId="0"/>
    <xf numFmtId="0" fontId="35" fillId="0" borderId="0"/>
    <xf numFmtId="0" fontId="1" fillId="0" borderId="0"/>
    <xf numFmtId="0" fontId="1" fillId="0" borderId="0"/>
    <xf numFmtId="0" fontId="1" fillId="0" borderId="0"/>
    <xf numFmtId="0" fontId="79" fillId="0" borderId="0"/>
    <xf numFmtId="0" fontId="35" fillId="0" borderId="0"/>
    <xf numFmtId="0" fontId="24" fillId="0" borderId="0"/>
    <xf numFmtId="0" fontId="1" fillId="0" borderId="0"/>
    <xf numFmtId="0" fontId="1" fillId="0" borderId="0"/>
    <xf numFmtId="0" fontId="1" fillId="0" borderId="0"/>
    <xf numFmtId="0" fontId="45" fillId="0" borderId="0"/>
    <xf numFmtId="0" fontId="35" fillId="0" borderId="0"/>
    <xf numFmtId="0" fontId="1" fillId="0" borderId="0"/>
    <xf numFmtId="0" fontId="1" fillId="0" borderId="0"/>
    <xf numFmtId="0" fontId="1" fillId="0" borderId="0"/>
    <xf numFmtId="0" fontId="45" fillId="0" borderId="0"/>
    <xf numFmtId="0" fontId="1" fillId="0" borderId="0"/>
    <xf numFmtId="0" fontId="24" fillId="0" borderId="0"/>
    <xf numFmtId="0" fontId="1" fillId="0" borderId="0"/>
    <xf numFmtId="0" fontId="1" fillId="0" borderId="0"/>
    <xf numFmtId="0" fontId="19" fillId="0" borderId="0"/>
    <xf numFmtId="0" fontId="1" fillId="0" borderId="0"/>
    <xf numFmtId="0" fontId="35" fillId="0" borderId="0"/>
    <xf numFmtId="0" fontId="1" fillId="0" borderId="0"/>
    <xf numFmtId="0" fontId="1" fillId="0" borderId="0"/>
    <xf numFmtId="0" fontId="1" fillId="0" borderId="0"/>
    <xf numFmtId="0" fontId="24" fillId="0" borderId="0"/>
    <xf numFmtId="0" fontId="19" fillId="0" borderId="0"/>
    <xf numFmtId="0" fontId="35" fillId="0" borderId="0"/>
    <xf numFmtId="0" fontId="35" fillId="0" borderId="0"/>
    <xf numFmtId="0" fontId="24" fillId="0" borderId="0"/>
    <xf numFmtId="0" fontId="1" fillId="0" borderId="0"/>
    <xf numFmtId="0" fontId="19" fillId="0" borderId="0"/>
    <xf numFmtId="0" fontId="35" fillId="0" borderId="0"/>
    <xf numFmtId="0" fontId="35" fillId="0" borderId="0"/>
    <xf numFmtId="0" fontId="24" fillId="0" borderId="0"/>
    <xf numFmtId="0" fontId="1" fillId="0" borderId="0"/>
    <xf numFmtId="0" fontId="19" fillId="0" borderId="0"/>
    <xf numFmtId="0" fontId="35" fillId="0" borderId="0"/>
    <xf numFmtId="0" fontId="35" fillId="0" borderId="0"/>
    <xf numFmtId="0" fontId="24" fillId="0" borderId="0"/>
    <xf numFmtId="0" fontId="19" fillId="0" borderId="0"/>
    <xf numFmtId="0" fontId="35" fillId="0" borderId="0"/>
    <xf numFmtId="0" fontId="35" fillId="0" borderId="0"/>
    <xf numFmtId="0" fontId="1" fillId="0" borderId="0"/>
    <xf numFmtId="0" fontId="24" fillId="0" borderId="0"/>
    <xf numFmtId="0" fontId="1" fillId="0" borderId="0"/>
    <xf numFmtId="0" fontId="19" fillId="0" borderId="0"/>
    <xf numFmtId="0" fontId="1" fillId="0" borderId="0"/>
    <xf numFmtId="0" fontId="35" fillId="0" borderId="0"/>
    <xf numFmtId="0" fontId="35" fillId="0" borderId="0"/>
    <xf numFmtId="0" fontId="24" fillId="0" borderId="0"/>
    <xf numFmtId="0" fontId="19" fillId="0" borderId="0"/>
    <xf numFmtId="0" fontId="24" fillId="0" borderId="0"/>
    <xf numFmtId="0" fontId="35"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40" fontId="52" fillId="0" borderId="0"/>
    <xf numFmtId="0" fontId="24" fillId="0" borderId="0"/>
    <xf numFmtId="40" fontId="52" fillId="0" borderId="0"/>
    <xf numFmtId="0" fontId="1" fillId="0" borderId="0"/>
    <xf numFmtId="164" fontId="19" fillId="0" borderId="0"/>
    <xf numFmtId="164" fontId="19" fillId="0" borderId="0"/>
    <xf numFmtId="0" fontId="24" fillId="0" borderId="0"/>
    <xf numFmtId="0" fontId="24" fillId="0" borderId="0"/>
    <xf numFmtId="0" fontId="24" fillId="0" borderId="0"/>
    <xf numFmtId="0" fontId="1" fillId="0" borderId="0"/>
    <xf numFmtId="0" fontId="35" fillId="0" borderId="0"/>
    <xf numFmtId="0" fontId="19" fillId="0" borderId="0"/>
    <xf numFmtId="0" fontId="1" fillId="0" borderId="0"/>
    <xf numFmtId="0" fontId="35" fillId="0" borderId="0"/>
    <xf numFmtId="0" fontId="24" fillId="0" borderId="0">
      <alignment vertical="top"/>
    </xf>
    <xf numFmtId="0" fontId="35" fillId="0" borderId="0"/>
    <xf numFmtId="0" fontId="35" fillId="0" borderId="0"/>
    <xf numFmtId="0" fontId="35" fillId="0" borderId="0"/>
    <xf numFmtId="0" fontId="35" fillId="0" borderId="0"/>
    <xf numFmtId="0" fontId="35" fillId="0" borderId="0"/>
    <xf numFmtId="0" fontId="1" fillId="0" borderId="0"/>
    <xf numFmtId="0" fontId="24" fillId="0" borderId="0"/>
    <xf numFmtId="0" fontId="24" fillId="0" borderId="0">
      <alignment wrapText="1"/>
    </xf>
    <xf numFmtId="0" fontId="46" fillId="0" borderId="0">
      <alignment vertical="top"/>
    </xf>
    <xf numFmtId="0" fontId="19" fillId="0" borderId="0"/>
    <xf numFmtId="0" fontId="35" fillId="0" borderId="0"/>
    <xf numFmtId="0" fontId="35" fillId="0" borderId="0"/>
    <xf numFmtId="0" fontId="1" fillId="0" borderId="0"/>
    <xf numFmtId="0" fontId="24" fillId="0" borderId="0"/>
    <xf numFmtId="0" fontId="19" fillId="0" borderId="0"/>
    <xf numFmtId="0" fontId="35" fillId="0" borderId="0"/>
    <xf numFmtId="0" fontId="35" fillId="0" borderId="0"/>
    <xf numFmtId="0" fontId="1" fillId="0" borderId="0"/>
    <xf numFmtId="0" fontId="24" fillId="0" borderId="0"/>
    <xf numFmtId="0" fontId="19" fillId="0" borderId="0"/>
    <xf numFmtId="0" fontId="24" fillId="0" borderId="0"/>
    <xf numFmtId="0" fontId="24" fillId="0" borderId="0"/>
    <xf numFmtId="0" fontId="1" fillId="0" borderId="0"/>
    <xf numFmtId="0" fontId="24" fillId="0" borderId="0">
      <alignment wrapText="1"/>
    </xf>
    <xf numFmtId="0" fontId="24" fillId="0" borderId="0"/>
    <xf numFmtId="0" fontId="19" fillId="0" borderId="0"/>
    <xf numFmtId="0" fontId="46" fillId="0" borderId="0">
      <alignment vertical="top"/>
    </xf>
    <xf numFmtId="0" fontId="24" fillId="0" borderId="0"/>
    <xf numFmtId="0" fontId="1" fillId="0" borderId="0"/>
    <xf numFmtId="0" fontId="24" fillId="0" borderId="0"/>
    <xf numFmtId="0" fontId="19" fillId="0" borderId="0"/>
    <xf numFmtId="0" fontId="24" fillId="0" borderId="0"/>
    <xf numFmtId="0" fontId="1" fillId="0" borderId="0"/>
    <xf numFmtId="0" fontId="24" fillId="0" borderId="0"/>
    <xf numFmtId="0" fontId="19"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1" fillId="0" borderId="0"/>
    <xf numFmtId="0" fontId="48" fillId="0" borderId="0"/>
    <xf numFmtId="0" fontId="24" fillId="0" borderId="0"/>
    <xf numFmtId="0" fontId="19" fillId="0" borderId="0"/>
    <xf numFmtId="0" fontId="46" fillId="0" borderId="0">
      <alignment vertical="top"/>
    </xf>
    <xf numFmtId="0" fontId="24" fillId="0" borderId="0"/>
    <xf numFmtId="0" fontId="24" fillId="0" borderId="0"/>
    <xf numFmtId="0" fontId="1" fillId="0" borderId="0"/>
    <xf numFmtId="0" fontId="24" fillId="0" borderId="0"/>
    <xf numFmtId="0" fontId="19" fillId="0" borderId="0"/>
    <xf numFmtId="0" fontId="24" fillId="0" borderId="0"/>
    <xf numFmtId="0" fontId="1" fillId="0" borderId="0"/>
    <xf numFmtId="0" fontId="24" fillId="0" borderId="0"/>
    <xf numFmtId="0" fontId="19" fillId="0" borderId="0"/>
    <xf numFmtId="0" fontId="1" fillId="0" borderId="0"/>
    <xf numFmtId="0" fontId="24" fillId="0" borderId="0"/>
    <xf numFmtId="0" fontId="1" fillId="0" borderId="0"/>
    <xf numFmtId="0" fontId="24" fillId="0" borderId="0"/>
    <xf numFmtId="0" fontId="35" fillId="0" borderId="0"/>
    <xf numFmtId="0" fontId="35" fillId="0" borderId="0"/>
    <xf numFmtId="0" fontId="35" fillId="0" borderId="0"/>
    <xf numFmtId="0" fontId="19" fillId="0" borderId="0"/>
    <xf numFmtId="0" fontId="1" fillId="0" borderId="0"/>
    <xf numFmtId="164" fontId="19" fillId="0" borderId="0"/>
    <xf numFmtId="0" fontId="24" fillId="0" borderId="0"/>
    <xf numFmtId="0" fontId="1" fillId="0" borderId="0"/>
    <xf numFmtId="0" fontId="24" fillId="0" borderId="0"/>
    <xf numFmtId="0" fontId="19" fillId="0" borderId="0"/>
    <xf numFmtId="0" fontId="24" fillId="0" borderId="0"/>
    <xf numFmtId="0" fontId="24" fillId="0" borderId="0"/>
    <xf numFmtId="0" fontId="1" fillId="0" borderId="0"/>
    <xf numFmtId="0" fontId="48" fillId="0" borderId="0"/>
    <xf numFmtId="0" fontId="24" fillId="0" borderId="0"/>
    <xf numFmtId="0" fontId="19" fillId="0" borderId="0"/>
    <xf numFmtId="0" fontId="24" fillId="0" borderId="0"/>
    <xf numFmtId="0" fontId="1" fillId="0" borderId="0"/>
    <xf numFmtId="0" fontId="1" fillId="0" borderId="0"/>
    <xf numFmtId="0" fontId="24" fillId="0" borderId="0"/>
    <xf numFmtId="0" fontId="19" fillId="0" borderId="0"/>
    <xf numFmtId="0" fontId="24" fillId="0" borderId="0"/>
    <xf numFmtId="0" fontId="24" fillId="0" borderId="0"/>
    <xf numFmtId="0" fontId="19" fillId="0" borderId="0"/>
    <xf numFmtId="0" fontId="24" fillId="0" borderId="0"/>
    <xf numFmtId="0" fontId="24" fillId="0" borderId="0"/>
    <xf numFmtId="0" fontId="19" fillId="0" borderId="0"/>
    <xf numFmtId="0" fontId="24" fillId="0" borderId="0"/>
    <xf numFmtId="0" fontId="24" fillId="0" borderId="0"/>
    <xf numFmtId="0" fontId="19" fillId="0" borderId="0"/>
    <xf numFmtId="0" fontId="24" fillId="0" borderId="0"/>
    <xf numFmtId="0" fontId="24" fillId="0" borderId="0"/>
    <xf numFmtId="0" fontId="19" fillId="0" borderId="0"/>
    <xf numFmtId="0" fontId="24" fillId="0" borderId="0"/>
    <xf numFmtId="0" fontId="24" fillId="0" borderId="0"/>
    <xf numFmtId="0" fontId="19" fillId="0" borderId="0"/>
    <xf numFmtId="0" fontId="24" fillId="0" borderId="0"/>
    <xf numFmtId="0" fontId="24" fillId="0" borderId="0"/>
    <xf numFmtId="0" fontId="19" fillId="0" borderId="0"/>
    <xf numFmtId="0" fontId="24" fillId="0" borderId="0"/>
    <xf numFmtId="0" fontId="24" fillId="0" borderId="0"/>
    <xf numFmtId="0" fontId="19" fillId="0" borderId="0"/>
    <xf numFmtId="0" fontId="24" fillId="0" borderId="0"/>
    <xf numFmtId="0" fontId="35" fillId="0" borderId="0"/>
    <xf numFmtId="0" fontId="35"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19" fillId="0" borderId="0"/>
    <xf numFmtId="0" fontId="24" fillId="0" borderId="0"/>
    <xf numFmtId="0" fontId="24" fillId="0" borderId="0"/>
    <xf numFmtId="0" fontId="19" fillId="0" borderId="0"/>
    <xf numFmtId="0" fontId="24" fillId="0" borderId="0"/>
    <xf numFmtId="0" fontId="24" fillId="0" borderId="0"/>
    <xf numFmtId="0" fontId="19" fillId="0" borderId="0"/>
    <xf numFmtId="0" fontId="24" fillId="0" borderId="0"/>
    <xf numFmtId="0" fontId="24" fillId="0" borderId="0"/>
    <xf numFmtId="0" fontId="19" fillId="0" borderId="0"/>
    <xf numFmtId="0" fontId="24" fillId="0" borderId="0"/>
    <xf numFmtId="0" fontId="24" fillId="0" borderId="0"/>
    <xf numFmtId="0" fontId="19" fillId="0" borderId="0"/>
    <xf numFmtId="0" fontId="24" fillId="0" borderId="0"/>
    <xf numFmtId="0" fontId="24" fillId="0" borderId="0"/>
    <xf numFmtId="0" fontId="19" fillId="0" borderId="0"/>
    <xf numFmtId="0" fontId="24" fillId="0" borderId="0"/>
    <xf numFmtId="0" fontId="24" fillId="0" borderId="0"/>
    <xf numFmtId="0" fontId="19" fillId="0" borderId="0"/>
    <xf numFmtId="0" fontId="24" fillId="0" borderId="0"/>
    <xf numFmtId="0" fontId="24" fillId="0" borderId="0"/>
    <xf numFmtId="0" fontId="19" fillId="0" borderId="0"/>
    <xf numFmtId="0" fontId="24" fillId="0" borderId="0"/>
    <xf numFmtId="0" fontId="24" fillId="0" borderId="0"/>
    <xf numFmtId="0" fontId="19" fillId="0" borderId="0"/>
    <xf numFmtId="0" fontId="24" fillId="0" borderId="0"/>
    <xf numFmtId="0" fontId="24" fillId="0" borderId="0"/>
    <xf numFmtId="0" fontId="19" fillId="0" borderId="0"/>
    <xf numFmtId="0" fontId="24"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19" fillId="0" borderId="0"/>
    <xf numFmtId="0" fontId="24" fillId="0" borderId="0"/>
    <xf numFmtId="0" fontId="24" fillId="0" borderId="0"/>
    <xf numFmtId="0" fontId="19" fillId="0" borderId="0"/>
    <xf numFmtId="0" fontId="24" fillId="0" borderId="0"/>
    <xf numFmtId="0" fontId="24" fillId="0" borderId="0"/>
    <xf numFmtId="0" fontId="19" fillId="0" borderId="0"/>
    <xf numFmtId="0" fontId="24" fillId="0" borderId="0"/>
    <xf numFmtId="0" fontId="24" fillId="0" borderId="0"/>
    <xf numFmtId="0" fontId="19" fillId="0" borderId="0"/>
    <xf numFmtId="0" fontId="24" fillId="0" borderId="0"/>
    <xf numFmtId="0" fontId="24" fillId="0" borderId="0"/>
    <xf numFmtId="0" fontId="19" fillId="0" borderId="0"/>
    <xf numFmtId="0" fontId="24" fillId="0" borderId="0"/>
    <xf numFmtId="0" fontId="24" fillId="0" borderId="0"/>
    <xf numFmtId="0" fontId="19" fillId="0" borderId="0"/>
    <xf numFmtId="0" fontId="24" fillId="0" borderId="0"/>
    <xf numFmtId="0" fontId="24" fillId="0" borderId="0"/>
    <xf numFmtId="0" fontId="19" fillId="0" borderId="0"/>
    <xf numFmtId="0" fontId="24" fillId="0" borderId="0"/>
    <xf numFmtId="0" fontId="24" fillId="0" borderId="0"/>
    <xf numFmtId="0" fontId="19" fillId="0" borderId="0"/>
    <xf numFmtId="0" fontId="24" fillId="0" borderId="0"/>
    <xf numFmtId="0" fontId="24" fillId="0" borderId="0"/>
    <xf numFmtId="0" fontId="19" fillId="0" borderId="0"/>
    <xf numFmtId="0" fontId="24" fillId="0" borderId="0"/>
    <xf numFmtId="0" fontId="24" fillId="0" borderId="0"/>
    <xf numFmtId="0" fontId="19" fillId="0" borderId="0"/>
    <xf numFmtId="0" fontId="24" fillId="0" borderId="0"/>
    <xf numFmtId="0" fontId="35" fillId="0" borderId="0"/>
    <xf numFmtId="0" fontId="35"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9" fillId="0" borderId="0"/>
    <xf numFmtId="0" fontId="24" fillId="0" borderId="0"/>
    <xf numFmtId="0" fontId="24" fillId="0" borderId="0"/>
    <xf numFmtId="0" fontId="19" fillId="0" borderId="0"/>
    <xf numFmtId="0" fontId="24" fillId="0" borderId="0"/>
    <xf numFmtId="0" fontId="24" fillId="0" borderId="0"/>
    <xf numFmtId="0" fontId="19" fillId="0" borderId="0"/>
    <xf numFmtId="0" fontId="24" fillId="0" borderId="0"/>
    <xf numFmtId="0" fontId="24" fillId="0" borderId="0"/>
    <xf numFmtId="0" fontId="19" fillId="0" borderId="0"/>
    <xf numFmtId="0" fontId="24" fillId="0" borderId="0"/>
    <xf numFmtId="0" fontId="24" fillId="0" borderId="0"/>
    <xf numFmtId="0" fontId="19" fillId="0" borderId="0"/>
    <xf numFmtId="0" fontId="24" fillId="0" borderId="0"/>
    <xf numFmtId="0" fontId="24" fillId="0" borderId="0"/>
    <xf numFmtId="0" fontId="19" fillId="0" borderId="0"/>
    <xf numFmtId="0" fontId="24" fillId="0" borderId="0"/>
    <xf numFmtId="0" fontId="24" fillId="0" borderId="0"/>
    <xf numFmtId="0" fontId="19" fillId="0" borderId="0"/>
    <xf numFmtId="0" fontId="24" fillId="0" borderId="0"/>
    <xf numFmtId="0" fontId="24" fillId="0" borderId="0"/>
    <xf numFmtId="0" fontId="19" fillId="0" borderId="0"/>
    <xf numFmtId="0" fontId="24" fillId="0" borderId="0"/>
    <xf numFmtId="0" fontId="24" fillId="0" borderId="0"/>
    <xf numFmtId="0" fontId="35" fillId="0" borderId="0"/>
    <xf numFmtId="0" fontId="24" fillId="0" borderId="0"/>
    <xf numFmtId="0" fontId="24" fillId="0" borderId="0"/>
    <xf numFmtId="0" fontId="19" fillId="0" borderId="0"/>
    <xf numFmtId="0" fontId="24" fillId="0" borderId="0"/>
    <xf numFmtId="0" fontId="35" fillId="0" borderId="0"/>
    <xf numFmtId="0" fontId="35"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24" fillId="0" borderId="0"/>
    <xf numFmtId="0" fontId="24" fillId="0" borderId="0"/>
    <xf numFmtId="0" fontId="1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5" fillId="0" borderId="0"/>
    <xf numFmtId="0" fontId="35" fillId="0" borderId="0"/>
    <xf numFmtId="0" fontId="1" fillId="0" borderId="0"/>
    <xf numFmtId="0" fontId="24" fillId="0" borderId="0"/>
    <xf numFmtId="0" fontId="24" fillId="0" borderId="0"/>
    <xf numFmtId="0" fontId="1" fillId="0" borderId="0"/>
    <xf numFmtId="0" fontId="79" fillId="0" borderId="0"/>
    <xf numFmtId="0" fontId="1" fillId="0" borderId="0"/>
    <xf numFmtId="0" fontId="1" fillId="0" borderId="0"/>
    <xf numFmtId="0" fontId="35" fillId="0" borderId="0"/>
    <xf numFmtId="0" fontId="46" fillId="0" borderId="0">
      <alignment vertical="top"/>
    </xf>
    <xf numFmtId="0" fontId="46" fillId="0" borderId="0">
      <alignment vertical="top"/>
    </xf>
    <xf numFmtId="0" fontId="46" fillId="0" borderId="0">
      <alignment vertical="top"/>
    </xf>
    <xf numFmtId="0" fontId="35" fillId="0" borderId="0"/>
    <xf numFmtId="0" fontId="24" fillId="0" borderId="0"/>
    <xf numFmtId="0" fontId="35" fillId="0" borderId="0"/>
    <xf numFmtId="0" fontId="35" fillId="0" borderId="0"/>
    <xf numFmtId="0" fontId="35"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35" fillId="0" borderId="0"/>
    <xf numFmtId="0" fontId="35" fillId="0" borderId="0"/>
    <xf numFmtId="0" fontId="1" fillId="0" borderId="0"/>
    <xf numFmtId="0" fontId="24" fillId="0" borderId="0"/>
    <xf numFmtId="0" fontId="79"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24" fillId="0" borderId="0"/>
    <xf numFmtId="0" fontId="1" fillId="0" borderId="0"/>
    <xf numFmtId="0" fontId="24" fillId="0" borderId="0"/>
    <xf numFmtId="0" fontId="1" fillId="0" borderId="0"/>
    <xf numFmtId="0" fontId="24" fillId="0" borderId="0"/>
    <xf numFmtId="0" fontId="1" fillId="0" borderId="0"/>
    <xf numFmtId="0" fontId="24" fillId="0" borderId="0"/>
    <xf numFmtId="0" fontId="1" fillId="0" borderId="0"/>
    <xf numFmtId="0" fontId="24" fillId="0" borderId="0"/>
    <xf numFmtId="0" fontId="1" fillId="0" borderId="0"/>
    <xf numFmtId="0" fontId="24" fillId="0" borderId="0"/>
    <xf numFmtId="0" fontId="1" fillId="0" borderId="0"/>
    <xf numFmtId="0" fontId="24" fillId="0" borderId="0"/>
    <xf numFmtId="0" fontId="1" fillId="0" borderId="0"/>
    <xf numFmtId="0" fontId="35" fillId="42" borderId="28" applyNumberFormat="0" applyFont="0" applyAlignment="0" applyProtection="0"/>
    <xf numFmtId="0" fontId="35" fillId="42" borderId="28" applyNumberFormat="0" applyFont="0" applyAlignment="0" applyProtection="0"/>
    <xf numFmtId="0" fontId="46" fillId="42" borderId="28" applyNumberFormat="0" applyFont="0" applyAlignment="0" applyProtection="0"/>
    <xf numFmtId="0" fontId="19"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19" fillId="42" borderId="28" applyNumberFormat="0" applyFont="0" applyAlignment="0" applyProtection="0"/>
    <xf numFmtId="0" fontId="35" fillId="42" borderId="28" applyNumberFormat="0" applyFont="0" applyAlignment="0" applyProtection="0"/>
    <xf numFmtId="0" fontId="19" fillId="42"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5" fontId="81" fillId="0" borderId="0" applyNumberFormat="0"/>
    <xf numFmtId="0" fontId="62" fillId="60" borderId="29" applyNumberFormat="0" applyAlignment="0" applyProtection="0"/>
    <xf numFmtId="0" fontId="62" fillId="60" borderId="29" applyNumberFormat="0" applyAlignment="0" applyProtection="0"/>
    <xf numFmtId="0" fontId="82" fillId="60" borderId="30" applyNumberFormat="0" applyAlignment="0" applyProtection="0"/>
    <xf numFmtId="0" fontId="82" fillId="36" borderId="30" applyNumberFormat="0" applyAlignment="0" applyProtection="0"/>
    <xf numFmtId="0" fontId="82" fillId="60" borderId="30" applyNumberFormat="0" applyAlignment="0" applyProtection="0"/>
    <xf numFmtId="0" fontId="10" fillId="6" borderId="5" applyNumberFormat="0" applyAlignment="0" applyProtection="0"/>
    <xf numFmtId="9" fontId="4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24" fillId="0" borderId="0" applyFont="0" applyFill="0" applyBorder="0" applyAlignment="0" applyProtection="0"/>
    <xf numFmtId="9" fontId="35" fillId="0" borderId="0" applyFont="0" applyFill="0" applyBorder="0" applyAlignment="0" applyProtection="0"/>
    <xf numFmtId="9" fontId="4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35" fillId="0" borderId="0" applyFont="0" applyFill="0" applyBorder="0" applyAlignment="0" applyProtection="0"/>
    <xf numFmtId="9" fontId="24"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165" fontId="24" fillId="0" borderId="0" applyFont="0" applyFill="0" applyBorder="0" applyAlignment="0" applyProtection="0"/>
    <xf numFmtId="10" fontId="24" fillId="0" borderId="0" applyFont="0" applyFill="0" applyBorder="0" applyAlignment="0" applyProtection="0"/>
    <xf numFmtId="167" fontId="51" fillId="0" borderId="0">
      <alignment horizontal="center"/>
    </xf>
    <xf numFmtId="0" fontId="24" fillId="0" borderId="0"/>
    <xf numFmtId="0" fontId="24" fillId="0" borderId="0"/>
    <xf numFmtId="0" fontId="24" fillId="0" borderId="0"/>
    <xf numFmtId="0" fontId="24" fillId="0" borderId="0"/>
    <xf numFmtId="38" fontId="83" fillId="0" borderId="0" applyNumberFormat="0" applyFont="0" applyFill="0" applyBorder="0">
      <alignment horizontal="left" indent="4"/>
      <protection locked="0"/>
    </xf>
    <xf numFmtId="0" fontId="48" fillId="0" borderId="0" applyNumberFormat="0" applyFont="0" applyFill="0" applyBorder="0" applyAlignment="0" applyProtection="0">
      <alignment horizontal="left"/>
    </xf>
    <xf numFmtId="15" fontId="48" fillId="0" borderId="0" applyFont="0" applyFill="0" applyBorder="0" applyAlignment="0" applyProtection="0"/>
    <xf numFmtId="4" fontId="48" fillId="0" borderId="0" applyFont="0" applyFill="0" applyBorder="0" applyAlignment="0" applyProtection="0"/>
    <xf numFmtId="0" fontId="84" fillId="0" borderId="31">
      <alignment horizontal="center"/>
    </xf>
    <xf numFmtId="3" fontId="48" fillId="0" borderId="0" applyFont="0" applyFill="0" applyBorder="0" applyAlignment="0" applyProtection="0"/>
    <xf numFmtId="0" fontId="48" fillId="69" borderId="0" applyNumberFormat="0" applyFont="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46" fillId="0" borderId="0">
      <alignment vertical="top"/>
    </xf>
    <xf numFmtId="0" fontId="46" fillId="0" borderId="0">
      <alignment vertical="top"/>
    </xf>
    <xf numFmtId="0" fontId="46" fillId="0" borderId="0" applyNumberFormat="0" applyBorder="0" applyAlignment="0"/>
    <xf numFmtId="0" fontId="46" fillId="0" borderId="0" applyNumberFormat="0" applyBorder="0" applyAlignment="0"/>
    <xf numFmtId="37" fontId="86" fillId="0" borderId="0"/>
    <xf numFmtId="168" fontId="87" fillId="68" borderId="0" applyFill="0" applyBorder="0" applyProtection="0">
      <alignment horizontal="center"/>
      <protection hidden="1"/>
    </xf>
    <xf numFmtId="0" fontId="88"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2" fillId="0" borderId="0" applyNumberFormat="0" applyFill="0" applyBorder="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3" applyNumberFormat="0" applyFill="0" applyAlignment="0" applyProtection="0"/>
    <xf numFmtId="0" fontId="91" fillId="0" borderId="34"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16" fillId="0" borderId="9" applyNumberFormat="0" applyFill="0" applyAlignment="0" applyProtection="0"/>
    <xf numFmtId="0" fontId="92" fillId="0" borderId="0">
      <alignment horizontal="center"/>
    </xf>
    <xf numFmtId="0" fontId="75" fillId="0" borderId="0" applyNumberFormat="0" applyFill="0" applyBorder="0" applyAlignment="0" applyProtection="0"/>
    <xf numFmtId="0" fontId="75" fillId="0" borderId="0" applyNumberFormat="0" applyFill="0" applyBorder="0" applyAlignment="0" applyProtection="0"/>
    <xf numFmtId="0" fontId="14" fillId="0" borderId="0" applyNumberFormat="0" applyFill="0" applyBorder="0" applyAlignment="0" applyProtection="0"/>
    <xf numFmtId="169" fontId="80" fillId="70" borderId="0" applyFont="0" applyFill="0" applyBorder="0" applyAlignment="0" applyProtection="0">
      <alignment wrapText="1"/>
    </xf>
    <xf numFmtId="9" fontId="48" fillId="0" borderId="0" applyFont="0" applyFill="0" applyBorder="0" applyAlignment="0" applyProtection="0"/>
    <xf numFmtId="170" fontId="48" fillId="0" borderId="0" applyFont="0" applyFill="0" applyBorder="0" applyAlignment="0" applyProtection="0"/>
    <xf numFmtId="0" fontId="46" fillId="0" borderId="0">
      <alignment vertical="top"/>
    </xf>
    <xf numFmtId="0" fontId="46" fillId="0" borderId="0">
      <alignment vertical="top"/>
    </xf>
    <xf numFmtId="0" fontId="24" fillId="0" borderId="0"/>
    <xf numFmtId="9" fontId="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0" fontId="80" fillId="0" borderId="0"/>
    <xf numFmtId="43" fontId="80" fillId="0" borderId="0" applyFont="0" applyFill="0" applyBorder="0" applyAlignment="0" applyProtection="0"/>
    <xf numFmtId="44" fontId="24" fillId="0" borderId="0" applyFont="0" applyFill="0" applyBorder="0" applyAlignment="0" applyProtection="0"/>
    <xf numFmtId="0" fontId="24" fillId="0" borderId="0"/>
    <xf numFmtId="0" fontId="1" fillId="0" borderId="0"/>
    <xf numFmtId="0" fontId="46" fillId="0" borderId="0">
      <alignment vertical="top"/>
    </xf>
    <xf numFmtId="43" fontId="46" fillId="0" borderId="0" applyFont="0" applyFill="0" applyBorder="0" applyAlignment="0" applyProtection="0">
      <alignment vertical="top"/>
    </xf>
    <xf numFmtId="44" fontId="46" fillId="0" borderId="0" applyFont="0" applyFill="0" applyBorder="0" applyAlignment="0" applyProtection="0">
      <alignment vertical="top"/>
    </xf>
    <xf numFmtId="43" fontId="35" fillId="0" borderId="0" applyFont="0" applyFill="0" applyBorder="0" applyAlignment="0" applyProtection="0"/>
    <xf numFmtId="43" fontId="35" fillId="0" borderId="0" applyFont="0" applyFill="0" applyBorder="0" applyAlignment="0" applyProtection="0"/>
    <xf numFmtId="0" fontId="55" fillId="45" borderId="0" applyNumberFormat="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0" fontId="1" fillId="0" borderId="0"/>
    <xf numFmtId="164" fontId="19" fillId="0" borderId="0"/>
    <xf numFmtId="0" fontId="24" fillId="0" borderId="0"/>
    <xf numFmtId="0" fontId="47" fillId="0" borderId="0"/>
    <xf numFmtId="9" fontId="24" fillId="0" borderId="0" applyFont="0" applyFill="0" applyBorder="0" applyAlignment="0" applyProtection="0"/>
    <xf numFmtId="9" fontId="24" fillId="0" borderId="0" applyFont="0" applyFill="0" applyBorder="0" applyAlignment="0" applyProtection="0"/>
    <xf numFmtId="44" fontId="35" fillId="0" borderId="0" applyFont="0" applyFill="0" applyBorder="0" applyAlignment="0" applyProtection="0"/>
    <xf numFmtId="44" fontId="24" fillId="0" borderId="0" applyFont="0" applyFill="0" applyBorder="0" applyAlignment="0" applyProtection="0"/>
    <xf numFmtId="44" fontId="35" fillId="0" borderId="0" applyFont="0" applyFill="0" applyBorder="0" applyAlignment="0" applyProtection="0"/>
    <xf numFmtId="0" fontId="47" fillId="0" borderId="0"/>
    <xf numFmtId="43" fontId="46" fillId="0" borderId="0" applyFont="0" applyFill="0" applyBorder="0" applyAlignment="0" applyProtection="0">
      <alignment vertical="top"/>
    </xf>
    <xf numFmtId="43" fontId="35" fillId="0" borderId="0" applyFont="0" applyFill="0" applyBorder="0" applyAlignment="0" applyProtection="0"/>
    <xf numFmtId="0" fontId="35" fillId="0" borderId="0"/>
    <xf numFmtId="0" fontId="35" fillId="41" borderId="0" applyNumberFormat="0" applyBorder="0" applyAlignment="0" applyProtection="0"/>
    <xf numFmtId="0" fontId="35" fillId="43" borderId="0" applyNumberFormat="0" applyBorder="0" applyAlignment="0" applyProtection="0"/>
    <xf numFmtId="0" fontId="35" fillId="45" borderId="0" applyNumberFormat="0" applyBorder="0" applyAlignment="0" applyProtection="0"/>
    <xf numFmtId="0" fontId="35" fillId="37" borderId="0" applyNumberFormat="0" applyBorder="0" applyAlignment="0" applyProtection="0"/>
    <xf numFmtId="0" fontId="35" fillId="45" borderId="0" applyNumberFormat="0" applyBorder="0" applyAlignment="0" applyProtection="0"/>
    <xf numFmtId="0" fontId="35" fillId="40" borderId="0" applyNumberFormat="0" applyBorder="0" applyAlignment="0" applyProtection="0"/>
    <xf numFmtId="0" fontId="35" fillId="47" borderId="0" applyNumberFormat="0" applyBorder="0" applyAlignment="0" applyProtection="0"/>
    <xf numFmtId="0" fontId="35" fillId="41" borderId="0" applyNumberFormat="0" applyBorder="0" applyAlignment="0" applyProtection="0"/>
    <xf numFmtId="0" fontId="35" fillId="45" borderId="0" applyNumberFormat="0" applyBorder="0" applyAlignment="0" applyProtection="0"/>
    <xf numFmtId="0" fontId="35" fillId="38" borderId="0" applyNumberFormat="0" applyBorder="0" applyAlignment="0" applyProtection="0"/>
    <xf numFmtId="0" fontId="35" fillId="42" borderId="0" applyNumberFormat="0" applyBorder="0" applyAlignment="0" applyProtection="0"/>
    <xf numFmtId="0" fontId="36" fillId="52" borderId="0" applyNumberFormat="0" applyBorder="0" applyAlignment="0" applyProtection="0"/>
    <xf numFmtId="0" fontId="36" fillId="40" borderId="0" applyNumberFormat="0" applyBorder="0" applyAlignment="0" applyProtection="0"/>
    <xf numFmtId="0" fontId="36" fillId="48" borderId="0" applyNumberFormat="0" applyBorder="0" applyAlignment="0" applyProtection="0"/>
    <xf numFmtId="0" fontId="36" fillId="41" borderId="0" applyNumberFormat="0" applyBorder="0" applyAlignment="0" applyProtection="0"/>
    <xf numFmtId="0" fontId="36" fillId="49" borderId="0" applyNumberFormat="0" applyBorder="0" applyAlignment="0" applyProtection="0"/>
    <xf numFmtId="0" fontId="36" fillId="54" borderId="0" applyNumberFormat="0" applyBorder="0" applyAlignment="0" applyProtection="0"/>
    <xf numFmtId="0" fontId="36" fillId="52" borderId="0" applyNumberFormat="0" applyBorder="0" applyAlignment="0" applyProtection="0"/>
    <xf numFmtId="0" fontId="36" fillId="57" borderId="0" applyNumberFormat="0" applyBorder="0" applyAlignment="0" applyProtection="0"/>
    <xf numFmtId="0" fontId="36" fillId="58" borderId="0" applyNumberFormat="0" applyBorder="0" applyAlignment="0" applyProtection="0"/>
    <xf numFmtId="0" fontId="36" fillId="53" borderId="0" applyNumberFormat="0" applyBorder="0" applyAlignment="0" applyProtection="0"/>
    <xf numFmtId="0" fontId="36" fillId="52" borderId="0" applyNumberFormat="0" applyBorder="0" applyAlignment="0" applyProtection="0"/>
    <xf numFmtId="0" fontId="39" fillId="44" borderId="0" applyNumberFormat="0" applyBorder="0" applyAlignment="0" applyProtection="0"/>
    <xf numFmtId="0" fontId="39" fillId="41" borderId="0" applyNumberFormat="0" applyBorder="0" applyAlignment="0" applyProtection="0"/>
    <xf numFmtId="0" fontId="64" fillId="0" borderId="0" applyNumberFormat="0" applyFill="0" applyBorder="0" applyAlignment="0" applyProtection="0"/>
    <xf numFmtId="0" fontId="69" fillId="0" borderId="0" applyNumberFormat="0" applyFill="0" applyBorder="0" applyAlignment="0" applyProtection="0">
      <alignment vertical="top"/>
      <protection locked="0"/>
    </xf>
    <xf numFmtId="0" fontId="71" fillId="37" borderId="11" applyNumberFormat="0" applyAlignment="0" applyProtection="0"/>
    <xf numFmtId="0" fontId="73" fillId="0" borderId="25" applyNumberFormat="0" applyFill="0" applyAlignment="0" applyProtection="0"/>
    <xf numFmtId="0" fontId="76" fillId="46" borderId="0" applyNumberFormat="0" applyBorder="0" applyAlignment="0" applyProtection="0"/>
    <xf numFmtId="0" fontId="1" fillId="0" borderId="0"/>
    <xf numFmtId="0" fontId="82" fillId="36" borderId="30" applyNumberFormat="0" applyAlignment="0" applyProtection="0"/>
    <xf numFmtId="0" fontId="90" fillId="0" borderId="0" applyNumberFormat="0" applyFill="0" applyBorder="0" applyAlignment="0" applyProtection="0"/>
    <xf numFmtId="0" fontId="95" fillId="60" borderId="0"/>
    <xf numFmtId="164" fontId="19" fillId="0" borderId="0"/>
    <xf numFmtId="0" fontId="17" fillId="25" borderId="0" applyNumberFormat="0" applyBorder="0" applyAlignment="0" applyProtection="0"/>
    <xf numFmtId="0" fontId="1" fillId="0" borderId="0"/>
    <xf numFmtId="10" fontId="51" fillId="68" borderId="0"/>
    <xf numFmtId="0" fontId="1" fillId="0" borderId="0"/>
    <xf numFmtId="9" fontId="19" fillId="0" borderId="0" applyFont="0" applyFill="0" applyBorder="0" applyAlignment="0" applyProtection="0"/>
    <xf numFmtId="0" fontId="1" fillId="0" borderId="0"/>
    <xf numFmtId="41" fontId="51" fillId="68" borderId="0">
      <alignment horizontal="left"/>
    </xf>
    <xf numFmtId="171" fontId="19" fillId="0" borderId="0" applyFont="0" applyFill="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7"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1" fillId="37" borderId="0" applyNumberFormat="0" applyBorder="0" applyAlignment="0" applyProtection="0"/>
    <xf numFmtId="0" fontId="35" fillId="41" borderId="0" applyNumberFormat="0" applyBorder="0" applyAlignment="0" applyProtection="0"/>
    <xf numFmtId="0" fontId="1" fillId="42" borderId="0" applyNumberFormat="0" applyBorder="0" applyAlignment="0" applyProtection="0"/>
    <xf numFmtId="0" fontId="35" fillId="43" borderId="0" applyNumberFormat="0" applyBorder="0" applyAlignment="0" applyProtection="0"/>
    <xf numFmtId="0" fontId="1" fillId="42" borderId="0" applyNumberFormat="0" applyBorder="0" applyAlignment="0" applyProtection="0"/>
    <xf numFmtId="0" fontId="35" fillId="43" borderId="0" applyNumberFormat="0" applyBorder="0" applyAlignment="0" applyProtection="0"/>
    <xf numFmtId="0" fontId="35" fillId="36"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45" borderId="0" applyNumberFormat="0" applyBorder="0" applyAlignment="0" applyProtection="0"/>
    <xf numFmtId="0" fontId="1" fillId="26" borderId="0" applyNumberFormat="0" applyBorder="0" applyAlignment="0" applyProtection="0"/>
    <xf numFmtId="0" fontId="35" fillId="37" borderId="0" applyNumberFormat="0" applyBorder="0" applyAlignment="0" applyProtection="0"/>
    <xf numFmtId="0" fontId="35" fillId="42" borderId="0" applyNumberFormat="0" applyBorder="0" applyAlignment="0" applyProtection="0"/>
    <xf numFmtId="0" fontId="35" fillId="37" borderId="0" applyNumberFormat="0" applyBorder="0" applyAlignment="0" applyProtection="0"/>
    <xf numFmtId="0" fontId="1" fillId="30"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40" borderId="0" applyNumberFormat="0" applyBorder="0" applyAlignment="0" applyProtection="0"/>
    <xf numFmtId="0" fontId="1" fillId="15" borderId="0" applyNumberFormat="0" applyBorder="0" applyAlignment="0" applyProtection="0"/>
    <xf numFmtId="0" fontId="35" fillId="42"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1" fillId="42" borderId="0" applyNumberFormat="0" applyBorder="0" applyAlignment="0" applyProtection="0"/>
    <xf numFmtId="0" fontId="35" fillId="47"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38" borderId="0" applyNumberFormat="0" applyBorder="0" applyAlignment="0" applyProtection="0"/>
    <xf numFmtId="0" fontId="1" fillId="27" borderId="0" applyNumberFormat="0" applyBorder="0" applyAlignment="0" applyProtection="0"/>
    <xf numFmtId="0" fontId="35" fillId="46"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9" borderId="0" applyNumberFormat="0" applyBorder="0" applyAlignment="0" applyProtection="0"/>
    <xf numFmtId="0" fontId="36" fillId="59" borderId="0" applyNumberFormat="0" applyBorder="0" applyAlignment="0" applyProtection="0"/>
    <xf numFmtId="0" fontId="36" fillId="50" borderId="0" applyNumberFormat="0" applyBorder="0" applyAlignment="0" applyProtection="0"/>
    <xf numFmtId="41" fontId="24" fillId="0" borderId="0"/>
    <xf numFmtId="41" fontId="24" fillId="0" borderId="0"/>
    <xf numFmtId="41" fontId="24" fillId="0" borderId="0"/>
    <xf numFmtId="0" fontId="40" fillId="60" borderId="11" applyNumberFormat="0" applyAlignment="0" applyProtection="0"/>
    <xf numFmtId="0" fontId="40" fillId="36" borderId="11" applyNumberFormat="0" applyAlignment="0" applyProtection="0"/>
    <xf numFmtId="0" fontId="40" fillId="36" borderId="11" applyNumberFormat="0" applyAlignment="0" applyProtection="0"/>
    <xf numFmtId="0" fontId="43" fillId="61" borderId="1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6" fillId="0" borderId="0" applyFont="0" applyFill="0" applyBorder="0" applyAlignment="0" applyProtection="0">
      <alignment vertical="top"/>
    </xf>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24"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24"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22"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22" fillId="0" borderId="0" applyFont="0" applyFill="0" applyBorder="0" applyAlignment="0" applyProtection="0"/>
    <xf numFmtId="44" fontId="5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24"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alignment wrapText="1"/>
    </xf>
    <xf numFmtId="44" fontId="1" fillId="0" borderId="0" applyFont="0" applyFill="0" applyBorder="0" applyAlignment="0" applyProtection="0"/>
    <xf numFmtId="44" fontId="24" fillId="0" borderId="0" applyFont="0" applyFill="0" applyBorder="0" applyAlignment="0" applyProtection="0"/>
    <xf numFmtId="0" fontId="19" fillId="0" borderId="0"/>
    <xf numFmtId="0" fontId="19" fillId="0" borderId="0"/>
    <xf numFmtId="0" fontId="19" fillId="0" borderId="38"/>
    <xf numFmtId="172" fontId="24" fillId="0" borderId="0" applyFont="0" applyFill="0" applyBorder="0" applyAlignment="0" applyProtection="0"/>
    <xf numFmtId="172" fontId="24" fillId="0" borderId="0" applyFont="0" applyFill="0" applyBorder="0" applyAlignment="0" applyProtection="0"/>
    <xf numFmtId="0" fontId="55" fillId="43" borderId="0" applyNumberFormat="0" applyBorder="0" applyAlignment="0" applyProtection="0"/>
    <xf numFmtId="0" fontId="55" fillId="45"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6" fillId="0" borderId="15" applyNumberFormat="0" applyFill="0" applyAlignment="0" applyProtection="0"/>
    <xf numFmtId="0" fontId="62" fillId="0" borderId="21" applyNumberFormat="0" applyFill="0" applyAlignment="0" applyProtection="0"/>
    <xf numFmtId="0" fontId="62" fillId="0" borderId="0" applyNumberFormat="0" applyFill="0" applyBorder="0" applyAlignment="0" applyProtection="0"/>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71" fillId="46" borderId="11" applyNumberFormat="0" applyAlignment="0" applyProtection="0"/>
    <xf numFmtId="0" fontId="71" fillId="37" borderId="11" applyNumberFormat="0" applyAlignment="0" applyProtection="0"/>
    <xf numFmtId="0" fontId="97" fillId="71" borderId="38"/>
    <xf numFmtId="0" fontId="76" fillId="46" borderId="0" applyNumberFormat="0" applyBorder="0" applyAlignment="0" applyProtection="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35"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alignment wrapText="1"/>
    </xf>
    <xf numFmtId="0" fontId="1" fillId="0" borderId="0"/>
    <xf numFmtId="0" fontId="1" fillId="0" borderId="0"/>
    <xf numFmtId="0" fontId="1" fillId="0" borderId="0"/>
    <xf numFmtId="0" fontId="1" fillId="0" borderId="0"/>
    <xf numFmtId="0" fontId="1" fillId="0" borderId="0"/>
    <xf numFmtId="0" fontId="24" fillId="0" borderId="0"/>
    <xf numFmtId="0" fontId="46" fillId="0" borderId="0">
      <alignment vertical="top"/>
    </xf>
    <xf numFmtId="0" fontId="24"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48" fillId="0" borderId="0"/>
    <xf numFmtId="0" fontId="1" fillId="0" borderId="0"/>
    <xf numFmtId="0" fontId="19" fillId="0" borderId="0"/>
    <xf numFmtId="0" fontId="1" fillId="0" borderId="0"/>
    <xf numFmtId="0" fontId="1" fillId="0" borderId="0"/>
    <xf numFmtId="0" fontId="1" fillId="0" borderId="0"/>
    <xf numFmtId="0" fontId="1" fillId="0" borderId="0"/>
    <xf numFmtId="0" fontId="24" fillId="0" borderId="0"/>
    <xf numFmtId="0" fontId="19" fillId="0" borderId="0"/>
    <xf numFmtId="0" fontId="1" fillId="0" borderId="0"/>
    <xf numFmtId="0" fontId="19" fillId="0" borderId="0"/>
    <xf numFmtId="0" fontId="24" fillId="0" borderId="0"/>
    <xf numFmtId="0" fontId="79" fillId="0" borderId="0"/>
    <xf numFmtId="0" fontId="24" fillId="0" borderId="0"/>
    <xf numFmtId="0" fontId="19" fillId="0" borderId="0"/>
    <xf numFmtId="0" fontId="35" fillId="0" borderId="0"/>
    <xf numFmtId="0" fontId="1" fillId="0" borderId="0"/>
    <xf numFmtId="0" fontId="1" fillId="0" borderId="0"/>
    <xf numFmtId="0" fontId="1" fillId="0" borderId="0"/>
    <xf numFmtId="0" fontId="19" fillId="0" borderId="0"/>
    <xf numFmtId="0" fontId="1" fillId="0" borderId="0"/>
    <xf numFmtId="0" fontId="1" fillId="0" borderId="0"/>
    <xf numFmtId="0" fontId="24" fillId="0" borderId="0"/>
    <xf numFmtId="0" fontId="19" fillId="0" borderId="0"/>
    <xf numFmtId="0" fontId="35" fillId="0" borderId="0"/>
    <xf numFmtId="0" fontId="1" fillId="0" borderId="0"/>
    <xf numFmtId="0" fontId="19" fillId="0" borderId="0"/>
    <xf numFmtId="0" fontId="1" fillId="0" borderId="0"/>
    <xf numFmtId="0" fontId="1" fillId="0" borderId="0"/>
    <xf numFmtId="0" fontId="1" fillId="0" borderId="0"/>
    <xf numFmtId="0" fontId="24" fillId="0" borderId="0"/>
    <xf numFmtId="0" fontId="19" fillId="0" borderId="0"/>
    <xf numFmtId="0" fontId="1" fillId="0" borderId="0"/>
    <xf numFmtId="0" fontId="1" fillId="0" borderId="0"/>
    <xf numFmtId="0" fontId="1" fillId="0" borderId="0"/>
    <xf numFmtId="0" fontId="19" fillId="0" borderId="0"/>
    <xf numFmtId="0" fontId="35" fillId="0" borderId="0"/>
    <xf numFmtId="0" fontId="1" fillId="0" borderId="0"/>
    <xf numFmtId="0" fontId="24" fillId="0" borderId="0"/>
    <xf numFmtId="0" fontId="46" fillId="0" borderId="0">
      <alignment vertical="top"/>
    </xf>
    <xf numFmtId="0" fontId="1" fillId="0" borderId="0"/>
    <xf numFmtId="0" fontId="2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24" fillId="0" borderId="0"/>
    <xf numFmtId="0" fontId="35" fillId="0" borderId="0"/>
    <xf numFmtId="0" fontId="1" fillId="0" borderId="0"/>
    <xf numFmtId="0" fontId="24" fillId="0" borderId="0"/>
    <xf numFmtId="0" fontId="35" fillId="0" borderId="0"/>
    <xf numFmtId="0" fontId="24" fillId="0" borderId="0"/>
    <xf numFmtId="0" fontId="35" fillId="0" borderId="0"/>
    <xf numFmtId="0" fontId="24" fillId="0" borderId="0">
      <alignment wrapText="1"/>
    </xf>
    <xf numFmtId="0" fontId="19" fillId="0" borderId="0"/>
    <xf numFmtId="0" fontId="19" fillId="0" borderId="0"/>
    <xf numFmtId="0" fontId="35" fillId="0" borderId="0"/>
    <xf numFmtId="0" fontId="19" fillId="0" borderId="0"/>
    <xf numFmtId="0" fontId="35" fillId="0" borderId="0"/>
    <xf numFmtId="0" fontId="24" fillId="0" borderId="0">
      <alignment wrapText="1"/>
    </xf>
    <xf numFmtId="0" fontId="19" fillId="0" borderId="0"/>
    <xf numFmtId="0" fontId="46" fillId="0" borderId="0">
      <alignment vertical="top"/>
    </xf>
    <xf numFmtId="0" fontId="19" fillId="0" borderId="0"/>
    <xf numFmtId="0" fontId="46" fillId="0" borderId="0">
      <alignment vertical="top"/>
    </xf>
    <xf numFmtId="0" fontId="19" fillId="0" borderId="0"/>
    <xf numFmtId="0" fontId="48"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35" fillId="0" borderId="0"/>
    <xf numFmtId="0" fontId="1" fillId="0" borderId="0"/>
    <xf numFmtId="0" fontId="24" fillId="0" borderId="0">
      <alignment vertical="top"/>
    </xf>
    <xf numFmtId="0" fontId="48"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4" fillId="0" borderId="0"/>
    <xf numFmtId="0" fontId="1" fillId="0" borderId="0"/>
    <xf numFmtId="0" fontId="19" fillId="0" borderId="0"/>
    <xf numFmtId="0" fontId="1" fillId="0" borderId="0"/>
    <xf numFmtId="0" fontId="24" fillId="0" borderId="0"/>
    <xf numFmtId="0" fontId="1" fillId="0" borderId="0"/>
    <xf numFmtId="0" fontId="19" fillId="0" borderId="0"/>
    <xf numFmtId="0" fontId="1" fillId="0" borderId="0"/>
    <xf numFmtId="0" fontId="24" fillId="0" borderId="0"/>
    <xf numFmtId="0" fontId="1" fillId="0" borderId="0"/>
    <xf numFmtId="0" fontId="24" fillId="0" borderId="0"/>
    <xf numFmtId="0" fontId="1" fillId="0" borderId="0"/>
    <xf numFmtId="0" fontId="24" fillId="0" borderId="0"/>
    <xf numFmtId="0" fontId="1" fillId="0" borderId="0"/>
    <xf numFmtId="0" fontId="24" fillId="0" borderId="0"/>
    <xf numFmtId="0" fontId="1" fillId="0" borderId="0"/>
    <xf numFmtId="0" fontId="24" fillId="0" borderId="0"/>
    <xf numFmtId="0" fontId="1" fillId="0" borderId="0"/>
    <xf numFmtId="0" fontId="1" fillId="0" borderId="0"/>
    <xf numFmtId="0" fontId="24" fillId="0" borderId="0"/>
    <xf numFmtId="0" fontId="1" fillId="0" borderId="0"/>
    <xf numFmtId="0" fontId="24" fillId="0" borderId="0"/>
    <xf numFmtId="0" fontId="1" fillId="0" borderId="0"/>
    <xf numFmtId="0" fontId="24" fillId="0" borderId="0"/>
    <xf numFmtId="0" fontId="79"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98" fillId="0" borderId="0"/>
    <xf numFmtId="0" fontId="1" fillId="0" borderId="0"/>
    <xf numFmtId="0" fontId="24" fillId="0" borderId="0"/>
    <xf numFmtId="0" fontId="5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99" fillId="0" borderId="0"/>
    <xf numFmtId="0" fontId="99"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35" fillId="0" borderId="0"/>
    <xf numFmtId="0" fontId="1" fillId="0" borderId="0"/>
    <xf numFmtId="0" fontId="24" fillId="0" borderId="0"/>
    <xf numFmtId="0" fontId="24" fillId="0" borderId="0">
      <alignment wrapText="1"/>
    </xf>
    <xf numFmtId="0" fontId="24" fillId="0" borderId="0">
      <alignment wrapText="1"/>
    </xf>
    <xf numFmtId="0" fontId="24" fillId="0" borderId="0">
      <alignment wrapText="1"/>
    </xf>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35" fillId="42" borderId="28" applyNumberFormat="0" applyFont="0" applyAlignment="0" applyProtection="0"/>
    <xf numFmtId="0" fontId="34" fillId="42" borderId="28" applyNumberFormat="0" applyFont="0" applyAlignment="0" applyProtection="0"/>
    <xf numFmtId="0" fontId="35" fillId="8" borderId="39" applyNumberFormat="0" applyFont="0" applyAlignment="0" applyProtection="0"/>
    <xf numFmtId="0" fontId="82" fillId="60" borderId="30" applyNumberFormat="0" applyAlignment="0" applyProtection="0"/>
    <xf numFmtId="0" fontId="62" fillId="60" borderId="29" applyNumberFormat="0" applyAlignment="0" applyProtection="0"/>
    <xf numFmtId="0" fontId="82" fillId="36" borderId="30" applyNumberFormat="0" applyAlignment="0" applyProtection="0"/>
    <xf numFmtId="0" fontId="82" fillId="36" borderId="30" applyNumberFormat="0" applyAlignment="0" applyProtection="0"/>
    <xf numFmtId="9" fontId="24" fillId="0" borderId="0" applyFont="0" applyFill="0" applyBorder="0" applyAlignment="0" applyProtection="0">
      <alignment wrapText="1"/>
    </xf>
    <xf numFmtId="9" fontId="1" fillId="0" borderId="0" applyFont="0" applyFill="0" applyBorder="0" applyAlignment="0" applyProtection="0"/>
    <xf numFmtId="9" fontId="35" fillId="0" borderId="0" applyFont="0" applyFill="0" applyBorder="0" applyAlignment="0" applyProtection="0"/>
    <xf numFmtId="9" fontId="46" fillId="0" borderId="0" applyFont="0" applyFill="0" applyBorder="0" applyAlignment="0" applyProtection="0">
      <alignment vertical="top"/>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22"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alignment wrapText="1"/>
    </xf>
    <xf numFmtId="0" fontId="84" fillId="0" borderId="37">
      <alignment horizontal="center"/>
    </xf>
    <xf numFmtId="0" fontId="19" fillId="0" borderId="0"/>
    <xf numFmtId="0" fontId="19" fillId="0" borderId="0"/>
    <xf numFmtId="0" fontId="46" fillId="0" borderId="0">
      <alignment vertical="top"/>
    </xf>
    <xf numFmtId="0" fontId="19" fillId="0" borderId="0"/>
    <xf numFmtId="0" fontId="46" fillId="0" borderId="0">
      <alignment vertical="top"/>
    </xf>
    <xf numFmtId="0" fontId="19" fillId="0" borderId="38"/>
    <xf numFmtId="0" fontId="19" fillId="0" borderId="38"/>
    <xf numFmtId="0" fontId="100" fillId="72" borderId="0"/>
    <xf numFmtId="0" fontId="101" fillId="72" borderId="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7" fillId="0" borderId="40"/>
    <xf numFmtId="0" fontId="97" fillId="0" borderId="40"/>
    <xf numFmtId="0" fontId="97" fillId="0" borderId="38"/>
    <xf numFmtId="0" fontId="97" fillId="0" borderId="38"/>
    <xf numFmtId="0" fontId="24" fillId="0" borderId="0"/>
    <xf numFmtId="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48" fillId="0" borderId="0" applyFont="0" applyFill="0" applyBorder="0" applyAlignment="0" applyProtection="0"/>
    <xf numFmtId="0" fontId="85" fillId="0" borderId="0"/>
    <xf numFmtId="0" fontId="71" fillId="37" borderId="11" applyNumberFormat="0" applyAlignment="0" applyProtection="0"/>
    <xf numFmtId="0" fontId="35" fillId="39" borderId="0" applyNumberFormat="0" applyBorder="0" applyAlignment="0" applyProtection="0"/>
    <xf numFmtId="0" fontId="35" fillId="41"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38" borderId="0" applyNumberFormat="0" applyBorder="0" applyAlignment="0" applyProtection="0"/>
    <xf numFmtId="0" fontId="35" fillId="47" borderId="0" applyNumberFormat="0" applyBorder="0" applyAlignment="0" applyProtection="0"/>
    <xf numFmtId="0" fontId="35" fillId="44" borderId="0" applyNumberFormat="0" applyBorder="0" applyAlignment="0" applyProtection="0"/>
    <xf numFmtId="0" fontId="35" fillId="48" borderId="0" applyNumberFormat="0" applyBorder="0" applyAlignment="0" applyProtection="0"/>
    <xf numFmtId="0" fontId="36" fillId="51" borderId="0" applyNumberFormat="0" applyBorder="0" applyAlignment="0" applyProtection="0"/>
    <xf numFmtId="0" fontId="36" fillId="47" borderId="0" applyNumberFormat="0" applyBorder="0" applyAlignment="0" applyProtection="0"/>
    <xf numFmtId="0" fontId="36" fillId="53" borderId="0" applyNumberFormat="0" applyBorder="0" applyAlignment="0" applyProtection="0"/>
    <xf numFmtId="0" fontId="36" fillId="54" borderId="0" applyNumberFormat="0" applyBorder="0" applyAlignment="0" applyProtection="0"/>
    <xf numFmtId="0" fontId="36" fillId="56" borderId="0" applyNumberFormat="0" applyBorder="0" applyAlignment="0" applyProtection="0"/>
    <xf numFmtId="0" fontId="36" fillId="53" borderId="0" applyNumberFormat="0" applyBorder="0" applyAlignment="0" applyProtection="0"/>
    <xf numFmtId="0" fontId="40" fillId="36" borderId="11" applyNumberFormat="0" applyAlignment="0" applyProtection="0"/>
    <xf numFmtId="43" fontId="79" fillId="0" borderId="0" applyFont="0" applyFill="0" applyBorder="0" applyAlignment="0" applyProtection="0"/>
    <xf numFmtId="43" fontId="79" fillId="0" borderId="0" applyFont="0" applyFill="0" applyBorder="0" applyAlignment="0" applyProtection="0"/>
    <xf numFmtId="43" fontId="46"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170" fontId="48" fillId="0" borderId="0" applyFont="0" applyFill="0" applyBorder="0" applyAlignment="0" applyProtection="0"/>
    <xf numFmtId="44" fontId="79"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0" fontId="24" fillId="0" borderId="0" applyFont="0" applyFill="0" applyBorder="0" applyAlignment="0" applyProtection="0"/>
    <xf numFmtId="0" fontId="58" fillId="0" borderId="18" applyNumberFormat="0" applyFill="0" applyAlignment="0" applyProtection="0"/>
    <xf numFmtId="0" fontId="61" fillId="0" borderId="19" applyNumberFormat="0" applyFill="0" applyAlignment="0" applyProtection="0"/>
    <xf numFmtId="0" fontId="64" fillId="0" borderId="24" applyNumberFormat="0" applyFill="0" applyAlignment="0" applyProtection="0"/>
    <xf numFmtId="0" fontId="64" fillId="0" borderId="0" applyNumberFormat="0" applyFill="0" applyBorder="0" applyAlignment="0" applyProtection="0"/>
    <xf numFmtId="0" fontId="10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9" fillId="0" borderId="0"/>
    <xf numFmtId="0" fontId="46" fillId="0" borderId="0">
      <alignment vertical="top"/>
    </xf>
    <xf numFmtId="0" fontId="79" fillId="0" borderId="0"/>
    <xf numFmtId="0" fontId="79" fillId="0" borderId="0"/>
    <xf numFmtId="0" fontId="24" fillId="0" borderId="0"/>
    <xf numFmtId="0" fontId="46" fillId="0" borderId="0">
      <alignment vertical="top"/>
    </xf>
    <xf numFmtId="0" fontId="24" fillId="0" borderId="0"/>
    <xf numFmtId="0" fontId="48" fillId="0" borderId="0"/>
    <xf numFmtId="0" fontId="1" fillId="0" borderId="0"/>
    <xf numFmtId="0" fontId="1" fillId="0" borderId="0"/>
    <xf numFmtId="0" fontId="1" fillId="0" borderId="0"/>
    <xf numFmtId="0" fontId="24" fillId="42" borderId="28" applyNumberFormat="0" applyFont="0" applyAlignment="0" applyProtection="0"/>
    <xf numFmtId="0" fontId="82" fillId="36" borderId="30" applyNumberFormat="0" applyAlignment="0" applyProtection="0"/>
    <xf numFmtId="9" fontId="79" fillId="0" borderId="0" applyFont="0" applyFill="0" applyBorder="0" applyAlignment="0" applyProtection="0"/>
    <xf numFmtId="9" fontId="79" fillId="0" borderId="0" applyFont="0" applyFill="0" applyBorder="0" applyAlignment="0" applyProtection="0"/>
    <xf numFmtId="9" fontId="24" fillId="0" borderId="0" applyFont="0" applyFill="0" applyBorder="0" applyAlignment="0" applyProtection="0"/>
    <xf numFmtId="9" fontId="46" fillId="0" borderId="0" applyFont="0" applyFill="0" applyBorder="0" applyAlignment="0" applyProtection="0">
      <alignment vertical="top"/>
    </xf>
    <xf numFmtId="9" fontId="48" fillId="0" borderId="0" applyFont="0" applyFill="0" applyBorder="0" applyAlignment="0" applyProtection="0"/>
    <xf numFmtId="9" fontId="48" fillId="0" borderId="0" applyFont="0" applyFill="0" applyBorder="0" applyAlignment="0" applyProtection="0"/>
    <xf numFmtId="0" fontId="90" fillId="0" borderId="0" applyNumberFormat="0" applyFill="0" applyBorder="0" applyAlignment="0" applyProtection="0"/>
    <xf numFmtId="0" fontId="91" fillId="0" borderId="35" applyNumberFormat="0" applyFill="0" applyAlignment="0" applyProtection="0"/>
    <xf numFmtId="0" fontId="85"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46" fillId="0" borderId="0" applyFont="0" applyFill="0" applyBorder="0" applyAlignment="0" applyProtection="0">
      <alignment vertical="top"/>
    </xf>
    <xf numFmtId="44" fontId="46" fillId="0" borderId="0" applyFont="0" applyFill="0" applyBorder="0" applyAlignment="0" applyProtection="0">
      <alignment vertical="top"/>
    </xf>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46" fillId="0" borderId="0">
      <alignment vertical="top"/>
    </xf>
    <xf numFmtId="43" fontId="46" fillId="0" borderId="0" applyFont="0" applyFill="0" applyBorder="0" applyAlignment="0" applyProtection="0">
      <alignment vertical="top"/>
    </xf>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85" fillId="0" borderId="0"/>
    <xf numFmtId="0" fontId="85" fillId="0" borderId="0"/>
    <xf numFmtId="0" fontId="85" fillId="0" borderId="0"/>
    <xf numFmtId="0" fontId="24" fillId="0" borderId="0"/>
    <xf numFmtId="0" fontId="24" fillId="0" borderId="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38" borderId="0" applyNumberFormat="0" applyBorder="0" applyAlignment="0" applyProtection="0"/>
    <xf numFmtId="0" fontId="35" fillId="3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1" fillId="14" borderId="0" applyNumberFormat="0" applyBorder="0" applyAlignment="0" applyProtection="0"/>
    <xf numFmtId="0" fontId="1" fillId="42" borderId="0" applyNumberFormat="0" applyBorder="0" applyAlignment="0" applyProtection="0"/>
    <xf numFmtId="0" fontId="35" fillId="42" borderId="0" applyNumberFormat="0" applyBorder="0" applyAlignment="0" applyProtection="0"/>
    <xf numFmtId="0" fontId="1" fillId="18"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44"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38" borderId="0" applyNumberFormat="0" applyBorder="0" applyAlignment="0" applyProtection="0"/>
    <xf numFmtId="0" fontId="35" fillId="45" borderId="0" applyNumberFormat="0" applyBorder="0" applyAlignment="0" applyProtection="0"/>
    <xf numFmtId="0" fontId="35" fillId="42"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1" fillId="19" borderId="0" applyNumberFormat="0" applyBorder="0" applyAlignment="0" applyProtection="0"/>
    <xf numFmtId="0" fontId="35" fillId="44" borderId="0" applyNumberFormat="0" applyBorder="0" applyAlignment="0" applyProtection="0"/>
    <xf numFmtId="0" fontId="35" fillId="41" borderId="0" applyNumberFormat="0" applyBorder="0" applyAlignment="0" applyProtection="0"/>
    <xf numFmtId="0" fontId="35" fillId="45" borderId="0" applyNumberFormat="0" applyBorder="0" applyAlignment="0" applyProtection="0"/>
    <xf numFmtId="0" fontId="35" fillId="42" borderId="0" applyNumberFormat="0" applyBorder="0" applyAlignment="0" applyProtection="0"/>
    <xf numFmtId="0" fontId="35" fillId="48" borderId="0" applyNumberFormat="0" applyBorder="0" applyAlignment="0" applyProtection="0"/>
    <xf numFmtId="0" fontId="35" fillId="42"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45" borderId="0" applyNumberFormat="0" applyBorder="0" applyAlignment="0" applyProtection="0"/>
    <xf numFmtId="0" fontId="36" fillId="51" borderId="0" applyNumberFormat="0" applyBorder="0" applyAlignment="0" applyProtection="0"/>
    <xf numFmtId="0" fontId="36" fillId="45" borderId="0" applyNumberFormat="0" applyBorder="0" applyAlignment="0" applyProtection="0"/>
    <xf numFmtId="0" fontId="36" fillId="52" borderId="0" applyNumberFormat="0" applyBorder="0" applyAlignment="0" applyProtection="0"/>
    <xf numFmtId="0" fontId="36" fillId="40" borderId="0" applyNumberFormat="0" applyBorder="0" applyAlignment="0" applyProtection="0"/>
    <xf numFmtId="0" fontId="36" fillId="48"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6" fillId="41" borderId="0" applyNumberFormat="0" applyBorder="0" applyAlignment="0" applyProtection="0"/>
    <xf numFmtId="0" fontId="36" fillId="53" borderId="0" applyNumberFormat="0" applyBorder="0" applyAlignment="0" applyProtection="0"/>
    <xf numFmtId="0" fontId="36" fillId="41"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9" borderId="0" applyNumberFormat="0" applyBorder="0" applyAlignment="0" applyProtection="0"/>
    <xf numFmtId="0" fontId="17" fillId="28"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54" borderId="0" applyNumberFormat="0" applyBorder="0" applyAlignment="0" applyProtection="0"/>
    <xf numFmtId="0" fontId="17" fillId="32"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36" fillId="52" borderId="0" applyNumberFormat="0" applyBorder="0" applyAlignment="0" applyProtection="0"/>
    <xf numFmtId="0" fontId="36" fillId="57" borderId="0" applyNumberFormat="0" applyBorder="0" applyAlignment="0" applyProtection="0"/>
    <xf numFmtId="0" fontId="36" fillId="58" borderId="0" applyNumberFormat="0" applyBorder="0" applyAlignment="0" applyProtection="0"/>
    <xf numFmtId="0" fontId="36" fillId="48" borderId="0" applyNumberFormat="0" applyBorder="0" applyAlignment="0" applyProtection="0"/>
    <xf numFmtId="0" fontId="36" fillId="58"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3"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6" fillId="52" borderId="0" applyNumberFormat="0" applyBorder="0" applyAlignment="0" applyProtection="0"/>
    <xf numFmtId="0" fontId="36" fillId="57" borderId="0" applyNumberFormat="0" applyBorder="0" applyAlignment="0" applyProtection="0"/>
    <xf numFmtId="0" fontId="36" fillId="52" borderId="0" applyNumberFormat="0" applyBorder="0" applyAlignment="0" applyProtection="0"/>
    <xf numFmtId="41" fontId="24" fillId="0" borderId="0"/>
    <xf numFmtId="41" fontId="24" fillId="0" borderId="0"/>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9" fillId="44" borderId="0" applyNumberFormat="0" applyBorder="0" applyAlignment="0" applyProtection="0"/>
    <xf numFmtId="0" fontId="39" fillId="41" borderId="0" applyNumberFormat="0" applyBorder="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1"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0" fillId="61" borderId="11" applyNumberFormat="0" applyAlignment="0" applyProtection="0"/>
    <xf numFmtId="0" fontId="40" fillId="61"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0" fillId="61" borderId="11" applyNumberFormat="0" applyAlignment="0" applyProtection="0"/>
    <xf numFmtId="0" fontId="40" fillId="61"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3" fillId="61" borderId="12" applyNumberFormat="0" applyAlignment="0" applyProtection="0"/>
    <xf numFmtId="0" fontId="43" fillId="61" borderId="12" applyNumberFormat="0" applyAlignment="0" applyProtection="0"/>
    <xf numFmtId="0" fontId="13" fillId="7"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24" fillId="0" borderId="0" applyFont="0" applyFill="0" applyBorder="0" applyAlignment="0" applyProtection="0"/>
    <xf numFmtId="43" fontId="46" fillId="0" borderId="0" applyFont="0" applyFill="0" applyBorder="0" applyAlignment="0" applyProtection="0">
      <alignment vertical="top"/>
    </xf>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1" fontId="51" fillId="68" borderId="0">
      <alignment horizontal="left"/>
    </xf>
    <xf numFmtId="41" fontId="51" fillId="68" borderId="0">
      <alignment horizontal="left"/>
    </xf>
    <xf numFmtId="43" fontId="24" fillId="0" borderId="0" applyFont="0" applyFill="0" applyBorder="0" applyAlignment="0" applyProtection="0"/>
    <xf numFmtId="43" fontId="24"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alignment vertical="top"/>
    </xf>
    <xf numFmtId="43" fontId="24" fillId="0" borderId="0" applyFont="0" applyFill="0" applyBorder="0" applyAlignment="0" applyProtection="0"/>
    <xf numFmtId="171" fontId="19" fillId="0" borderId="0" applyFont="0" applyFill="0" applyBorder="0" applyAlignment="0" applyProtection="0"/>
    <xf numFmtId="43" fontId="35" fillId="0" borderId="0" applyFont="0" applyFill="0" applyBorder="0" applyAlignment="0" applyProtection="0"/>
    <xf numFmtId="43" fontId="24" fillId="0" borderId="0" applyFont="0" applyFill="0" applyBorder="0" applyAlignment="0" applyProtection="0"/>
    <xf numFmtId="40" fontId="4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4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24" fillId="0" borderId="0" applyFont="0" applyFill="0" applyBorder="0" applyAlignment="0" applyProtection="0"/>
    <xf numFmtId="44" fontId="35" fillId="0" borderId="0" applyFont="0" applyFill="0" applyBorder="0" applyAlignment="0" applyProtection="0"/>
    <xf numFmtId="44" fontId="24" fillId="0" borderId="0" applyFont="0" applyFill="0" applyBorder="0" applyAlignment="0" applyProtection="0"/>
    <xf numFmtId="44" fontId="103" fillId="0" borderId="0" applyFont="0" applyFill="0" applyBorder="0" applyAlignment="0" applyProtection="0"/>
    <xf numFmtId="44" fontId="47" fillId="0" borderId="0" applyFont="0" applyFill="0" applyBorder="0" applyAlignment="0" applyProtection="0"/>
    <xf numFmtId="44" fontId="35" fillId="0" borderId="0" applyFont="0" applyFill="0" applyBorder="0" applyAlignment="0" applyProtection="0"/>
    <xf numFmtId="44" fontId="19" fillId="0" borderId="0" applyFont="0" applyFill="0" applyBorder="0" applyAlignment="0" applyProtection="0"/>
    <xf numFmtId="44" fontId="24"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4" fillId="0" borderId="0" applyFont="0" applyFill="0" applyBorder="0" applyAlignment="0" applyProtection="0"/>
    <xf numFmtId="44" fontId="24" fillId="0" borderId="0" applyFont="0" applyFill="0" applyBorder="0" applyAlignment="0" applyProtection="0"/>
    <xf numFmtId="44" fontId="35" fillId="0" borderId="0" applyFont="0" applyFill="0" applyBorder="0" applyAlignment="0" applyProtection="0"/>
    <xf numFmtId="44" fontId="24"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alignmen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55" fillId="45" borderId="0" applyNumberFormat="0" applyBorder="0" applyAlignment="0" applyProtection="0"/>
    <xf numFmtId="0" fontId="6" fillId="2" borderId="0" applyNumberFormat="0" applyBorder="0" applyAlignment="0" applyProtection="0"/>
    <xf numFmtId="0" fontId="56" fillId="0" borderId="15" applyNumberFormat="0" applyFill="0" applyAlignment="0" applyProtection="0"/>
    <xf numFmtId="0" fontId="57" fillId="0" borderId="16" applyNumberFormat="0" applyFill="0" applyAlignment="0" applyProtection="0"/>
    <xf numFmtId="0" fontId="56" fillId="0" borderId="17" applyNumberFormat="0" applyFill="0" applyAlignment="0" applyProtection="0"/>
    <xf numFmtId="0" fontId="58" fillId="0" borderId="18" applyNumberFormat="0" applyFill="0" applyAlignment="0" applyProtection="0"/>
    <xf numFmtId="0" fontId="56" fillId="0" borderId="17" applyNumberFormat="0" applyFill="0" applyAlignment="0" applyProtection="0"/>
    <xf numFmtId="0" fontId="59" fillId="0" borderId="19" applyNumberFormat="0" applyFill="0" applyAlignment="0" applyProtection="0"/>
    <xf numFmtId="0" fontId="61" fillId="0" borderId="19" applyNumberFormat="0" applyFill="0" applyAlignment="0" applyProtection="0"/>
    <xf numFmtId="0" fontId="59" fillId="0" borderId="20" applyNumberFormat="0" applyFill="0" applyAlignment="0" applyProtection="0"/>
    <xf numFmtId="0" fontId="62" fillId="0" borderId="21" applyNumberFormat="0" applyFill="0" applyAlignment="0" applyProtection="0"/>
    <xf numFmtId="0" fontId="63" fillId="0" borderId="22" applyNumberFormat="0" applyFill="0" applyAlignment="0" applyProtection="0"/>
    <xf numFmtId="0" fontId="62" fillId="0" borderId="23" applyNumberFormat="0" applyFill="0" applyAlignment="0" applyProtection="0"/>
    <xf numFmtId="0" fontId="64" fillId="0" borderId="24" applyNumberFormat="0" applyFill="0" applyAlignment="0" applyProtection="0"/>
    <xf numFmtId="0" fontId="62" fillId="0" borderId="23"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4" fillId="0" borderId="0" applyNumberFormat="0" applyFill="0" applyBorder="0" applyAlignment="0" applyProtection="0"/>
    <xf numFmtId="0" fontId="5" fillId="0" borderId="0" applyNumberFormat="0" applyFill="0" applyBorder="0" applyAlignment="0" applyProtection="0"/>
    <xf numFmtId="0" fontId="9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9" fillId="5" borderId="4" applyNumberFormat="0" applyAlignment="0" applyProtection="0"/>
    <xf numFmtId="3" fontId="72" fillId="67" borderId="0">
      <protection locked="0"/>
    </xf>
    <xf numFmtId="3" fontId="72" fillId="67" borderId="0">
      <protection locked="0"/>
    </xf>
    <xf numFmtId="3" fontId="72" fillId="67" borderId="0">
      <protection locked="0"/>
    </xf>
    <xf numFmtId="3" fontId="72" fillId="67" borderId="0">
      <protection locked="0"/>
    </xf>
    <xf numFmtId="0" fontId="1" fillId="10" borderId="4" applyNumberFormat="0" applyProtection="0">
      <alignment horizontal="centerContinuous" vertical="center"/>
      <protection locked="0"/>
    </xf>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97" fillId="71" borderId="38"/>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73" fillId="0" borderId="25" applyNumberFormat="0" applyFill="0" applyAlignment="0" applyProtection="0"/>
    <xf numFmtId="0" fontId="75" fillId="0" borderId="27" applyNumberFormat="0" applyFill="0" applyAlignment="0" applyProtection="0"/>
    <xf numFmtId="0" fontId="73" fillId="0" borderId="25" applyNumberFormat="0" applyFill="0" applyAlignment="0" applyProtection="0"/>
    <xf numFmtId="0" fontId="76" fillId="46" borderId="0" applyNumberFormat="0" applyBorder="0" applyAlignment="0" applyProtection="0"/>
    <xf numFmtId="0" fontId="77"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6" fillId="46" borderId="0" applyNumberFormat="0" applyBorder="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24" fillId="0" borderId="0"/>
    <xf numFmtId="0" fontId="24"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45" fillId="0" borderId="0"/>
    <xf numFmtId="0" fontId="45" fillId="0" borderId="0"/>
    <xf numFmtId="0" fontId="1" fillId="0" borderId="0"/>
    <xf numFmtId="0" fontId="1" fillId="0" borderId="0"/>
    <xf numFmtId="0" fontId="1" fillId="0" borderId="0"/>
    <xf numFmtId="0" fontId="24" fillId="0" borderId="0">
      <alignment vertical="top"/>
    </xf>
    <xf numFmtId="0" fontId="2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9" fillId="0" borderId="0"/>
    <xf numFmtId="0" fontId="19" fillId="0" borderId="0"/>
    <xf numFmtId="0" fontId="19" fillId="0" borderId="0"/>
    <xf numFmtId="0" fontId="24" fillId="0" borderId="0"/>
    <xf numFmtId="0" fontId="1" fillId="0" borderId="0"/>
    <xf numFmtId="0" fontId="35" fillId="0" borderId="0"/>
    <xf numFmtId="0" fontId="79" fillId="0" borderId="0"/>
    <xf numFmtId="0" fontId="24" fillId="0" borderId="0"/>
    <xf numFmtId="0" fontId="19" fillId="0" borderId="0"/>
    <xf numFmtId="0" fontId="1" fillId="0" borderId="0"/>
    <xf numFmtId="0" fontId="19" fillId="0" borderId="0"/>
    <xf numFmtId="0" fontId="1" fillId="0" borderId="0"/>
    <xf numFmtId="0" fontId="19" fillId="0" borderId="0"/>
    <xf numFmtId="0" fontId="24" fillId="0" borderId="0">
      <alignment vertical="top"/>
    </xf>
    <xf numFmtId="0" fontId="24" fillId="0" borderId="0"/>
    <xf numFmtId="0" fontId="35" fillId="0" borderId="0"/>
    <xf numFmtId="0" fontId="24" fillId="0" borderId="0">
      <alignment vertical="top"/>
    </xf>
    <xf numFmtId="0" fontId="1" fillId="0" borderId="0"/>
    <xf numFmtId="0" fontId="2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24" fillId="0" borderId="0"/>
    <xf numFmtId="0" fontId="35" fillId="0" borderId="0"/>
    <xf numFmtId="0" fontId="1" fillId="0" borderId="0"/>
    <xf numFmtId="0" fontId="24" fillId="0" borderId="0"/>
    <xf numFmtId="0" fontId="19" fillId="0" borderId="0"/>
    <xf numFmtId="0" fontId="19" fillId="0" borderId="0"/>
    <xf numFmtId="0" fontId="24" fillId="0" borderId="0">
      <alignment vertical="top"/>
    </xf>
    <xf numFmtId="0" fontId="19" fillId="0" borderId="0"/>
    <xf numFmtId="0" fontId="24"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35" fillId="0" borderId="0"/>
    <xf numFmtId="0" fontId="1" fillId="0" borderId="0"/>
    <xf numFmtId="0" fontId="24" fillId="0" borderId="0"/>
    <xf numFmtId="0" fontId="19" fillId="0" borderId="0"/>
    <xf numFmtId="0" fontId="19" fillId="0" borderId="0"/>
    <xf numFmtId="0" fontId="24" fillId="0" borderId="0"/>
    <xf numFmtId="0" fontId="19" fillId="0" borderId="0"/>
    <xf numFmtId="0" fontId="24" fillId="0" borderId="0">
      <alignment vertical="top"/>
    </xf>
    <xf numFmtId="0" fontId="19" fillId="0" borderId="0"/>
    <xf numFmtId="0" fontId="35" fillId="0" borderId="0"/>
    <xf numFmtId="0" fontId="105" fillId="0" borderId="0"/>
    <xf numFmtId="0" fontId="24" fillId="0" borderId="0"/>
    <xf numFmtId="0" fontId="1" fillId="0" borderId="0"/>
    <xf numFmtId="0" fontId="95" fillId="60" borderId="0"/>
    <xf numFmtId="0" fontId="19" fillId="0" borderId="0"/>
    <xf numFmtId="0" fontId="19" fillId="0" borderId="0"/>
    <xf numFmtId="164" fontId="19" fillId="0" borderId="0"/>
    <xf numFmtId="0" fontId="19" fillId="0" borderId="0"/>
    <xf numFmtId="0" fontId="1" fillId="0" borderId="0"/>
    <xf numFmtId="0" fontId="24" fillId="0" borderId="0"/>
    <xf numFmtId="0" fontId="1" fillId="0" borderId="0"/>
    <xf numFmtId="0" fontId="1" fillId="0" borderId="0"/>
    <xf numFmtId="0" fontId="19" fillId="0" borderId="0"/>
    <xf numFmtId="0" fontId="1" fillId="0" borderId="0"/>
    <xf numFmtId="0" fontId="19" fillId="0" borderId="0"/>
    <xf numFmtId="0" fontId="19" fillId="0" borderId="0"/>
    <xf numFmtId="0" fontId="24" fillId="0" borderId="0"/>
    <xf numFmtId="0" fontId="19" fillId="0" borderId="0"/>
    <xf numFmtId="0" fontId="24" fillId="0" borderId="0"/>
    <xf numFmtId="0" fontId="24" fillId="0" borderId="0"/>
    <xf numFmtId="0" fontId="24" fillId="0" borderId="0"/>
    <xf numFmtId="164" fontId="19" fillId="0" borderId="0"/>
    <xf numFmtId="0" fontId="1" fillId="0" borderId="0"/>
    <xf numFmtId="0" fontId="19" fillId="0" borderId="0"/>
    <xf numFmtId="164" fontId="19" fillId="0" borderId="0"/>
    <xf numFmtId="0" fontId="19" fillId="0" borderId="0"/>
    <xf numFmtId="0" fontId="35" fillId="0" borderId="0"/>
    <xf numFmtId="0" fontId="24" fillId="0" borderId="0">
      <alignment vertical="top"/>
    </xf>
    <xf numFmtId="0" fontId="35" fillId="0" borderId="0"/>
    <xf numFmtId="0" fontId="35" fillId="0" borderId="0"/>
    <xf numFmtId="0" fontId="19" fillId="0" borderId="0"/>
    <xf numFmtId="0" fontId="106" fillId="0" borderId="0"/>
    <xf numFmtId="0" fontId="24" fillId="0" borderId="0"/>
    <xf numFmtId="0" fontId="19" fillId="0" borderId="0"/>
    <xf numFmtId="0" fontId="46" fillId="0" borderId="0">
      <alignment vertical="top"/>
    </xf>
    <xf numFmtId="0" fontId="35" fillId="0" borderId="0"/>
    <xf numFmtId="0" fontId="24" fillId="0" borderId="0">
      <alignment vertical="top"/>
    </xf>
    <xf numFmtId="0" fontId="1" fillId="0" borderId="0"/>
    <xf numFmtId="0" fontId="35" fillId="0" borderId="0"/>
    <xf numFmtId="0" fontId="24" fillId="0" borderId="0"/>
    <xf numFmtId="0" fontId="19" fillId="0" borderId="0"/>
    <xf numFmtId="0" fontId="19" fillId="0" borderId="0"/>
    <xf numFmtId="0" fontId="19" fillId="0" borderId="0"/>
    <xf numFmtId="0" fontId="35" fillId="0" borderId="0"/>
    <xf numFmtId="0" fontId="1" fillId="0" borderId="0"/>
    <xf numFmtId="0" fontId="35" fillId="0" borderId="0"/>
    <xf numFmtId="0" fontId="19" fillId="0" borderId="0"/>
    <xf numFmtId="0" fontId="19" fillId="0" borderId="0"/>
    <xf numFmtId="0" fontId="19" fillId="0" borderId="0"/>
    <xf numFmtId="0" fontId="35" fillId="0" borderId="0"/>
    <xf numFmtId="0" fontId="35" fillId="0" borderId="0"/>
    <xf numFmtId="0" fontId="1" fillId="0" borderId="0"/>
    <xf numFmtId="0" fontId="24" fillId="0" borderId="0"/>
    <xf numFmtId="0" fontId="19" fillId="0" borderId="0"/>
    <xf numFmtId="0" fontId="19" fillId="0" borderId="0"/>
    <xf numFmtId="0" fontId="1" fillId="0" borderId="0"/>
    <xf numFmtId="0" fontId="24" fillId="0" borderId="0"/>
    <xf numFmtId="0" fontId="19" fillId="0" borderId="0"/>
    <xf numFmtId="0" fontId="19" fillId="0" borderId="0"/>
    <xf numFmtId="0" fontId="19" fillId="0" borderId="0"/>
    <xf numFmtId="0" fontId="19" fillId="0" borderId="0"/>
    <xf numFmtId="0" fontId="24" fillId="0" borderId="0"/>
    <xf numFmtId="0" fontId="19" fillId="0" borderId="0"/>
    <xf numFmtId="0" fontId="24" fillId="0" borderId="0"/>
    <xf numFmtId="0" fontId="46" fillId="0" borderId="0"/>
    <xf numFmtId="0" fontId="48" fillId="0" borderId="0"/>
    <xf numFmtId="0" fontId="24" fillId="0" borderId="0"/>
    <xf numFmtId="0" fontId="48" fillId="0" borderId="0"/>
    <xf numFmtId="0" fontId="19" fillId="0" borderId="0"/>
    <xf numFmtId="0" fontId="1" fillId="0" borderId="0"/>
    <xf numFmtId="0" fontId="24"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35" fillId="0" borderId="0"/>
    <xf numFmtId="0" fontId="1" fillId="0" borderId="0"/>
    <xf numFmtId="0" fontId="19"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24" fillId="0" borderId="0"/>
    <xf numFmtId="0" fontId="1" fillId="0" borderId="0"/>
    <xf numFmtId="0" fontId="19" fillId="0" borderId="0"/>
    <xf numFmtId="0" fontId="24"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4" fillId="0" borderId="0"/>
    <xf numFmtId="0" fontId="1" fillId="0" borderId="0"/>
    <xf numFmtId="0" fontId="24" fillId="0" borderId="0"/>
    <xf numFmtId="0" fontId="47" fillId="0" borderId="0"/>
    <xf numFmtId="0" fontId="1" fillId="0" borderId="0"/>
    <xf numFmtId="0" fontId="24" fillId="0" borderId="0"/>
    <xf numFmtId="0" fontId="19" fillId="0" borderId="0"/>
    <xf numFmtId="0" fontId="24" fillId="0" borderId="0"/>
    <xf numFmtId="0" fontId="24" fillId="0" borderId="0"/>
    <xf numFmtId="0" fontId="19" fillId="0" borderId="0"/>
    <xf numFmtId="0" fontId="19" fillId="0" borderId="0"/>
    <xf numFmtId="0" fontId="1" fillId="0" borderId="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24" fillId="42" borderId="39" applyNumberFormat="0" applyFont="0" applyAlignment="0" applyProtection="0"/>
    <xf numFmtId="0" fontId="24" fillId="42" borderId="39"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19" fillId="0" borderId="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46"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24"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24" fillId="42" borderId="39"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0" borderId="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24" fillId="42"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35" fillId="8" borderId="39" applyNumberFormat="0" applyFont="0" applyAlignment="0" applyProtection="0"/>
    <xf numFmtId="0" fontId="19" fillId="0" borderId="0"/>
    <xf numFmtId="0" fontId="19" fillId="0" borderId="0"/>
    <xf numFmtId="0" fontId="107" fillId="73" borderId="36" applyBorder="0">
      <alignment horizontal="centerContinuous"/>
    </xf>
    <xf numFmtId="0" fontId="107" fillId="73" borderId="36" applyBorder="0">
      <alignment horizontal="centerContinuous"/>
    </xf>
    <xf numFmtId="0" fontId="107" fillId="73" borderId="36" applyBorder="0">
      <alignment horizontal="centerContinuous"/>
    </xf>
    <xf numFmtId="0" fontId="108" fillId="74" borderId="10" applyBorder="0">
      <alignment horizontal="centerContinuous"/>
    </xf>
    <xf numFmtId="0" fontId="108" fillId="74" borderId="10" applyBorder="0">
      <alignment horizontal="centerContinuous"/>
    </xf>
    <xf numFmtId="0" fontId="108" fillId="74" borderId="10" applyBorder="0">
      <alignment horizontal="centerContinuous"/>
    </xf>
    <xf numFmtId="0" fontId="62" fillId="60" borderId="29"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82" fillId="36"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36" borderId="30"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91" fillId="61" borderId="38"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82" fillId="36"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10" fillId="6" borderId="5" applyNumberFormat="0" applyAlignment="0" applyProtection="0"/>
    <xf numFmtId="0" fontId="91" fillId="61" borderId="38" applyNumberFormat="0" applyAlignment="0" applyProtection="0"/>
    <xf numFmtId="0" fontId="19" fillId="0" borderId="0"/>
    <xf numFmtId="9" fontId="19" fillId="0" borderId="0" applyFont="0" applyFill="0" applyBorder="0" applyAlignment="0" applyProtection="0"/>
    <xf numFmtId="0" fontId="19" fillId="0" borderId="0"/>
    <xf numFmtId="9" fontId="46" fillId="0" borderId="0" applyFont="0" applyFill="0" applyBorder="0" applyAlignment="0" applyProtection="0"/>
    <xf numFmtId="0" fontId="19"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0" fontId="19" fillId="0" borderId="0"/>
    <xf numFmtId="9" fontId="19" fillId="0" borderId="0" applyFont="0" applyFill="0" applyBorder="0" applyAlignment="0" applyProtection="0"/>
    <xf numFmtId="9" fontId="35" fillId="0" borderId="0" applyFont="0" applyFill="0" applyBorder="0" applyAlignment="0" applyProtection="0"/>
    <xf numFmtId="0" fontId="19" fillId="0" borderId="0"/>
    <xf numFmtId="9" fontId="24" fillId="0" borderId="0" applyFont="0" applyFill="0" applyBorder="0" applyAlignment="0" applyProtection="0"/>
    <xf numFmtId="9" fontId="1" fillId="0" borderId="0" applyFont="0" applyFill="0" applyBorder="0" applyAlignment="0" applyProtection="0"/>
    <xf numFmtId="0" fontId="19"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51" fillId="68" borderId="0"/>
    <xf numFmtId="0" fontId="19"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0" fontId="19" fillId="0" borderId="0"/>
    <xf numFmtId="9" fontId="35" fillId="0" borderId="0" applyFont="0" applyFill="0" applyBorder="0" applyAlignment="0" applyProtection="0"/>
    <xf numFmtId="9" fontId="46" fillId="0" borderId="0" applyFont="0" applyFill="0" applyBorder="0" applyAlignment="0" applyProtection="0">
      <alignment vertical="top"/>
    </xf>
    <xf numFmtId="9" fontId="22" fillId="0" borderId="0" applyFont="0" applyFill="0" applyBorder="0" applyAlignment="0" applyProtection="0"/>
    <xf numFmtId="9" fontId="45" fillId="0" borderId="0" applyFont="0" applyFill="0" applyBorder="0" applyAlignment="0" applyProtection="0"/>
    <xf numFmtId="0" fontId="19" fillId="0" borderId="0"/>
    <xf numFmtId="9" fontId="45" fillId="0" borderId="0" applyFont="0" applyFill="0" applyBorder="0" applyAlignment="0" applyProtection="0"/>
    <xf numFmtId="9" fontId="47" fillId="0" borderId="0" applyFont="0" applyFill="0" applyBorder="0" applyAlignment="0" applyProtection="0"/>
    <xf numFmtId="0" fontId="19" fillId="0" borderId="0"/>
    <xf numFmtId="9" fontId="45"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35" fillId="0" borderId="0" applyFont="0" applyFill="0" applyBorder="0" applyAlignment="0" applyProtection="0"/>
    <xf numFmtId="0" fontId="19" fillId="0" borderId="0"/>
    <xf numFmtId="0" fontId="19" fillId="0" borderId="0"/>
    <xf numFmtId="0" fontId="19" fillId="0" borderId="0"/>
    <xf numFmtId="0" fontId="19" fillId="0" borderId="0"/>
    <xf numFmtId="0" fontId="84" fillId="0" borderId="37">
      <alignment horizontal="center"/>
    </xf>
    <xf numFmtId="0" fontId="84" fillId="0" borderId="37">
      <alignment horizontal="center"/>
    </xf>
    <xf numFmtId="0" fontId="84" fillId="0" borderId="37">
      <alignment horizontal="center"/>
    </xf>
    <xf numFmtId="0" fontId="19" fillId="0" borderId="0"/>
    <xf numFmtId="0" fontId="19" fillId="0" borderId="0"/>
    <xf numFmtId="0" fontId="19" fillId="0" borderId="0"/>
    <xf numFmtId="0" fontId="46" fillId="0" borderId="0">
      <alignment vertical="top"/>
    </xf>
    <xf numFmtId="0" fontId="46" fillId="0" borderId="0" applyNumberFormat="0" applyBorder="0" applyAlignment="0"/>
    <xf numFmtId="0" fontId="19" fillId="0" borderId="0"/>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9" fillId="0" borderId="0" applyNumberFormat="0" applyFill="0" applyBorder="0" applyAlignment="0" applyProtection="0"/>
    <xf numFmtId="0" fontId="89"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89" fillId="0" borderId="0" applyNumberFormat="0" applyFill="0" applyBorder="0" applyAlignment="0" applyProtection="0"/>
    <xf numFmtId="0" fontId="90" fillId="0" borderId="0" applyNumberFormat="0" applyFill="0" applyBorder="0" applyAlignment="0" applyProtection="0"/>
    <xf numFmtId="0" fontId="2" fillId="0" borderId="0" applyNumberFormat="0" applyFill="0" applyBorder="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19" fillId="0" borderId="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91" fillId="0" borderId="34" applyNumberFormat="0" applyFill="0" applyAlignment="0" applyProtection="0"/>
    <xf numFmtId="0" fontId="19" fillId="0" borderId="0"/>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19" fillId="0" borderId="0"/>
    <xf numFmtId="0" fontId="36" fillId="5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36" fillId="48" borderId="0" applyNumberFormat="0" applyBorder="0" applyAlignment="0" applyProtection="0"/>
    <xf numFmtId="0" fontId="36" fillId="52" borderId="0" applyNumberFormat="0" applyBorder="0" applyAlignment="0" applyProtection="0"/>
    <xf numFmtId="0" fontId="17" fillId="25" borderId="0" applyNumberFormat="0" applyBorder="0" applyAlignment="0" applyProtection="0"/>
    <xf numFmtId="0" fontId="36" fillId="57" borderId="0" applyNumberFormat="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51" fillId="0" borderId="0" applyFont="0" applyFill="0" applyBorder="0" applyAlignment="0" applyProtection="0"/>
    <xf numFmtId="44" fontId="35" fillId="0" borderId="0" applyFont="0" applyFill="0" applyBorder="0" applyAlignment="0" applyProtection="0"/>
    <xf numFmtId="0" fontId="55" fillId="45" borderId="0" applyNumberFormat="0" applyBorder="0" applyAlignment="0" applyProtection="0"/>
    <xf numFmtId="0" fontId="59" fillId="0" borderId="20" applyNumberFormat="0" applyFill="0" applyAlignment="0" applyProtection="0"/>
    <xf numFmtId="0" fontId="63" fillId="0" borderId="0" applyNumberFormat="0" applyFill="0" applyBorder="0" applyAlignment="0" applyProtection="0"/>
    <xf numFmtId="0" fontId="66" fillId="0" borderId="0" applyNumberFormat="0" applyFill="0" applyBorder="0" applyAlignment="0" applyProtection="0">
      <alignment vertical="top"/>
      <protection locked="0"/>
    </xf>
    <xf numFmtId="0" fontId="110" fillId="0" borderId="0" applyNumberFormat="0" applyFill="0" applyBorder="0" applyAlignment="0" applyProtection="0"/>
    <xf numFmtId="0" fontId="75" fillId="0" borderId="27"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80" fillId="68"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24" fillId="0" borderId="0">
      <alignment wrapText="1"/>
    </xf>
    <xf numFmtId="0" fontId="80" fillId="0" borderId="0"/>
    <xf numFmtId="0" fontId="24" fillId="0" borderId="0">
      <alignment wrapText="1"/>
    </xf>
    <xf numFmtId="0" fontId="24" fillId="0" borderId="0">
      <alignment wrapText="1"/>
    </xf>
    <xf numFmtId="0" fontId="24" fillId="0" borderId="0">
      <alignment wrapText="1"/>
    </xf>
    <xf numFmtId="0" fontId="80" fillId="0" borderId="0"/>
    <xf numFmtId="0" fontId="80" fillId="0" borderId="0"/>
    <xf numFmtId="0" fontId="80" fillId="0" borderId="0"/>
    <xf numFmtId="0" fontId="80" fillId="0" borderId="0"/>
    <xf numFmtId="0" fontId="79" fillId="0" borderId="0"/>
    <xf numFmtId="43" fontId="2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2" fillId="0" borderId="0" applyFont="0" applyFill="0" applyBorder="0" applyAlignment="0" applyProtection="0"/>
    <xf numFmtId="43" fontId="47"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51" fillId="0" borderId="0" applyFont="0" applyFill="0" applyBorder="0" applyAlignment="0" applyProtection="0"/>
    <xf numFmtId="44" fontId="24" fillId="0" borderId="0" applyFont="0" applyFill="0" applyBorder="0" applyAlignment="0" applyProtection="0"/>
    <xf numFmtId="44" fontId="106" fillId="0" borderId="0" applyFont="0" applyFill="0" applyBorder="0" applyAlignment="0" applyProtection="0"/>
    <xf numFmtId="44" fontId="1" fillId="0" borderId="0" applyFont="0" applyFill="0" applyBorder="0" applyAlignment="0" applyProtection="0"/>
    <xf numFmtId="0" fontId="55" fillId="45" borderId="0" applyNumberFormat="0" applyBorder="0" applyAlignment="0" applyProtection="0"/>
    <xf numFmtId="0" fontId="6" fillId="2" borderId="0" applyNumberFormat="0" applyBorder="0" applyAlignment="0" applyProtection="0"/>
    <xf numFmtId="0" fontId="68" fillId="0" borderId="0" applyNumberFormat="0" applyFill="0" applyBorder="0" applyAlignment="0" applyProtection="0">
      <alignment vertical="top"/>
      <protection locked="0"/>
    </xf>
    <xf numFmtId="0" fontId="79" fillId="0" borderId="0"/>
    <xf numFmtId="0" fontId="1" fillId="0" borderId="0"/>
    <xf numFmtId="0" fontId="80" fillId="0" borderId="0"/>
    <xf numFmtId="37" fontId="80" fillId="68" borderId="0" applyFill="0"/>
    <xf numFmtId="0" fontId="24" fillId="0" borderId="0"/>
    <xf numFmtId="0" fontId="46" fillId="0" borderId="0">
      <alignment vertical="top"/>
    </xf>
    <xf numFmtId="0" fontId="24" fillId="0" borderId="0"/>
    <xf numFmtId="0" fontId="46" fillId="0" borderId="0">
      <alignment vertical="top"/>
    </xf>
    <xf numFmtId="0" fontId="24" fillId="0" borderId="0">
      <alignment wrapText="1"/>
    </xf>
    <xf numFmtId="0" fontId="24" fillId="0" borderId="0"/>
    <xf numFmtId="0" fontId="47" fillId="0" borderId="0"/>
    <xf numFmtId="0" fontId="106" fillId="0" borderId="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103" fillId="0" borderId="0" applyFont="0" applyFill="0" applyBorder="0" applyAlignment="0" applyProtection="0"/>
    <xf numFmtId="9" fontId="106" fillId="0" borderId="0" applyFont="0" applyFill="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8" borderId="0" applyNumberFormat="0" applyBorder="0" applyAlignment="0" applyProtection="0"/>
    <xf numFmtId="0" fontId="36" fillId="40" borderId="0" applyNumberFormat="0" applyBorder="0" applyAlignment="0" applyProtection="0"/>
    <xf numFmtId="0" fontId="17" fillId="16" borderId="0" applyNumberFormat="0" applyBorder="0" applyAlignment="0" applyProtection="0"/>
    <xf numFmtId="0" fontId="36" fillId="46" borderId="0" applyNumberFormat="0" applyBorder="0" applyAlignment="0" applyProtection="0"/>
    <xf numFmtId="0" fontId="36" fillId="36" borderId="0" applyNumberFormat="0" applyBorder="0" applyAlignment="0" applyProtection="0"/>
    <xf numFmtId="0" fontId="36" fillId="57"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9" borderId="0" applyNumberFormat="0" applyBorder="0" applyAlignment="0" applyProtection="0"/>
    <xf numFmtId="0" fontId="39" fillId="41" borderId="0" applyNumberFormat="0" applyBorder="0" applyAlignment="0" applyProtection="0"/>
    <xf numFmtId="0" fontId="7" fillId="3" borderId="0" applyNumberFormat="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7" fillId="0" borderId="0" applyFont="0" applyFill="0" applyBorder="0" applyAlignment="0" applyProtection="0"/>
    <xf numFmtId="44" fontId="24" fillId="0" borderId="0" applyFont="0" applyFill="0" applyBorder="0" applyAlignment="0" applyProtection="0"/>
    <xf numFmtId="0" fontId="38" fillId="0" borderId="10" applyBorder="0">
      <alignment horizontal="center" vertical="center" wrapText="1"/>
    </xf>
    <xf numFmtId="0" fontId="12" fillId="0" borderId="6" applyNumberFormat="0" applyFill="0" applyAlignment="0" applyProtection="0"/>
    <xf numFmtId="0" fontId="24" fillId="0" borderId="0"/>
    <xf numFmtId="0" fontId="24" fillId="0" borderId="0"/>
    <xf numFmtId="0" fontId="24" fillId="0" borderId="0"/>
    <xf numFmtId="0" fontId="24" fillId="0" borderId="0"/>
    <xf numFmtId="0" fontId="4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46" fillId="0" borderId="0">
      <alignment vertical="top"/>
    </xf>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4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alignment vertical="top"/>
    </xf>
    <xf numFmtId="0" fontId="1" fillId="0" borderId="0"/>
    <xf numFmtId="0" fontId="4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alignment vertical="top"/>
    </xf>
    <xf numFmtId="0" fontId="4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1" fillId="0" borderId="0" applyFont="0" applyFill="0" applyBorder="0" applyAlignment="0" applyProtection="0"/>
    <xf numFmtId="43" fontId="1" fillId="0" borderId="0" applyFont="0" applyFill="0" applyBorder="0" applyAlignment="0" applyProtection="0"/>
    <xf numFmtId="0" fontId="111" fillId="0" borderId="0"/>
    <xf numFmtId="9" fontId="111" fillId="0" borderId="0" applyFont="0" applyFill="0" applyBorder="0" applyAlignment="0" applyProtection="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38" fillId="0" borderId="10" applyBorder="0">
      <alignment horizontal="center" vertical="center" wrapText="1"/>
    </xf>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1"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60"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0" fillId="36"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0" fontId="42" fillId="60" borderId="11" applyNumberFormat="0" applyAlignment="0" applyProtection="0"/>
    <xf numFmtId="43" fontId="112" fillId="0" borderId="0" applyFont="0" applyFill="0" applyBorder="0" applyAlignment="0" applyProtection="0"/>
    <xf numFmtId="43" fontId="112" fillId="0" borderId="0" applyFont="0" applyFill="0" applyBorder="0" applyAlignment="0" applyProtection="0"/>
    <xf numFmtId="43" fontId="47" fillId="0" borderId="0" applyFont="0" applyFill="0" applyBorder="0" applyAlignment="0" applyProtection="0"/>
    <xf numFmtId="43" fontId="3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22" fillId="0" borderId="0" applyFont="0" applyFill="0" applyBorder="0" applyAlignment="0" applyProtection="0"/>
    <xf numFmtId="44" fontId="24" fillId="0" borderId="0" applyFont="0" applyFill="0" applyBorder="0" applyAlignment="0" applyProtection="0"/>
    <xf numFmtId="44" fontId="35" fillId="0" borderId="0" applyFont="0" applyFill="0" applyBorder="0" applyAlignment="0" applyProtection="0"/>
    <xf numFmtId="44" fontId="24" fillId="0" borderId="0" applyFont="0" applyFill="0" applyBorder="0" applyAlignment="0" applyProtection="0">
      <alignment wrapText="1"/>
    </xf>
    <xf numFmtId="44" fontId="24" fillId="0" borderId="0" applyFont="0" applyFill="0" applyBorder="0" applyAlignment="0" applyProtection="0"/>
    <xf numFmtId="0" fontId="19" fillId="0" borderId="38"/>
    <xf numFmtId="0" fontId="19" fillId="0" borderId="38"/>
    <xf numFmtId="0" fontId="19" fillId="0" borderId="38"/>
    <xf numFmtId="0" fontId="19" fillId="0" borderId="38"/>
    <xf numFmtId="0" fontId="19" fillId="0" borderId="38"/>
    <xf numFmtId="0" fontId="6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0"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46"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71" fillId="37" borderId="11" applyNumberFormat="0" applyAlignment="0" applyProtection="0"/>
    <xf numFmtId="0" fontId="97" fillId="71" borderId="38"/>
    <xf numFmtId="0" fontId="97" fillId="71" borderId="38"/>
    <xf numFmtId="0" fontId="97" fillId="71" borderId="38"/>
    <xf numFmtId="0" fontId="97" fillId="71" borderId="38"/>
    <xf numFmtId="0" fontId="97" fillId="71" borderId="38"/>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8" fillId="0" borderId="41" applyBorder="0">
      <alignment horizontal="center" vertical="center" wrapText="1"/>
    </xf>
    <xf numFmtId="0" fontId="35" fillId="0" borderId="0"/>
    <xf numFmtId="0" fontId="24" fillId="0" borderId="0"/>
    <xf numFmtId="0" fontId="35" fillId="0" borderId="0"/>
    <xf numFmtId="0" fontId="79" fillId="0" borderId="0"/>
    <xf numFmtId="0" fontId="24" fillId="0" borderId="0"/>
    <xf numFmtId="0" fontId="24" fillId="0" borderId="0"/>
    <xf numFmtId="0" fontId="19" fillId="0" borderId="0"/>
    <xf numFmtId="0" fontId="35" fillId="0" borderId="0"/>
    <xf numFmtId="0" fontId="112" fillId="0" borderId="0"/>
    <xf numFmtId="0" fontId="112" fillId="0" borderId="0"/>
    <xf numFmtId="0" fontId="24" fillId="0" borderId="0"/>
    <xf numFmtId="0" fontId="19" fillId="0" borderId="0"/>
    <xf numFmtId="0" fontId="24" fillId="0" borderId="0"/>
    <xf numFmtId="0" fontId="24" fillId="0" borderId="0"/>
    <xf numFmtId="0" fontId="112" fillId="0" borderId="0"/>
    <xf numFmtId="0" fontId="1" fillId="0" borderId="0"/>
    <xf numFmtId="0" fontId="1" fillId="0" borderId="0"/>
    <xf numFmtId="0" fontId="1" fillId="0" borderId="0"/>
    <xf numFmtId="0" fontId="1" fillId="0" borderId="0"/>
    <xf numFmtId="0" fontId="1" fillId="0" borderId="0"/>
    <xf numFmtId="0" fontId="19" fillId="0" borderId="0"/>
    <xf numFmtId="0" fontId="24" fillId="0" borderId="0"/>
    <xf numFmtId="0" fontId="19" fillId="0" borderId="0"/>
    <xf numFmtId="0" fontId="24" fillId="0" borderId="0"/>
    <xf numFmtId="0" fontId="24" fillId="0" borderId="0"/>
    <xf numFmtId="0" fontId="24" fillId="0" borderId="0"/>
    <xf numFmtId="0" fontId="19" fillId="0" borderId="0"/>
    <xf numFmtId="0" fontId="24" fillId="0" borderId="0"/>
    <xf numFmtId="0" fontId="35" fillId="0" borderId="0"/>
    <xf numFmtId="0" fontId="24" fillId="0" borderId="0"/>
    <xf numFmtId="0" fontId="24" fillId="0" borderId="0"/>
    <xf numFmtId="0" fontId="1" fillId="0" borderId="0"/>
    <xf numFmtId="0" fontId="24" fillId="0" borderId="0"/>
    <xf numFmtId="0" fontId="24" fillId="0" borderId="0"/>
    <xf numFmtId="0" fontId="35" fillId="0" borderId="0"/>
    <xf numFmtId="0" fontId="35" fillId="0" borderId="0"/>
    <xf numFmtId="0" fontId="35" fillId="0" borderId="0"/>
    <xf numFmtId="0" fontId="46" fillId="0" borderId="0"/>
    <xf numFmtId="0" fontId="48" fillId="0" borderId="0"/>
    <xf numFmtId="0" fontId="24" fillId="0" borderId="0"/>
    <xf numFmtId="0" fontId="24" fillId="0" borderId="0"/>
    <xf numFmtId="0" fontId="24" fillId="0" borderId="0"/>
    <xf numFmtId="0" fontId="24" fillId="0" borderId="0"/>
    <xf numFmtId="0" fontId="51" fillId="0" borderId="0"/>
    <xf numFmtId="0" fontId="24" fillId="0" borderId="0"/>
    <xf numFmtId="0" fontId="79" fillId="0" borderId="0"/>
    <xf numFmtId="0" fontId="24" fillId="0" borderId="0"/>
    <xf numFmtId="0" fontId="79" fillId="0" borderId="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46"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5"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34"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19" fillId="42" borderId="28" applyNumberFormat="0" applyFon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62" fillId="60" borderId="29"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60"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0" fontId="82" fillId="36" borderId="30" applyNumberFormat="0" applyAlignment="0" applyProtection="0"/>
    <xf numFmtId="9" fontId="19" fillId="0" borderId="0" applyFont="0" applyFill="0" applyBorder="0" applyAlignment="0" applyProtection="0"/>
    <xf numFmtId="9" fontId="46"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35" fillId="0" borderId="0" applyFont="0" applyFill="0" applyBorder="0" applyAlignment="0" applyProtection="0"/>
    <xf numFmtId="9" fontId="24"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47" fillId="0" borderId="0" applyFont="0" applyFill="0" applyBorder="0" applyAlignment="0" applyProtection="0"/>
    <xf numFmtId="9" fontId="79" fillId="0" borderId="0" applyFont="0" applyFill="0" applyBorder="0" applyAlignment="0" applyProtection="0"/>
    <xf numFmtId="9" fontId="24" fillId="0" borderId="0" applyFont="0" applyFill="0" applyBorder="0" applyAlignment="0" applyProtection="0"/>
    <xf numFmtId="0" fontId="84" fillId="0" borderId="37">
      <alignment horizontal="center"/>
    </xf>
    <xf numFmtId="0" fontId="46" fillId="0" borderId="0" applyNumberFormat="0" applyBorder="0" applyAlignment="0"/>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97" fillId="0" borderId="38"/>
    <xf numFmtId="0" fontId="35" fillId="41" borderId="0" applyNumberFormat="0" applyBorder="0" applyAlignment="0" applyProtection="0"/>
    <xf numFmtId="0" fontId="35" fillId="43" borderId="0" applyNumberFormat="0" applyBorder="0" applyAlignment="0" applyProtection="0"/>
    <xf numFmtId="0" fontId="35" fillId="45" borderId="0" applyNumberFormat="0" applyBorder="0" applyAlignment="0" applyProtection="0"/>
    <xf numFmtId="0" fontId="35" fillId="37" borderId="0" applyNumberFormat="0" applyBorder="0" applyAlignment="0" applyProtection="0"/>
    <xf numFmtId="0" fontId="35" fillId="45" borderId="0" applyNumberFormat="0" applyBorder="0" applyAlignment="0" applyProtection="0"/>
    <xf numFmtId="0" fontId="35" fillId="40" borderId="0" applyNumberFormat="0" applyBorder="0" applyAlignment="0" applyProtection="0"/>
    <xf numFmtId="0" fontId="35" fillId="47" borderId="0" applyNumberFormat="0" applyBorder="0" applyAlignment="0" applyProtection="0"/>
    <xf numFmtId="0" fontId="35" fillId="41" borderId="0" applyNumberFormat="0" applyBorder="0" applyAlignment="0" applyProtection="0"/>
    <xf numFmtId="0" fontId="35" fillId="45" borderId="0" applyNumberFormat="0" applyBorder="0" applyAlignment="0" applyProtection="0"/>
    <xf numFmtId="0" fontId="35" fillId="38" borderId="0" applyNumberFormat="0" applyBorder="0" applyAlignment="0" applyProtection="0"/>
    <xf numFmtId="0" fontId="35" fillId="42" borderId="0" applyNumberFormat="0" applyBorder="0" applyAlignment="0" applyProtection="0"/>
    <xf numFmtId="0" fontId="36" fillId="52" borderId="0" applyNumberFormat="0" applyBorder="0" applyAlignment="0" applyProtection="0"/>
    <xf numFmtId="0" fontId="36" fillId="40" borderId="0" applyNumberFormat="0" applyBorder="0" applyAlignment="0" applyProtection="0"/>
    <xf numFmtId="0" fontId="36" fillId="48" borderId="0" applyNumberFormat="0" applyBorder="0" applyAlignment="0" applyProtection="0"/>
    <xf numFmtId="0" fontId="36" fillId="41" borderId="0" applyNumberFormat="0" applyBorder="0" applyAlignment="0" applyProtection="0"/>
    <xf numFmtId="0" fontId="36" fillId="49" borderId="0" applyNumberFormat="0" applyBorder="0" applyAlignment="0" applyProtection="0"/>
    <xf numFmtId="0" fontId="36" fillId="54" borderId="0" applyNumberFormat="0" applyBorder="0" applyAlignment="0" applyProtection="0"/>
    <xf numFmtId="0" fontId="36" fillId="52" borderId="0" applyNumberFormat="0" applyBorder="0" applyAlignment="0" applyProtection="0"/>
    <xf numFmtId="0" fontId="36" fillId="57" borderId="0" applyNumberFormat="0" applyBorder="0" applyAlignment="0" applyProtection="0"/>
    <xf numFmtId="0" fontId="36" fillId="58" borderId="0" applyNumberFormat="0" applyBorder="0" applyAlignment="0" applyProtection="0"/>
    <xf numFmtId="0" fontId="36" fillId="53" borderId="0" applyNumberFormat="0" applyBorder="0" applyAlignment="0" applyProtection="0"/>
    <xf numFmtId="0" fontId="36" fillId="52" borderId="0" applyNumberFormat="0" applyBorder="0" applyAlignment="0" applyProtection="0"/>
    <xf numFmtId="0" fontId="39" fillId="44" borderId="0" applyNumberFormat="0" applyBorder="0" applyAlignment="0" applyProtection="0"/>
    <xf numFmtId="0" fontId="39" fillId="41" borderId="0" applyNumberFormat="0" applyBorder="0" applyAlignment="0" applyProtection="0"/>
    <xf numFmtId="43" fontId="45" fillId="0" borderId="0" applyFont="0" applyFill="0" applyBorder="0" applyAlignment="0" applyProtection="0"/>
    <xf numFmtId="43" fontId="22"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79"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24" fillId="0" borderId="0" applyFont="0" applyFill="0" applyBorder="0" applyAlignment="0" applyProtection="0"/>
    <xf numFmtId="171" fontId="19" fillId="0" borderId="0" applyFont="0" applyFill="0" applyBorder="0" applyAlignment="0" applyProtection="0"/>
    <xf numFmtId="43" fontId="35"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24" fillId="0" borderId="0" applyFont="0" applyFill="0" applyBorder="0" applyAlignment="0" applyProtection="0"/>
    <xf numFmtId="44" fontId="51" fillId="0" borderId="0" applyFont="0" applyFill="0" applyBorder="0" applyAlignment="0" applyProtection="0"/>
    <xf numFmtId="170" fontId="48" fillId="0" borderId="0" applyFont="0" applyFill="0" applyBorder="0" applyAlignment="0" applyProtection="0"/>
    <xf numFmtId="44" fontId="46" fillId="0" borderId="0" applyFont="0" applyFill="0" applyBorder="0" applyAlignment="0" applyProtection="0"/>
    <xf numFmtId="170" fontId="48"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70" fontId="48" fillId="0" borderId="0" applyFont="0" applyFill="0" applyBorder="0" applyAlignment="0" applyProtection="0"/>
    <xf numFmtId="44" fontId="1" fillId="0" borderId="0" applyFont="0" applyFill="0" applyBorder="0" applyAlignment="0" applyProtection="0"/>
    <xf numFmtId="44" fontId="46" fillId="0" borderId="0" applyFont="0" applyFill="0" applyBorder="0" applyAlignment="0" applyProtection="0">
      <alignment vertical="top"/>
    </xf>
    <xf numFmtId="0" fontId="55" fillId="45" borderId="0" applyNumberFormat="0" applyBorder="0" applyAlignment="0" applyProtection="0"/>
    <xf numFmtId="0" fontId="64" fillId="0" borderId="0" applyNumberFormat="0" applyFill="0" applyBorder="0" applyAlignment="0" applyProtection="0"/>
    <xf numFmtId="0" fontId="94"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1" fillId="37" borderId="11" applyNumberFormat="0" applyAlignment="0" applyProtection="0"/>
    <xf numFmtId="0" fontId="73" fillId="0" borderId="25" applyNumberFormat="0" applyFill="0" applyAlignment="0" applyProtection="0"/>
    <xf numFmtId="0" fontId="76" fillId="46" borderId="0" applyNumberFormat="0" applyBorder="0" applyAlignment="0" applyProtection="0"/>
    <xf numFmtId="0" fontId="35" fillId="0" borderId="0"/>
    <xf numFmtId="0" fontId="24" fillId="0" borderId="0"/>
    <xf numFmtId="0" fontId="47" fillId="0" borderId="0"/>
    <xf numFmtId="0" fontId="24" fillId="0" borderId="0"/>
    <xf numFmtId="0" fontId="79" fillId="0" borderId="0"/>
    <xf numFmtId="0" fontId="24" fillId="0" borderId="0"/>
    <xf numFmtId="0" fontId="24" fillId="0" borderId="0"/>
    <xf numFmtId="0" fontId="24" fillId="0" borderId="0"/>
    <xf numFmtId="0" fontId="85" fillId="0" borderId="0"/>
    <xf numFmtId="0" fontId="1" fillId="0" borderId="0"/>
    <xf numFmtId="0" fontId="19" fillId="0" borderId="0"/>
    <xf numFmtId="0" fontId="24" fillId="0" borderId="0">
      <alignment vertical="top"/>
    </xf>
    <xf numFmtId="0" fontId="24" fillId="0" borderId="0"/>
    <xf numFmtId="0" fontId="19" fillId="0" borderId="0"/>
    <xf numFmtId="0" fontId="19" fillId="0" borderId="0"/>
    <xf numFmtId="0" fontId="19" fillId="0" borderId="0"/>
    <xf numFmtId="0" fontId="1" fillId="0" borderId="0"/>
    <xf numFmtId="0" fontId="19" fillId="0" borderId="0"/>
    <xf numFmtId="0" fontId="79" fillId="0" borderId="0"/>
    <xf numFmtId="0" fontId="80" fillId="0" borderId="0"/>
    <xf numFmtId="0" fontId="24" fillId="0" borderId="0"/>
    <xf numFmtId="0" fontId="19"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9" fillId="0" borderId="0"/>
    <xf numFmtId="0" fontId="1" fillId="0" borderId="0"/>
    <xf numFmtId="0" fontId="46" fillId="0" borderId="0"/>
    <xf numFmtId="0" fontId="1" fillId="0" borderId="0"/>
    <xf numFmtId="0" fontId="1" fillId="0" borderId="0"/>
    <xf numFmtId="0" fontId="19" fillId="0" borderId="0"/>
    <xf numFmtId="0" fontId="35" fillId="0" borderId="0"/>
    <xf numFmtId="0" fontId="19" fillId="0" borderId="0"/>
    <xf numFmtId="0" fontId="35" fillId="0" borderId="0"/>
    <xf numFmtId="0" fontId="2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24" fillId="0" borderId="0"/>
    <xf numFmtId="0" fontId="35" fillId="0" borderId="0"/>
    <xf numFmtId="0" fontId="1" fillId="0" borderId="0"/>
    <xf numFmtId="0" fontId="24" fillId="0" borderId="0"/>
    <xf numFmtId="0" fontId="48" fillId="0" borderId="0"/>
    <xf numFmtId="0" fontId="19" fillId="0" borderId="0"/>
    <xf numFmtId="0" fontId="24" fillId="0" borderId="0"/>
    <xf numFmtId="0" fontId="19" fillId="0" borderId="0"/>
    <xf numFmtId="0" fontId="1" fillId="0" borderId="0"/>
    <xf numFmtId="0" fontId="1" fillId="0" borderId="0"/>
    <xf numFmtId="0" fontId="1" fillId="0" borderId="0"/>
    <xf numFmtId="0" fontId="1" fillId="0" borderId="0"/>
    <xf numFmtId="0" fontId="19" fillId="0" borderId="0"/>
    <xf numFmtId="0" fontId="24" fillId="0" borderId="0"/>
    <xf numFmtId="0" fontId="1" fillId="0" borderId="0"/>
    <xf numFmtId="0" fontId="24" fillId="0" borderId="0"/>
    <xf numFmtId="0" fontId="24" fillId="0" borderId="0"/>
    <xf numFmtId="0" fontId="47" fillId="0" borderId="0"/>
    <xf numFmtId="0" fontId="98" fillId="0" borderId="0"/>
    <xf numFmtId="0" fontId="24" fillId="0" borderId="0"/>
    <xf numFmtId="0" fontId="35" fillId="0" borderId="0"/>
    <xf numFmtId="0" fontId="51" fillId="0" borderId="0"/>
    <xf numFmtId="0" fontId="24" fillId="0" borderId="0"/>
    <xf numFmtId="0" fontId="24" fillId="0" borderId="0"/>
    <xf numFmtId="0" fontId="79" fillId="0" borderId="0"/>
    <xf numFmtId="0" fontId="19" fillId="0" borderId="0"/>
    <xf numFmtId="0" fontId="19" fillId="0" borderId="0"/>
    <xf numFmtId="0" fontId="1" fillId="0" borderId="0"/>
    <xf numFmtId="0" fontId="1" fillId="0" borderId="0"/>
    <xf numFmtId="0" fontId="82" fillId="36" borderId="30" applyNumberFormat="0" applyAlignment="0" applyProtection="0"/>
    <xf numFmtId="9" fontId="19" fillId="0" borderId="0" applyFont="0" applyFill="0" applyBorder="0" applyAlignment="0" applyProtection="0"/>
    <xf numFmtId="9" fontId="46" fillId="0" borderId="0" applyFont="0" applyFill="0" applyBorder="0" applyAlignment="0" applyProtection="0"/>
    <xf numFmtId="0" fontId="19" fillId="0" borderId="0"/>
    <xf numFmtId="0" fontId="1" fillId="0" borderId="0"/>
    <xf numFmtId="9" fontId="19" fillId="0" borderId="0" applyFont="0" applyFill="0" applyBorder="0" applyAlignment="0" applyProtection="0"/>
    <xf numFmtId="0" fontId="19" fillId="0" borderId="0"/>
    <xf numFmtId="9" fontId="48" fillId="0" borderId="0" applyFont="0" applyFill="0" applyBorder="0" applyAlignment="0" applyProtection="0"/>
    <xf numFmtId="9" fontId="79" fillId="0" borderId="0" applyFont="0" applyFill="0" applyBorder="0" applyAlignment="0" applyProtection="0"/>
    <xf numFmtId="9" fontId="24"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24" fillId="0" borderId="0" applyFont="0" applyFill="0" applyBorder="0" applyAlignment="0" applyProtection="0"/>
    <xf numFmtId="9" fontId="48" fillId="0" borderId="0" applyFont="0" applyFill="0" applyBorder="0" applyAlignment="0" applyProtection="0"/>
    <xf numFmtId="9" fontId="22" fillId="0" borderId="0" applyFont="0" applyFill="0" applyBorder="0" applyAlignment="0" applyProtection="0"/>
    <xf numFmtId="0" fontId="1" fillId="0" borderId="0"/>
    <xf numFmtId="0" fontId="90"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0" borderId="10" applyBorder="0">
      <alignment horizontal="center" vertical="center"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8" fillId="0" borderId="10" applyBorder="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4" fillId="0" borderId="31">
      <alignment horizontal="center"/>
    </xf>
    <xf numFmtId="43" fontId="1" fillId="0" borderId="0" applyFont="0" applyFill="0" applyBorder="0" applyAlignment="0" applyProtection="0"/>
    <xf numFmtId="0" fontId="35" fillId="0" borderId="0"/>
  </cellStyleXfs>
  <cellXfs count="176">
    <xf numFmtId="0" fontId="0" fillId="0" borderId="0" xfId="0"/>
    <xf numFmtId="1" fontId="18" fillId="33" borderId="0" xfId="0" applyNumberFormat="1" applyFont="1" applyFill="1"/>
    <xf numFmtId="4" fontId="20" fillId="33" borderId="0" xfId="2" applyNumberFormat="1" applyFont="1" applyFill="1" applyBorder="1"/>
    <xf numFmtId="164" fontId="20" fillId="33" borderId="0" xfId="2" applyFont="1" applyFill="1" applyBorder="1"/>
    <xf numFmtId="164" fontId="21" fillId="33" borderId="0" xfId="2" applyFont="1" applyFill="1" applyBorder="1"/>
    <xf numFmtId="2" fontId="20" fillId="33" borderId="0" xfId="2" applyNumberFormat="1" applyFont="1" applyFill="1" applyBorder="1"/>
    <xf numFmtId="1" fontId="23" fillId="33" borderId="0" xfId="3" applyNumberFormat="1" applyFont="1" applyFill="1"/>
    <xf numFmtId="4" fontId="20" fillId="33" borderId="0" xfId="2" applyNumberFormat="1" applyFont="1" applyFill="1" applyBorder="1" applyAlignment="1">
      <alignment horizontal="center"/>
    </xf>
    <xf numFmtId="10" fontId="21" fillId="33" borderId="0" xfId="1" applyNumberFormat="1" applyFont="1" applyFill="1" applyBorder="1"/>
    <xf numFmtId="4" fontId="21" fillId="33" borderId="0" xfId="4" applyNumberFormat="1" applyFont="1" applyFill="1" applyBorder="1" applyAlignment="1"/>
    <xf numFmtId="4" fontId="20" fillId="33" borderId="0" xfId="2" quotePrefix="1" applyNumberFormat="1" applyFont="1" applyFill="1" applyBorder="1" applyAlignment="1">
      <alignment horizontal="center"/>
    </xf>
    <xf numFmtId="2" fontId="20" fillId="33" borderId="0" xfId="2" applyNumberFormat="1" applyFont="1" applyFill="1" applyBorder="1" applyAlignment="1">
      <alignment horizontal="right"/>
    </xf>
    <xf numFmtId="4" fontId="20" fillId="34" borderId="0" xfId="4" applyNumberFormat="1" applyFont="1" applyFill="1" applyBorder="1" applyAlignment="1"/>
    <xf numFmtId="14" fontId="25" fillId="34" borderId="0" xfId="2" applyNumberFormat="1" applyFont="1" applyFill="1" applyBorder="1" applyAlignment="1">
      <alignment horizontal="center"/>
    </xf>
    <xf numFmtId="164" fontId="25" fillId="34" borderId="0" xfId="2" applyFont="1" applyFill="1" applyBorder="1"/>
    <xf numFmtId="0" fontId="20" fillId="34" borderId="0" xfId="4" applyFont="1" applyFill="1" applyBorder="1" applyAlignment="1">
      <alignment horizontal="center"/>
    </xf>
    <xf numFmtId="4" fontId="25" fillId="34" borderId="0" xfId="2" applyNumberFormat="1" applyFont="1" applyFill="1" applyBorder="1" applyAlignment="1">
      <alignment horizontal="center"/>
    </xf>
    <xf numFmtId="43" fontId="21" fillId="34" borderId="0" xfId="4" applyNumberFormat="1" applyFont="1" applyFill="1" applyBorder="1"/>
    <xf numFmtId="43" fontId="21" fillId="35" borderId="0" xfId="4" applyNumberFormat="1" applyFont="1" applyFill="1" applyBorder="1"/>
    <xf numFmtId="4" fontId="21" fillId="35" borderId="0" xfId="2" applyNumberFormat="1" applyFont="1" applyFill="1" applyBorder="1" applyAlignment="1">
      <alignment horizontal="center"/>
    </xf>
    <xf numFmtId="164" fontId="21" fillId="35" borderId="0" xfId="2" applyFont="1" applyFill="1" applyBorder="1"/>
    <xf numFmtId="4" fontId="20" fillId="35" borderId="0" xfId="2" applyNumberFormat="1" applyFont="1" applyFill="1" applyBorder="1"/>
    <xf numFmtId="43" fontId="20" fillId="33" borderId="0" xfId="4" applyNumberFormat="1" applyFont="1" applyFill="1" applyBorder="1"/>
    <xf numFmtId="4" fontId="20" fillId="33" borderId="0" xfId="2" applyNumberFormat="1" applyFont="1" applyFill="1" applyBorder="1" applyAlignment="1">
      <alignment horizontal="right"/>
    </xf>
    <xf numFmtId="43" fontId="21" fillId="33" borderId="0" xfId="4" applyNumberFormat="1" applyFont="1" applyFill="1" applyBorder="1"/>
    <xf numFmtId="4" fontId="21" fillId="33" borderId="0" xfId="2" applyNumberFormat="1" applyFont="1" applyFill="1" applyBorder="1" applyAlignment="1">
      <alignment horizontal="center"/>
    </xf>
    <xf numFmtId="4" fontId="20" fillId="35" borderId="0" xfId="2" applyNumberFormat="1" applyFont="1" applyFill="1" applyBorder="1" applyAlignment="1">
      <alignment horizontal="right"/>
    </xf>
    <xf numFmtId="164" fontId="20" fillId="33" borderId="0" xfId="2" applyFont="1" applyFill="1" applyBorder="1" applyAlignment="1">
      <alignment horizontal="right"/>
    </xf>
    <xf numFmtId="164" fontId="20" fillId="35" borderId="0" xfId="2" applyFont="1" applyFill="1" applyBorder="1" applyAlignment="1">
      <alignment horizontal="right"/>
    </xf>
    <xf numFmtId="4" fontId="21" fillId="33" borderId="0" xfId="2" applyNumberFormat="1" applyFont="1" applyFill="1" applyBorder="1" applyAlignment="1">
      <alignment horizontal="right"/>
    </xf>
    <xf numFmtId="164" fontId="21" fillId="33" borderId="0" xfId="2" applyFont="1" applyFill="1" applyBorder="1" applyAlignment="1">
      <alignment horizontal="right"/>
    </xf>
    <xf numFmtId="4" fontId="21" fillId="33" borderId="0" xfId="2" applyNumberFormat="1" applyFont="1" applyFill="1" applyBorder="1"/>
    <xf numFmtId="164" fontId="20" fillId="35" borderId="0" xfId="2" applyFont="1" applyFill="1" applyBorder="1"/>
    <xf numFmtId="4" fontId="20" fillId="0" borderId="0" xfId="2" applyNumberFormat="1" applyFont="1" applyFill="1" applyBorder="1"/>
    <xf numFmtId="2" fontId="21" fillId="33" borderId="0" xfId="2" applyNumberFormat="1" applyFont="1" applyFill="1" applyBorder="1"/>
    <xf numFmtId="164" fontId="26" fillId="33" borderId="0" xfId="2" applyFont="1" applyFill="1" applyBorder="1"/>
    <xf numFmtId="4" fontId="26" fillId="33" borderId="0" xfId="2" applyNumberFormat="1" applyFont="1" applyFill="1" applyBorder="1"/>
    <xf numFmtId="2" fontId="26" fillId="33" borderId="0" xfId="2" applyNumberFormat="1" applyFont="1" applyFill="1" applyBorder="1" applyAlignment="1">
      <alignment horizontal="right"/>
    </xf>
    <xf numFmtId="2" fontId="26" fillId="33" borderId="0" xfId="2" applyNumberFormat="1" applyFont="1" applyFill="1" applyBorder="1"/>
    <xf numFmtId="4" fontId="27" fillId="33" borderId="0" xfId="2" applyNumberFormat="1" applyFont="1" applyFill="1" applyBorder="1"/>
    <xf numFmtId="43" fontId="28" fillId="33" borderId="0" xfId="4" applyNumberFormat="1" applyFont="1" applyFill="1" applyBorder="1"/>
    <xf numFmtId="164" fontId="27" fillId="33" borderId="0" xfId="2" applyFont="1" applyFill="1" applyBorder="1"/>
    <xf numFmtId="2" fontId="27" fillId="33" borderId="0" xfId="2" applyNumberFormat="1" applyFont="1" applyFill="1" applyBorder="1" applyAlignment="1">
      <alignment horizontal="right"/>
    </xf>
    <xf numFmtId="2" fontId="27" fillId="33" borderId="0" xfId="2" applyNumberFormat="1" applyFont="1" applyFill="1" applyBorder="1"/>
    <xf numFmtId="164" fontId="29" fillId="33" borderId="0" xfId="2" applyFont="1" applyFill="1" applyBorder="1"/>
    <xf numFmtId="43" fontId="30" fillId="33" borderId="0" xfId="4" applyNumberFormat="1" applyFont="1" applyFill="1" applyBorder="1"/>
    <xf numFmtId="43" fontId="28" fillId="33" borderId="0" xfId="4" applyNumberFormat="1" applyFont="1" applyFill="1" applyBorder="1" applyAlignment="1">
      <alignment horizontal="left"/>
    </xf>
    <xf numFmtId="4" fontId="28" fillId="33" borderId="0" xfId="4" applyNumberFormat="1" applyFont="1" applyFill="1" applyBorder="1" applyAlignment="1"/>
    <xf numFmtId="43" fontId="31" fillId="33" borderId="0" xfId="4" applyNumberFormat="1" applyFont="1" applyFill="1" applyBorder="1"/>
    <xf numFmtId="4" fontId="31" fillId="33" borderId="0" xfId="4" applyNumberFormat="1" applyFont="1" applyFill="1" applyBorder="1" applyAlignment="1"/>
    <xf numFmtId="4" fontId="32" fillId="33" borderId="0" xfId="4" applyNumberFormat="1" applyFont="1" applyFill="1" applyBorder="1" applyAlignment="1"/>
    <xf numFmtId="43" fontId="32" fillId="33" borderId="0" xfId="4" applyNumberFormat="1" applyFont="1" applyFill="1" applyBorder="1"/>
    <xf numFmtId="43" fontId="31" fillId="33" borderId="0" xfId="4" applyNumberFormat="1" applyFont="1" applyFill="1" applyBorder="1" applyAlignment="1">
      <alignment horizontal="left"/>
    </xf>
    <xf numFmtId="0" fontId="33" fillId="33" borderId="0" xfId="4" applyFont="1" applyFill="1" applyBorder="1"/>
    <xf numFmtId="0" fontId="34" fillId="33" borderId="0" xfId="4" applyFont="1" applyFill="1" applyBorder="1"/>
    <xf numFmtId="10" fontId="21" fillId="75" borderId="0" xfId="2" applyNumberFormat="1" applyFont="1" applyFill="1" applyBorder="1"/>
    <xf numFmtId="2" fontId="20" fillId="75" borderId="0" xfId="2" applyNumberFormat="1" applyFont="1" applyFill="1" applyBorder="1" applyAlignment="1">
      <alignment horizontal="center"/>
    </xf>
    <xf numFmtId="4" fontId="26" fillId="75" borderId="0" xfId="2" applyNumberFormat="1" applyFont="1" applyFill="1" applyBorder="1"/>
    <xf numFmtId="2" fontId="26" fillId="75" borderId="0" xfId="2" applyNumberFormat="1" applyFont="1" applyFill="1" applyBorder="1"/>
    <xf numFmtId="2" fontId="26" fillId="75" borderId="0" xfId="2" applyNumberFormat="1" applyFont="1" applyFill="1" applyBorder="1" applyAlignment="1">
      <alignment horizontal="right"/>
    </xf>
    <xf numFmtId="2" fontId="21" fillId="75" borderId="0" xfId="2" applyNumberFormat="1" applyFont="1" applyFill="1" applyBorder="1"/>
    <xf numFmtId="2" fontId="20" fillId="75" borderId="0" xfId="2" applyNumberFormat="1" applyFont="1" applyFill="1" applyBorder="1"/>
    <xf numFmtId="43" fontId="21" fillId="75" borderId="0" xfId="2" applyNumberFormat="1" applyFont="1" applyFill="1" applyBorder="1" applyAlignment="1">
      <alignment horizontal="right"/>
    </xf>
    <xf numFmtId="4" fontId="21" fillId="75" borderId="0" xfId="2" applyNumberFormat="1" applyFont="1" applyFill="1" applyBorder="1"/>
    <xf numFmtId="2" fontId="20" fillId="75" borderId="0" xfId="2" applyNumberFormat="1" applyFont="1" applyFill="1" applyBorder="1" applyAlignment="1">
      <alignment horizontal="right"/>
    </xf>
    <xf numFmtId="4" fontId="20" fillId="75" borderId="0" xfId="2" applyNumberFormat="1" applyFont="1" applyFill="1" applyBorder="1"/>
    <xf numFmtId="2" fontId="21" fillId="75" borderId="0" xfId="2" applyNumberFormat="1" applyFont="1" applyFill="1" applyBorder="1" applyAlignment="1">
      <alignment horizontal="center"/>
    </xf>
    <xf numFmtId="2" fontId="21" fillId="75" borderId="0" xfId="2" applyNumberFormat="1" applyFont="1" applyFill="1" applyBorder="1" applyAlignment="1">
      <alignment horizontal="right"/>
    </xf>
    <xf numFmtId="14" fontId="25" fillId="75" borderId="0" xfId="2" applyNumberFormat="1" applyFont="1" applyFill="1" applyBorder="1" applyAlignment="1">
      <alignment horizontal="center"/>
    </xf>
    <xf numFmtId="2" fontId="25" fillId="75" borderId="0" xfId="2" applyNumberFormat="1" applyFont="1" applyFill="1" applyBorder="1" applyAlignment="1">
      <alignment horizontal="center"/>
    </xf>
    <xf numFmtId="2" fontId="25" fillId="75" borderId="0" xfId="2" applyNumberFormat="1" applyFont="1" applyFill="1" applyBorder="1"/>
    <xf numFmtId="2" fontId="25" fillId="75" borderId="0" xfId="2" applyNumberFormat="1" applyFont="1" applyFill="1" applyBorder="1" applyAlignment="1">
      <alignment horizontal="right"/>
    </xf>
    <xf numFmtId="164" fontId="109" fillId="33" borderId="0" xfId="2" applyFont="1" applyFill="1" applyBorder="1"/>
    <xf numFmtId="173" fontId="0" fillId="75" borderId="0" xfId="1018" applyNumberFormat="1" applyFont="1" applyFill="1"/>
    <xf numFmtId="0" fontId="0" fillId="75" borderId="0" xfId="0" applyFont="1" applyFill="1" applyAlignment="1">
      <alignment wrapText="1"/>
    </xf>
    <xf numFmtId="173" fontId="0" fillId="75" borderId="0" xfId="1018" applyNumberFormat="1" applyFont="1" applyFill="1" applyAlignment="1">
      <alignment wrapText="1"/>
    </xf>
    <xf numFmtId="0" fontId="0" fillId="75" borderId="0" xfId="0" applyFont="1" applyFill="1"/>
    <xf numFmtId="10" fontId="0" fillId="75" borderId="0" xfId="0" applyNumberFormat="1" applyFont="1" applyFill="1"/>
    <xf numFmtId="10" fontId="0" fillId="75" borderId="0" xfId="1" applyNumberFormat="1" applyFont="1" applyFill="1"/>
    <xf numFmtId="0" fontId="18" fillId="0" borderId="0" xfId="0" applyFont="1" applyFill="1"/>
    <xf numFmtId="0" fontId="113" fillId="0" borderId="0" xfId="3" applyFont="1" applyFill="1"/>
    <xf numFmtId="43" fontId="113" fillId="0" borderId="0" xfId="200" applyFont="1" applyFill="1" applyAlignment="1">
      <alignment horizontal="center"/>
    </xf>
    <xf numFmtId="0" fontId="113" fillId="0" borderId="0" xfId="3" applyFont="1"/>
    <xf numFmtId="0" fontId="16" fillId="0" borderId="42" xfId="0" applyFont="1" applyBorder="1" applyAlignment="1">
      <alignment horizontal="left" indent="1"/>
    </xf>
    <xf numFmtId="0" fontId="0" fillId="0" borderId="0" xfId="0" applyAlignment="1">
      <alignment horizontal="left"/>
    </xf>
    <xf numFmtId="43" fontId="113" fillId="0" borderId="0" xfId="200" applyFont="1"/>
    <xf numFmtId="0" fontId="16" fillId="0" borderId="0" xfId="0" applyFont="1" applyBorder="1" applyAlignment="1">
      <alignment horizontal="left" indent="1"/>
    </xf>
    <xf numFmtId="0" fontId="114" fillId="0" borderId="0" xfId="3" applyFont="1" applyFill="1"/>
    <xf numFmtId="2" fontId="113" fillId="0" borderId="0" xfId="3" applyNumberFormat="1" applyFont="1"/>
    <xf numFmtId="0" fontId="114" fillId="0" borderId="0" xfId="3" applyFont="1" applyFill="1" applyAlignment="1">
      <alignment horizontal="center" wrapText="1"/>
    </xf>
    <xf numFmtId="43" fontId="114" fillId="0" borderId="0" xfId="200" applyFont="1" applyFill="1" applyAlignment="1">
      <alignment horizontal="center"/>
    </xf>
    <xf numFmtId="17" fontId="114" fillId="76" borderId="0" xfId="3" applyNumberFormat="1" applyFont="1" applyFill="1" applyAlignment="1">
      <alignment horizontal="center"/>
    </xf>
    <xf numFmtId="43" fontId="114" fillId="76" borderId="0" xfId="200" quotePrefix="1" applyFont="1" applyFill="1" applyAlignment="1">
      <alignment horizontal="center"/>
    </xf>
    <xf numFmtId="17" fontId="114" fillId="77" borderId="0" xfId="3" applyNumberFormat="1" applyFont="1" applyFill="1" applyAlignment="1">
      <alignment horizontal="center"/>
    </xf>
    <xf numFmtId="0" fontId="114" fillId="0" borderId="0" xfId="3" applyFont="1" applyFill="1" applyAlignment="1">
      <alignment horizontal="center"/>
    </xf>
    <xf numFmtId="14" fontId="114" fillId="0" borderId="0" xfId="200" applyNumberFormat="1" applyFont="1" applyFill="1" applyAlignment="1">
      <alignment horizontal="center" wrapText="1"/>
    </xf>
    <xf numFmtId="0" fontId="114" fillId="76" borderId="0" xfId="3" applyFont="1" applyFill="1" applyAlignment="1">
      <alignment horizontal="center" wrapText="1"/>
    </xf>
    <xf numFmtId="43" fontId="114" fillId="76" borderId="0" xfId="200" applyFont="1" applyFill="1" applyAlignment="1">
      <alignment horizontal="center" wrapText="1"/>
    </xf>
    <xf numFmtId="0" fontId="114" fillId="77" borderId="0" xfId="3" applyFont="1" applyFill="1" applyAlignment="1">
      <alignment horizontal="center" wrapText="1"/>
    </xf>
    <xf numFmtId="0" fontId="115" fillId="0" borderId="0" xfId="3" applyFont="1" applyFill="1" applyAlignment="1">
      <alignment horizontal="left"/>
    </xf>
    <xf numFmtId="0" fontId="116" fillId="0" borderId="0" xfId="3" applyFont="1" applyFill="1" applyAlignment="1">
      <alignment horizontal="center"/>
    </xf>
    <xf numFmtId="0" fontId="115" fillId="0" borderId="0" xfId="3" applyFont="1" applyFill="1" applyAlignment="1">
      <alignment horizontal="center"/>
    </xf>
    <xf numFmtId="0" fontId="20" fillId="0" borderId="0" xfId="0" applyFont="1" applyFill="1"/>
    <xf numFmtId="43" fontId="113" fillId="0" borderId="0" xfId="200" applyFont="1" applyFill="1"/>
    <xf numFmtId="169" fontId="113" fillId="0" borderId="0" xfId="200" applyNumberFormat="1" applyFont="1" applyFill="1"/>
    <xf numFmtId="169" fontId="113" fillId="0" borderId="0" xfId="200" applyNumberFormat="1" applyFont="1"/>
    <xf numFmtId="0" fontId="20" fillId="78" borderId="0" xfId="0" applyFont="1" applyFill="1"/>
    <xf numFmtId="43" fontId="113" fillId="78" borderId="0" xfId="200" applyFont="1" applyFill="1" applyAlignment="1">
      <alignment horizontal="center"/>
    </xf>
    <xf numFmtId="0" fontId="113" fillId="0" borderId="0" xfId="46215" applyFont="1" applyFill="1"/>
    <xf numFmtId="43" fontId="113" fillId="0" borderId="0" xfId="3" applyNumberFormat="1" applyFont="1"/>
    <xf numFmtId="0" fontId="113" fillId="0" borderId="0" xfId="3" applyFont="1" applyFill="1" applyBorder="1"/>
    <xf numFmtId="0" fontId="114" fillId="0" borderId="0" xfId="3" applyFont="1" applyFill="1" applyBorder="1" applyAlignment="1">
      <alignment horizontal="right"/>
    </xf>
    <xf numFmtId="44" fontId="117" fillId="0" borderId="43" xfId="16795" applyFont="1" applyFill="1" applyBorder="1"/>
    <xf numFmtId="43" fontId="117" fillId="79" borderId="43" xfId="200" applyFont="1" applyFill="1" applyBorder="1"/>
    <xf numFmtId="169" fontId="113" fillId="0" borderId="43" xfId="3" applyNumberFormat="1" applyFont="1" applyBorder="1"/>
    <xf numFmtId="44" fontId="118" fillId="0" borderId="0" xfId="16795" applyFont="1" applyFill="1" applyBorder="1"/>
    <xf numFmtId="4" fontId="113" fillId="0" borderId="0" xfId="200" applyNumberFormat="1" applyFont="1" applyFill="1"/>
    <xf numFmtId="43" fontId="116" fillId="0" borderId="0" xfId="200" applyFont="1" applyFill="1" applyAlignment="1">
      <alignment horizontal="center"/>
    </xf>
    <xf numFmtId="43" fontId="116" fillId="0" borderId="0" xfId="3" applyNumberFormat="1" applyFont="1" applyFill="1" applyAlignment="1">
      <alignment horizontal="center"/>
    </xf>
    <xf numFmtId="0" fontId="119" fillId="0" borderId="0" xfId="616" applyFont="1" applyFill="1" applyAlignment="1">
      <alignment vertical="top"/>
    </xf>
    <xf numFmtId="169" fontId="113" fillId="0" borderId="0" xfId="3" applyNumberFormat="1" applyFont="1" applyFill="1"/>
    <xf numFmtId="0" fontId="20" fillId="79" borderId="0" xfId="0" applyFont="1" applyFill="1"/>
    <xf numFmtId="43" fontId="113" fillId="79" borderId="0" xfId="200" applyFont="1" applyFill="1" applyAlignment="1">
      <alignment horizontal="center"/>
    </xf>
    <xf numFmtId="0" fontId="120" fillId="0" borderId="0" xfId="0" applyFont="1" applyFill="1" applyAlignment="1">
      <alignment vertical="top"/>
    </xf>
    <xf numFmtId="0" fontId="109" fillId="0" borderId="0" xfId="0" applyFont="1" applyFill="1" applyAlignment="1">
      <alignment vertical="top"/>
    </xf>
    <xf numFmtId="43" fontId="121" fillId="0" borderId="0" xfId="200" applyFont="1" applyFill="1" applyAlignment="1">
      <alignment horizontal="center"/>
    </xf>
    <xf numFmtId="43" fontId="121" fillId="78" borderId="0" xfId="200" applyFont="1" applyFill="1"/>
    <xf numFmtId="43" fontId="121" fillId="78" borderId="0" xfId="200" applyNumberFormat="1" applyFont="1" applyFill="1"/>
    <xf numFmtId="43" fontId="121" fillId="0" borderId="0" xfId="200" applyFont="1" applyFill="1"/>
    <xf numFmtId="0" fontId="121" fillId="0" borderId="0" xfId="3" applyFont="1"/>
    <xf numFmtId="0" fontId="109" fillId="0" borderId="0" xfId="0" applyFont="1" applyFill="1"/>
    <xf numFmtId="169" fontId="121" fillId="0" borderId="0" xfId="200" applyNumberFormat="1" applyFont="1" applyFill="1"/>
    <xf numFmtId="0" fontId="109" fillId="79" borderId="0" xfId="0" applyFont="1" applyFill="1"/>
    <xf numFmtId="0" fontId="115" fillId="0" borderId="0" xfId="3" applyFont="1" applyFill="1" applyBorder="1"/>
    <xf numFmtId="0" fontId="114" fillId="0" borderId="0" xfId="3" applyFont="1" applyFill="1" applyBorder="1"/>
    <xf numFmtId="0" fontId="113" fillId="78" borderId="0" xfId="3" applyFont="1" applyFill="1"/>
    <xf numFmtId="0" fontId="114" fillId="0" borderId="0" xfId="3" applyFont="1" applyFill="1" applyAlignment="1">
      <alignment horizontal="right"/>
    </xf>
    <xf numFmtId="44" fontId="114" fillId="0" borderId="44" xfId="3" applyNumberFormat="1" applyFont="1" applyFill="1" applyBorder="1"/>
    <xf numFmtId="43" fontId="114" fillId="0" borderId="44" xfId="200" applyFont="1" applyFill="1" applyBorder="1"/>
    <xf numFmtId="0" fontId="114" fillId="0" borderId="0" xfId="3" applyFont="1"/>
    <xf numFmtId="43" fontId="114" fillId="0" borderId="0" xfId="200" applyFont="1"/>
    <xf numFmtId="43" fontId="117" fillId="0" borderId="43" xfId="200" applyFont="1" applyFill="1" applyBorder="1"/>
    <xf numFmtId="169" fontId="113" fillId="0" borderId="0" xfId="46214" applyNumberFormat="1" applyFont="1"/>
    <xf numFmtId="169" fontId="114" fillId="0" borderId="0" xfId="46214" applyNumberFormat="1" applyFont="1" applyAlignment="1">
      <alignment horizontal="center"/>
    </xf>
    <xf numFmtId="169" fontId="114" fillId="77" borderId="0" xfId="46214" quotePrefix="1" applyNumberFormat="1" applyFont="1" applyFill="1" applyAlignment="1">
      <alignment horizontal="center"/>
    </xf>
    <xf numFmtId="169" fontId="114" fillId="77" borderId="0" xfId="46214" applyNumberFormat="1" applyFont="1" applyFill="1" applyAlignment="1">
      <alignment horizontal="center" wrapText="1"/>
    </xf>
    <xf numFmtId="169" fontId="113" fillId="0" borderId="0" xfId="46214" applyNumberFormat="1" applyFont="1" applyFill="1"/>
    <xf numFmtId="169" fontId="113" fillId="78" borderId="43" xfId="46214" applyNumberFormat="1" applyFont="1" applyFill="1" applyBorder="1"/>
    <xf numFmtId="169" fontId="117" fillId="0" borderId="43" xfId="46214" applyNumberFormat="1" applyFont="1" applyFill="1" applyBorder="1"/>
    <xf numFmtId="169" fontId="114" fillId="0" borderId="44" xfId="46214" applyNumberFormat="1" applyFont="1" applyFill="1" applyBorder="1"/>
    <xf numFmtId="169" fontId="114" fillId="0" borderId="0" xfId="46214" applyNumberFormat="1" applyFont="1"/>
    <xf numFmtId="0" fontId="113" fillId="75" borderId="0" xfId="3" applyFont="1" applyFill="1"/>
    <xf numFmtId="0" fontId="113" fillId="75" borderId="0" xfId="3" applyFont="1" applyFill="1" applyAlignment="1">
      <alignment horizontal="right"/>
    </xf>
    <xf numFmtId="169" fontId="113" fillId="75" borderId="0" xfId="46214" applyNumberFormat="1" applyFont="1" applyFill="1"/>
    <xf numFmtId="0" fontId="113" fillId="75" borderId="0" xfId="3" applyFont="1" applyFill="1" applyAlignment="1">
      <alignment wrapText="1"/>
    </xf>
    <xf numFmtId="173" fontId="113" fillId="75" borderId="0" xfId="1" applyNumberFormat="1" applyFont="1" applyFill="1"/>
    <xf numFmtId="43" fontId="113" fillId="75" borderId="0" xfId="46214" applyFont="1" applyFill="1"/>
    <xf numFmtId="43" fontId="113" fillId="75" borderId="0" xfId="3" applyNumberFormat="1" applyFont="1" applyFill="1"/>
    <xf numFmtId="169" fontId="113" fillId="75" borderId="43" xfId="46214" applyNumberFormat="1" applyFont="1" applyFill="1" applyBorder="1"/>
    <xf numFmtId="43" fontId="117" fillId="75" borderId="43" xfId="200" applyFont="1" applyFill="1" applyBorder="1"/>
    <xf numFmtId="0" fontId="121" fillId="75" borderId="0" xfId="3" applyFont="1" applyFill="1"/>
    <xf numFmtId="0" fontId="114" fillId="75" borderId="0" xfId="3" applyFont="1" applyFill="1"/>
    <xf numFmtId="43" fontId="114" fillId="75" borderId="44" xfId="200" applyFont="1" applyFill="1" applyBorder="1"/>
    <xf numFmtId="169" fontId="117" fillId="0" borderId="0" xfId="46214" applyNumberFormat="1" applyFont="1" applyFill="1" applyBorder="1"/>
    <xf numFmtId="169" fontId="114" fillId="0" borderId="0" xfId="46214" applyNumberFormat="1" applyFont="1" applyFill="1" applyBorder="1"/>
    <xf numFmtId="169" fontId="114" fillId="0" borderId="0" xfId="46214" applyNumberFormat="1" applyFont="1" applyFill="1" applyAlignment="1">
      <alignment horizontal="center"/>
    </xf>
    <xf numFmtId="169" fontId="114" fillId="0" borderId="0" xfId="46214" quotePrefix="1" applyNumberFormat="1" applyFont="1" applyFill="1" applyAlignment="1">
      <alignment horizontal="center"/>
    </xf>
    <xf numFmtId="169" fontId="114" fillId="0" borderId="0" xfId="46214" applyNumberFormat="1" applyFont="1" applyFill="1" applyAlignment="1">
      <alignment horizontal="center" wrapText="1"/>
    </xf>
    <xf numFmtId="169" fontId="113" fillId="0" borderId="0" xfId="46214" applyNumberFormat="1" applyFont="1" applyFill="1" applyBorder="1"/>
    <xf numFmtId="169" fontId="114" fillId="0" borderId="0" xfId="46214" applyNumberFormat="1" applyFont="1" applyFill="1"/>
    <xf numFmtId="164" fontId="20" fillId="80" borderId="0" xfId="2" applyFont="1" applyFill="1" applyBorder="1"/>
    <xf numFmtId="164" fontId="20" fillId="81" borderId="0" xfId="2" applyFont="1" applyFill="1" applyBorder="1"/>
    <xf numFmtId="164" fontId="21" fillId="0" borderId="0" xfId="2" applyFont="1" applyFill="1" applyBorder="1"/>
    <xf numFmtId="164" fontId="20" fillId="0" borderId="0" xfId="2" applyFont="1" applyFill="1" applyBorder="1"/>
    <xf numFmtId="2" fontId="20" fillId="0" borderId="0" xfId="2" applyNumberFormat="1" applyFont="1" applyFill="1" applyBorder="1" applyAlignment="1">
      <alignment horizontal="right"/>
    </xf>
    <xf numFmtId="2" fontId="20" fillId="0" borderId="0" xfId="2" applyNumberFormat="1" applyFont="1" applyFill="1" applyBorder="1"/>
  </cellXfs>
  <cellStyles count="46216">
    <cellStyle name="20% - Accent1 2" xfId="5"/>
    <cellStyle name="20% - Accent1 2 2" xfId="6"/>
    <cellStyle name="20% - Accent1 2 2 2" xfId="1101"/>
    <cellStyle name="20% - Accent1 2 2 3" xfId="3986"/>
    <cellStyle name="20% - Accent1 2 3" xfId="7"/>
    <cellStyle name="20% - Accent1 2 3 2" xfId="3987"/>
    <cellStyle name="20% - Accent1 2 4" xfId="8"/>
    <cellStyle name="20% - Accent1 2 4 2" xfId="3988"/>
    <cellStyle name="20% - Accent1 2 5" xfId="1102"/>
    <cellStyle name="20% - Accent1 2 6" xfId="2448"/>
    <cellStyle name="20% - Accent1 3" xfId="9"/>
    <cellStyle name="20% - Accent1 3 2" xfId="10"/>
    <cellStyle name="20% - Accent1 3 2 2" xfId="1103"/>
    <cellStyle name="20% - Accent1 3 3" xfId="11"/>
    <cellStyle name="20% - Accent1 3 4" xfId="3989"/>
    <cellStyle name="20% - Accent1 4" xfId="12"/>
    <cellStyle name="20% - Accent1 4 2" xfId="13"/>
    <cellStyle name="20% - Accent1 4 2 2" xfId="38965"/>
    <cellStyle name="20% - Accent1 4 2 3" xfId="45049"/>
    <cellStyle name="20% - Accent1 4 3" xfId="3990"/>
    <cellStyle name="20% - Accent1 4 4" xfId="38966"/>
    <cellStyle name="20% - Accent1 4 5" xfId="38967"/>
    <cellStyle name="20% - Accent1 5" xfId="14"/>
    <cellStyle name="20% - Accent1 5 2" xfId="38968"/>
    <cellStyle name="20% - Accent1 5 3" xfId="45050"/>
    <cellStyle name="20% - Accent1 6" xfId="1104"/>
    <cellStyle name="20% - Accent2 2" xfId="15"/>
    <cellStyle name="20% - Accent2 2 2" xfId="1105"/>
    <cellStyle name="20% - Accent2 2 2 2" xfId="3991"/>
    <cellStyle name="20% - Accent2 2 3" xfId="1106"/>
    <cellStyle name="20% - Accent2 2 3 2" xfId="3992"/>
    <cellStyle name="20% - Accent2 2 4" xfId="2449"/>
    <cellStyle name="20% - Accent2 3" xfId="16"/>
    <cellStyle name="20% - Accent2 3 2" xfId="17"/>
    <cellStyle name="20% - Accent2 3 2 2" xfId="3993"/>
    <cellStyle name="20% - Accent2 3 3" xfId="1107"/>
    <cellStyle name="20% - Accent2 4" xfId="18"/>
    <cellStyle name="20% - Accent2 4 2" xfId="1108"/>
    <cellStyle name="20% - Accent2 4 2 2" xfId="38969"/>
    <cellStyle name="20% - Accent2 4 2 3" xfId="45051"/>
    <cellStyle name="20% - Accent2 4 3" xfId="3994"/>
    <cellStyle name="20% - Accent2 4 4" xfId="44881"/>
    <cellStyle name="20% - Accent2 4 5" xfId="1059"/>
    <cellStyle name="20% - Accent2 5" xfId="19"/>
    <cellStyle name="20% - Accent2 5 2" xfId="38970"/>
    <cellStyle name="20% - Accent2 5 3" xfId="45052"/>
    <cellStyle name="20% - Accent2 6" xfId="1109"/>
    <cellStyle name="20% - Accent3 2" xfId="20"/>
    <cellStyle name="20% - Accent3 2 2" xfId="1110"/>
    <cellStyle name="20% - Accent3 2 2 2" xfId="3995"/>
    <cellStyle name="20% - Accent3 2 2 3" xfId="45053"/>
    <cellStyle name="20% - Accent3 2 3" xfId="2450"/>
    <cellStyle name="20% - Accent3 3" xfId="21"/>
    <cellStyle name="20% - Accent3 3 2" xfId="22"/>
    <cellStyle name="20% - Accent3 3 2 2" xfId="3996"/>
    <cellStyle name="20% - Accent3 3 3" xfId="1111"/>
    <cellStyle name="20% - Accent3 4" xfId="23"/>
    <cellStyle name="20% - Accent3 4 2" xfId="1112"/>
    <cellStyle name="20% - Accent3 4 2 2" xfId="38971"/>
    <cellStyle name="20% - Accent3 4 2 3" xfId="45054"/>
    <cellStyle name="20% - Accent3 4 3" xfId="3997"/>
    <cellStyle name="20% - Accent3 4 4" xfId="44882"/>
    <cellStyle name="20% - Accent3 4 5" xfId="1060"/>
    <cellStyle name="20% - Accent3 5" xfId="24"/>
    <cellStyle name="20% - Accent3 5 2" xfId="38972"/>
    <cellStyle name="20% - Accent3 5 3" xfId="45055"/>
    <cellStyle name="20% - Accent3 6" xfId="1113"/>
    <cellStyle name="20% - Accent4 2" xfId="25"/>
    <cellStyle name="20% - Accent4 2 2" xfId="26"/>
    <cellStyle name="20% - Accent4 2 2 2" xfId="1114"/>
    <cellStyle name="20% - Accent4 2 2 3" xfId="3998"/>
    <cellStyle name="20% - Accent4 2 3" xfId="27"/>
    <cellStyle name="20% - Accent4 2 3 2" xfId="3999"/>
    <cellStyle name="20% - Accent4 2 4" xfId="2451"/>
    <cellStyle name="20% - Accent4 3" xfId="28"/>
    <cellStyle name="20% - Accent4 3 2" xfId="29"/>
    <cellStyle name="20% - Accent4 3 2 2" xfId="1115"/>
    <cellStyle name="20% - Accent4 3 3" xfId="30"/>
    <cellStyle name="20% - Accent4 3 4" xfId="4000"/>
    <cellStyle name="20% - Accent4 4" xfId="31"/>
    <cellStyle name="20% - Accent4 4 2" xfId="32"/>
    <cellStyle name="20% - Accent4 4 2 2" xfId="38973"/>
    <cellStyle name="20% - Accent4 4 2 3" xfId="45056"/>
    <cellStyle name="20% - Accent4 4 3" xfId="4001"/>
    <cellStyle name="20% - Accent4 4 4" xfId="38974"/>
    <cellStyle name="20% - Accent4 4 5" xfId="38975"/>
    <cellStyle name="20% - Accent4 5" xfId="33"/>
    <cellStyle name="20% - Accent4 5 2" xfId="38976"/>
    <cellStyle name="20% - Accent4 5 3" xfId="45057"/>
    <cellStyle name="20% - Accent4 6" xfId="1116"/>
    <cellStyle name="20% - Accent5 2" xfId="34"/>
    <cellStyle name="20% - Accent5 2 2" xfId="1117"/>
    <cellStyle name="20% - Accent5 2 2 2" xfId="38977"/>
    <cellStyle name="20% - Accent5 2 2 3" xfId="45058"/>
    <cellStyle name="20% - Accent5 3" xfId="35"/>
    <cellStyle name="20% - Accent5 3 2" xfId="1118"/>
    <cellStyle name="20% - Accent5 3 2 2" xfId="38978"/>
    <cellStyle name="20% - Accent5 3 2 3" xfId="45059"/>
    <cellStyle name="20% - Accent5 3 3" xfId="1119"/>
    <cellStyle name="20% - Accent5 4" xfId="36"/>
    <cellStyle name="20% - Accent5 4 2" xfId="1120"/>
    <cellStyle name="20% - Accent5 4 2 2" xfId="38979"/>
    <cellStyle name="20% - Accent5 4 2 3" xfId="45060"/>
    <cellStyle name="20% - Accent5 4 3" xfId="38980"/>
    <cellStyle name="20% - Accent5 4 4" xfId="44883"/>
    <cellStyle name="20% - Accent5 4 5" xfId="1061"/>
    <cellStyle name="20% - Accent5 5" xfId="37"/>
    <cellStyle name="20% - Accent5 5 2" xfId="38981"/>
    <cellStyle name="20% - Accent5 5 3" xfId="45061"/>
    <cellStyle name="20% - Accent5 6" xfId="38982"/>
    <cellStyle name="20% - Accent6 2" xfId="38"/>
    <cellStyle name="20% - Accent6 2 2" xfId="1121"/>
    <cellStyle name="20% - Accent6 2 2 2" xfId="4002"/>
    <cellStyle name="20% - Accent6 2 3" xfId="1122"/>
    <cellStyle name="20% - Accent6 2 3 2" xfId="4003"/>
    <cellStyle name="20% - Accent6 3" xfId="39"/>
    <cellStyle name="20% - Accent6 3 2" xfId="40"/>
    <cellStyle name="20% - Accent6 3 2 2" xfId="4004"/>
    <cellStyle name="20% - Accent6 3 3" xfId="1123"/>
    <cellStyle name="20% - Accent6 4" xfId="41"/>
    <cellStyle name="20% - Accent6 4 2" xfId="1124"/>
    <cellStyle name="20% - Accent6 4 2 2" xfId="38983"/>
    <cellStyle name="20% - Accent6 4 2 3" xfId="45062"/>
    <cellStyle name="20% - Accent6 4 3" xfId="38984"/>
    <cellStyle name="20% - Accent6 4 4" xfId="44884"/>
    <cellStyle name="20% - Accent6 4 5" xfId="1062"/>
    <cellStyle name="20% - Accent6 5" xfId="42"/>
    <cellStyle name="20% - Accent6 5 2" xfId="38985"/>
    <cellStyle name="20% - Accent6 5 3" xfId="45063"/>
    <cellStyle name="20% - Accent6 6" xfId="38986"/>
    <cellStyle name="40% - Accent1 2" xfId="43"/>
    <cellStyle name="40% - Accent1 2 2" xfId="44"/>
    <cellStyle name="40% - Accent1 2 2 2" xfId="42584"/>
    <cellStyle name="40% - Accent1 2 2 3" xfId="44885"/>
    <cellStyle name="40% - Accent1 2 2 4" xfId="1063"/>
    <cellStyle name="40% - Accent1 2 3" xfId="45"/>
    <cellStyle name="40% - Accent1 2 4" xfId="2452"/>
    <cellStyle name="40% - Accent1 3" xfId="46"/>
    <cellStyle name="40% - Accent1 3 2" xfId="47"/>
    <cellStyle name="40% - Accent1 3 2 2" xfId="1125"/>
    <cellStyle name="40% - Accent1 3 3" xfId="48"/>
    <cellStyle name="40% - Accent1 3 4" xfId="4005"/>
    <cellStyle name="40% - Accent1 4" xfId="49"/>
    <cellStyle name="40% - Accent1 4 2" xfId="50"/>
    <cellStyle name="40% - Accent1 4 2 2" xfId="38987"/>
    <cellStyle name="40% - Accent1 4 2 3" xfId="45064"/>
    <cellStyle name="40% - Accent1 4 3" xfId="4006"/>
    <cellStyle name="40% - Accent1 5" xfId="51"/>
    <cellStyle name="40% - Accent1 5 2" xfId="38988"/>
    <cellStyle name="40% - Accent1 5 3" xfId="45065"/>
    <cellStyle name="40% - Accent1 6" xfId="1126"/>
    <cellStyle name="40% - Accent1 7" xfId="38989"/>
    <cellStyle name="40% - Accent2 2" xfId="52"/>
    <cellStyle name="40% - Accent2 2 2" xfId="1127"/>
    <cellStyle name="40% - Accent2 2 2 2" xfId="38990"/>
    <cellStyle name="40% - Accent2 2 2 3" xfId="45066"/>
    <cellStyle name="40% - Accent2 3" xfId="53"/>
    <cellStyle name="40% - Accent2 3 2" xfId="1128"/>
    <cellStyle name="40% - Accent2 3 2 2" xfId="38991"/>
    <cellStyle name="40% - Accent2 3 2 3" xfId="45067"/>
    <cellStyle name="40% - Accent2 3 3" xfId="1129"/>
    <cellStyle name="40% - Accent2 4" xfId="54"/>
    <cellStyle name="40% - Accent2 4 2" xfId="1130"/>
    <cellStyle name="40% - Accent2 4 2 2" xfId="38992"/>
    <cellStyle name="40% - Accent2 4 2 3" xfId="45068"/>
    <cellStyle name="40% - Accent2 4 3" xfId="38993"/>
    <cellStyle name="40% - Accent2 4 4" xfId="44886"/>
    <cellStyle name="40% - Accent2 4 5" xfId="1064"/>
    <cellStyle name="40% - Accent2 5" xfId="55"/>
    <cellStyle name="40% - Accent2 5 2" xfId="38994"/>
    <cellStyle name="40% - Accent2 5 3" xfId="45069"/>
    <cellStyle name="40% - Accent2 6" xfId="38995"/>
    <cellStyle name="40% - Accent3 2" xfId="56"/>
    <cellStyle name="40% - Accent3 2 2" xfId="1131"/>
    <cellStyle name="40% - Accent3 2 2 2" xfId="4007"/>
    <cellStyle name="40% - Accent3 2 3" xfId="1132"/>
    <cellStyle name="40% - Accent3 2 3 2" xfId="4008"/>
    <cellStyle name="40% - Accent3 2 4" xfId="2453"/>
    <cellStyle name="40% - Accent3 3" xfId="57"/>
    <cellStyle name="40% - Accent3 3 2" xfId="58"/>
    <cellStyle name="40% - Accent3 3 2 2" xfId="4009"/>
    <cellStyle name="40% - Accent3 3 3" xfId="1133"/>
    <cellStyle name="40% - Accent3 4" xfId="59"/>
    <cellStyle name="40% - Accent3 4 2" xfId="1134"/>
    <cellStyle name="40% - Accent3 4 2 2" xfId="38996"/>
    <cellStyle name="40% - Accent3 4 2 3" xfId="45070"/>
    <cellStyle name="40% - Accent3 4 3" xfId="4010"/>
    <cellStyle name="40% - Accent3 4 4" xfId="44887"/>
    <cellStyle name="40% - Accent3 4 5" xfId="1065"/>
    <cellStyle name="40% - Accent3 5" xfId="60"/>
    <cellStyle name="40% - Accent3 5 2" xfId="38997"/>
    <cellStyle name="40% - Accent3 5 3" xfId="45071"/>
    <cellStyle name="40% - Accent3 6" xfId="1135"/>
    <cellStyle name="40% - Accent4 2" xfId="61"/>
    <cellStyle name="40% - Accent4 2 2" xfId="62"/>
    <cellStyle name="40% - Accent4 2 2 2" xfId="42585"/>
    <cellStyle name="40% - Accent4 2 2 3" xfId="44888"/>
    <cellStyle name="40% - Accent4 2 2 4" xfId="1066"/>
    <cellStyle name="40% - Accent4 2 3" xfId="63"/>
    <cellStyle name="40% - Accent4 2 4" xfId="2454"/>
    <cellStyle name="40% - Accent4 3" xfId="64"/>
    <cellStyle name="40% - Accent4 3 2" xfId="65"/>
    <cellStyle name="40% - Accent4 3 2 2" xfId="1136"/>
    <cellStyle name="40% - Accent4 3 3" xfId="66"/>
    <cellStyle name="40% - Accent4 3 4" xfId="4011"/>
    <cellStyle name="40% - Accent4 4" xfId="67"/>
    <cellStyle name="40% - Accent4 4 2" xfId="68"/>
    <cellStyle name="40% - Accent4 4 2 2" xfId="38998"/>
    <cellStyle name="40% - Accent4 4 2 3" xfId="45072"/>
    <cellStyle name="40% - Accent4 4 3" xfId="4012"/>
    <cellStyle name="40% - Accent4 5" xfId="69"/>
    <cellStyle name="40% - Accent4 5 2" xfId="38999"/>
    <cellStyle name="40% - Accent4 5 3" xfId="45073"/>
    <cellStyle name="40% - Accent4 6" xfId="1137"/>
    <cellStyle name="40% - Accent4 7" xfId="39000"/>
    <cellStyle name="40% - Accent5 2" xfId="70"/>
    <cellStyle name="40% - Accent5 2 2" xfId="71"/>
    <cellStyle name="40% - Accent5 2 2 2" xfId="42586"/>
    <cellStyle name="40% - Accent5 2 2 3" xfId="44889"/>
    <cellStyle name="40% - Accent5 2 2 4" xfId="1067"/>
    <cellStyle name="40% - Accent5 2 3" xfId="72"/>
    <cellStyle name="40% - Accent5 3" xfId="73"/>
    <cellStyle name="40% - Accent5 3 2" xfId="74"/>
    <cellStyle name="40% - Accent5 3 2 2" xfId="4013"/>
    <cellStyle name="40% - Accent5 3 3" xfId="1138"/>
    <cellStyle name="40% - Accent5 4" xfId="75"/>
    <cellStyle name="40% - Accent5 4 2" xfId="1139"/>
    <cellStyle name="40% - Accent5 4 2 2" xfId="39001"/>
    <cellStyle name="40% - Accent5 4 2 3" xfId="45074"/>
    <cellStyle name="40% - Accent5 4 3" xfId="39002"/>
    <cellStyle name="40% - Accent5 4 4" xfId="44890"/>
    <cellStyle name="40% - Accent5 4 5" xfId="1068"/>
    <cellStyle name="40% - Accent5 5" xfId="76"/>
    <cellStyle name="40% - Accent5 5 2" xfId="39003"/>
    <cellStyle name="40% - Accent5 5 3" xfId="45075"/>
    <cellStyle name="40% - Accent5 6" xfId="39004"/>
    <cellStyle name="40% - Accent6 2" xfId="77"/>
    <cellStyle name="40% - Accent6 2 2" xfId="78"/>
    <cellStyle name="40% - Accent6 2 2 2" xfId="1140"/>
    <cellStyle name="40% - Accent6 2 2 3" xfId="44891"/>
    <cellStyle name="40% - Accent6 2 2 4" xfId="1069"/>
    <cellStyle name="40% - Accent6 2 3" xfId="79"/>
    <cellStyle name="40% - Accent6 2 3 2" xfId="4014"/>
    <cellStyle name="40% - Accent6 2 4" xfId="2455"/>
    <cellStyle name="40% - Accent6 3" xfId="80"/>
    <cellStyle name="40% - Accent6 3 2" xfId="81"/>
    <cellStyle name="40% - Accent6 3 2 2" xfId="1141"/>
    <cellStyle name="40% - Accent6 3 3" xfId="82"/>
    <cellStyle name="40% - Accent6 3 4" xfId="4015"/>
    <cellStyle name="40% - Accent6 4" xfId="83"/>
    <cellStyle name="40% - Accent6 4 2" xfId="84"/>
    <cellStyle name="40% - Accent6 4 2 2" xfId="39005"/>
    <cellStyle name="40% - Accent6 4 2 3" xfId="45076"/>
    <cellStyle name="40% - Accent6 4 3" xfId="4016"/>
    <cellStyle name="40% - Accent6 5" xfId="85"/>
    <cellStyle name="40% - Accent6 5 2" xfId="39006"/>
    <cellStyle name="40% - Accent6 5 3" xfId="45077"/>
    <cellStyle name="40% - Accent6 6" xfId="1142"/>
    <cellStyle name="40% - Accent6 7" xfId="39007"/>
    <cellStyle name="60% - Accent1 2" xfId="86"/>
    <cellStyle name="60% - Accent1 2 2" xfId="87"/>
    <cellStyle name="60% - Accent1 2 2 2" xfId="1143"/>
    <cellStyle name="60% - Accent1 2 2 3" xfId="4017"/>
    <cellStyle name="60% - Accent1 2 3" xfId="88"/>
    <cellStyle name="60% - Accent1 2 3 2" xfId="4018"/>
    <cellStyle name="60% - Accent1 2 4" xfId="89"/>
    <cellStyle name="60% - Accent1 2 4 2" xfId="4019"/>
    <cellStyle name="60% - Accent1 2 5" xfId="2456"/>
    <cellStyle name="60% - Accent1 3" xfId="90"/>
    <cellStyle name="60% - Accent1 3 2" xfId="91"/>
    <cellStyle name="60% - Accent1 3 3" xfId="92"/>
    <cellStyle name="60% - Accent1 3 4" xfId="4020"/>
    <cellStyle name="60% - Accent1 4" xfId="93"/>
    <cellStyle name="60% - Accent1 4 2" xfId="94"/>
    <cellStyle name="60% - Accent1 4 3" xfId="4021"/>
    <cellStyle name="60% - Accent2 2" xfId="95"/>
    <cellStyle name="60% - Accent2 2 2" xfId="96"/>
    <cellStyle name="60% - Accent2 2 2 2" xfId="42587"/>
    <cellStyle name="60% - Accent2 2 2 3" xfId="44892"/>
    <cellStyle name="60% - Accent2 2 2 4" xfId="1070"/>
    <cellStyle name="60% - Accent2 2 3" xfId="97"/>
    <cellStyle name="60% - Accent2 3" xfId="98"/>
    <cellStyle name="60% - Accent2 3 2" xfId="99"/>
    <cellStyle name="60% - Accent2 3 2 2" xfId="4022"/>
    <cellStyle name="60% - Accent2 3 3" xfId="4023"/>
    <cellStyle name="60% - Accent2 4" xfId="100"/>
    <cellStyle name="60% - Accent2 4 2" xfId="42588"/>
    <cellStyle name="60% - Accent2 4 3" xfId="44893"/>
    <cellStyle name="60% - Accent2 4 4" xfId="1071"/>
    <cellStyle name="60% - Accent3 2" xfId="101"/>
    <cellStyle name="60% - Accent3 2 2" xfId="102"/>
    <cellStyle name="60% - Accent3 2 2 2" xfId="42589"/>
    <cellStyle name="60% - Accent3 2 2 3" xfId="44894"/>
    <cellStyle name="60% - Accent3 2 2 4" xfId="1072"/>
    <cellStyle name="60% - Accent3 2 3" xfId="103"/>
    <cellStyle name="60% - Accent3 2 3 2" xfId="4024"/>
    <cellStyle name="60% - Accent3 2 4" xfId="2457"/>
    <cellStyle name="60% - Accent3 3" xfId="104"/>
    <cellStyle name="60% - Accent3 3 2" xfId="105"/>
    <cellStyle name="60% - Accent3 3 3" xfId="106"/>
    <cellStyle name="60% - Accent3 3 4" xfId="4025"/>
    <cellStyle name="60% - Accent3 4" xfId="107"/>
    <cellStyle name="60% - Accent3 4 2" xfId="108"/>
    <cellStyle name="60% - Accent3 4 3" xfId="4026"/>
    <cellStyle name="60% - Accent3 4 4" xfId="39008"/>
    <cellStyle name="60% - Accent4 2" xfId="109"/>
    <cellStyle name="60% - Accent4 2 2" xfId="110"/>
    <cellStyle name="60% - Accent4 2 2 2" xfId="42590"/>
    <cellStyle name="60% - Accent4 2 2 3" xfId="44895"/>
    <cellStyle name="60% - Accent4 2 2 4" xfId="1073"/>
    <cellStyle name="60% - Accent4 2 3" xfId="111"/>
    <cellStyle name="60% - Accent4 2 3 2" xfId="4027"/>
    <cellStyle name="60% - Accent4 2 4" xfId="2458"/>
    <cellStyle name="60% - Accent4 3" xfId="112"/>
    <cellStyle name="60% - Accent4 3 2" xfId="113"/>
    <cellStyle name="60% - Accent4 3 3" xfId="114"/>
    <cellStyle name="60% - Accent4 3 4" xfId="4028"/>
    <cellStyle name="60% - Accent4 4" xfId="115"/>
    <cellStyle name="60% - Accent4 4 2" xfId="116"/>
    <cellStyle name="60% - Accent4 4 3" xfId="4029"/>
    <cellStyle name="60% - Accent4 4 4" xfId="39009"/>
    <cellStyle name="60% - Accent5 2" xfId="117"/>
    <cellStyle name="60% - Accent5 2 2" xfId="118"/>
    <cellStyle name="60% - Accent5 2 2 2" xfId="1144"/>
    <cellStyle name="60% - Accent5 2 2 3" xfId="4030"/>
    <cellStyle name="60% - Accent5 2 3" xfId="119"/>
    <cellStyle name="60% - Accent5 2 3 2" xfId="4031"/>
    <cellStyle name="60% - Accent5 2 4" xfId="120"/>
    <cellStyle name="60% - Accent5 2 4 2" xfId="4032"/>
    <cellStyle name="60% - Accent5 3" xfId="121"/>
    <cellStyle name="60% - Accent5 3 2" xfId="122"/>
    <cellStyle name="60% - Accent5 3 2 2" xfId="4033"/>
    <cellStyle name="60% - Accent5 3 3" xfId="4034"/>
    <cellStyle name="60% - Accent5 4" xfId="123"/>
    <cellStyle name="60% - Accent5 4 2" xfId="4035"/>
    <cellStyle name="60% - Accent5 4 3" xfId="44896"/>
    <cellStyle name="60% - Accent5 4 4" xfId="1074"/>
    <cellStyle name="60% - Accent6 2" xfId="124"/>
    <cellStyle name="60% - Accent6 2 2" xfId="1145"/>
    <cellStyle name="60% - Accent6 2 2 2" xfId="4036"/>
    <cellStyle name="60% - Accent6 2 3" xfId="1146"/>
    <cellStyle name="60% - Accent6 2 3 2" xfId="4037"/>
    <cellStyle name="60% - Accent6 2 4" xfId="2459"/>
    <cellStyle name="60% - Accent6 3" xfId="125"/>
    <cellStyle name="60% - Accent6 3 2" xfId="126"/>
    <cellStyle name="60% - Accent6 3 2 2" xfId="4038"/>
    <cellStyle name="60% - Accent6 3 3" xfId="4039"/>
    <cellStyle name="60% - Accent6 4" xfId="127"/>
    <cellStyle name="60% - Accent6 4 2" xfId="4040"/>
    <cellStyle name="60% - Accent6 4 3" xfId="44897"/>
    <cellStyle name="60% - Accent6 4 4" xfId="1075"/>
    <cellStyle name="Accent1 2" xfId="128"/>
    <cellStyle name="Accent1 2 2" xfId="129"/>
    <cellStyle name="Accent1 2 2 2" xfId="1147"/>
    <cellStyle name="Accent1 2 2 3" xfId="4041"/>
    <cellStyle name="Accent1 2 3" xfId="130"/>
    <cellStyle name="Accent1 2 3 2" xfId="4042"/>
    <cellStyle name="Accent1 2 4" xfId="131"/>
    <cellStyle name="Accent1 2 4 2" xfId="4043"/>
    <cellStyle name="Accent1 2 5" xfId="2460"/>
    <cellStyle name="Accent1 3" xfId="132"/>
    <cellStyle name="Accent1 3 2" xfId="133"/>
    <cellStyle name="Accent1 3 3" xfId="134"/>
    <cellStyle name="Accent1 3 4" xfId="4044"/>
    <cellStyle name="Accent1 4" xfId="135"/>
    <cellStyle name="Accent1 4 2" xfId="136"/>
    <cellStyle name="Accent2 2" xfId="137"/>
    <cellStyle name="Accent2 2 2" xfId="138"/>
    <cellStyle name="Accent2 2 2 2" xfId="42591"/>
    <cellStyle name="Accent2 2 2 3" xfId="44898"/>
    <cellStyle name="Accent2 2 2 4" xfId="1076"/>
    <cellStyle name="Accent2 2 3" xfId="139"/>
    <cellStyle name="Accent2 3" xfId="140"/>
    <cellStyle name="Accent2 3 2" xfId="141"/>
    <cellStyle name="Accent2 3 2 2" xfId="4045"/>
    <cellStyle name="Accent2 3 3" xfId="4046"/>
    <cellStyle name="Accent2 4" xfId="142"/>
    <cellStyle name="Accent2 4 2" xfId="42592"/>
    <cellStyle name="Accent2 4 3" xfId="44899"/>
    <cellStyle name="Accent2 4 4" xfId="1077"/>
    <cellStyle name="Accent3 2" xfId="143"/>
    <cellStyle name="Accent3 2 2" xfId="144"/>
    <cellStyle name="Accent3 2 2 2" xfId="4047"/>
    <cellStyle name="Accent3 2 3" xfId="145"/>
    <cellStyle name="Accent3 2 4" xfId="146"/>
    <cellStyle name="Accent3 2 4 2" xfId="39010"/>
    <cellStyle name="Accent3 3" xfId="147"/>
    <cellStyle name="Accent3 3 2" xfId="148"/>
    <cellStyle name="Accent3 3 2 2" xfId="4048"/>
    <cellStyle name="Accent3 3 3" xfId="4049"/>
    <cellStyle name="Accent3 4" xfId="149"/>
    <cellStyle name="Accent3 4 2" xfId="42593"/>
    <cellStyle name="Accent3 4 3" xfId="44900"/>
    <cellStyle name="Accent3 4 4" xfId="1078"/>
    <cellStyle name="Accent4 2" xfId="150"/>
    <cellStyle name="Accent4 2 2" xfId="151"/>
    <cellStyle name="Accent4 2 2 2" xfId="1148"/>
    <cellStyle name="Accent4 2 2 2 2" xfId="4050"/>
    <cellStyle name="Accent4 2 2 3" xfId="39011"/>
    <cellStyle name="Accent4 2 3" xfId="152"/>
    <cellStyle name="Accent4 2 3 2" xfId="4051"/>
    <cellStyle name="Accent4 2 4" xfId="2461"/>
    <cellStyle name="Accent4 3" xfId="153"/>
    <cellStyle name="Accent4 3 2" xfId="154"/>
    <cellStyle name="Accent4 3 2 2" xfId="4052"/>
    <cellStyle name="Accent4 3 3" xfId="4053"/>
    <cellStyle name="Accent4 4" xfId="155"/>
    <cellStyle name="Accent4 4 2" xfId="4054"/>
    <cellStyle name="Accent4 4 3" xfId="44901"/>
    <cellStyle name="Accent4 4 4" xfId="1079"/>
    <cellStyle name="Accent5 2" xfId="156"/>
    <cellStyle name="Accent5 2 2" xfId="157"/>
    <cellStyle name="Accent5 2 2 2" xfId="4055"/>
    <cellStyle name="Accent5 2 2 2 2" xfId="4056"/>
    <cellStyle name="Accent5 2 2 2 3" xfId="38964"/>
    <cellStyle name="Accent5 2 2 3" xfId="39012"/>
    <cellStyle name="Accent5 2 2 4" xfId="1093"/>
    <cellStyle name="Accent5 2 3" xfId="158"/>
    <cellStyle name="Accent5 2 3 2" xfId="4057"/>
    <cellStyle name="Accent5 2 4" xfId="1149"/>
    <cellStyle name="Accent5 2 4 2" xfId="4058"/>
    <cellStyle name="Accent5 2 4 3" xfId="4059"/>
    <cellStyle name="Accent5 2 5" xfId="4060"/>
    <cellStyle name="Accent5 3" xfId="159"/>
    <cellStyle name="Accent5 4" xfId="160"/>
    <cellStyle name="Accent5 4 2" xfId="4061"/>
    <cellStyle name="Accent6 2" xfId="161"/>
    <cellStyle name="Accent6 2 2" xfId="162"/>
    <cellStyle name="Accent6 2 2 2" xfId="4062"/>
    <cellStyle name="Accent6 2 3" xfId="163"/>
    <cellStyle name="Accent6 2 4" xfId="164"/>
    <cellStyle name="Accent6 2 4 2" xfId="39013"/>
    <cellStyle name="Accent6 3" xfId="165"/>
    <cellStyle name="Accent6 3 2" xfId="166"/>
    <cellStyle name="Accent6 3 2 2" xfId="4063"/>
    <cellStyle name="Accent6 3 3" xfId="4064"/>
    <cellStyle name="Accent6 4" xfId="167"/>
    <cellStyle name="Accent6 4 2" xfId="42594"/>
    <cellStyle name="Accent6 4 3" xfId="44902"/>
    <cellStyle name="Accent6 4 4" xfId="1080"/>
    <cellStyle name="Accounting" xfId="168"/>
    <cellStyle name="Accounting 2" xfId="169"/>
    <cellStyle name="Accounting 2 2" xfId="1150"/>
    <cellStyle name="Accounting 3" xfId="170"/>
    <cellStyle name="Accounting 3 2" xfId="1151"/>
    <cellStyle name="Accounting 4" xfId="1152"/>
    <cellStyle name="Accounting 5" xfId="4065"/>
    <cellStyle name="Accounting 6" xfId="4066"/>
    <cellStyle name="Accounting_2011-11" xfId="171"/>
    <cellStyle name="APS" xfId="172"/>
    <cellStyle name="APSLabels" xfId="173"/>
    <cellStyle name="APSLabels 10" xfId="4067"/>
    <cellStyle name="APSLabels 10 2" xfId="4068"/>
    <cellStyle name="APSLabels 10 3" xfId="4069"/>
    <cellStyle name="APSLabels 11" xfId="4070"/>
    <cellStyle name="APSLabels 11 2" xfId="4071"/>
    <cellStyle name="APSLabels 11 3" xfId="4072"/>
    <cellStyle name="APSLabels 12" xfId="4073"/>
    <cellStyle name="APSLabels 12 2" xfId="4074"/>
    <cellStyle name="APSLabels 12 3" xfId="4075"/>
    <cellStyle name="APSLabels 13" xfId="4076"/>
    <cellStyle name="APSLabels 13 2" xfId="4077"/>
    <cellStyle name="APSLabels 13 3" xfId="4078"/>
    <cellStyle name="APSLabels 14" xfId="4079"/>
    <cellStyle name="APSLabels 14 2" xfId="4080"/>
    <cellStyle name="APSLabels 14 3" xfId="4081"/>
    <cellStyle name="APSLabels 15" xfId="4082"/>
    <cellStyle name="APSLabels 16" xfId="4083"/>
    <cellStyle name="APSLabels 17" xfId="45078"/>
    <cellStyle name="APSLabels 2" xfId="4084"/>
    <cellStyle name="APSLabels 2 10" xfId="4085"/>
    <cellStyle name="APSLabels 2 10 2" xfId="4086"/>
    <cellStyle name="APSLabels 2 10 3" xfId="4087"/>
    <cellStyle name="APSLabels 2 11" xfId="43992"/>
    <cellStyle name="APSLabels 2 2" xfId="4088"/>
    <cellStyle name="APSLabels 2 2 10" xfId="43993"/>
    <cellStyle name="APSLabels 2 2 2" xfId="4089"/>
    <cellStyle name="APSLabels 2 2 2 2" xfId="4090"/>
    <cellStyle name="APSLabels 2 2 2 2 2" xfId="4091"/>
    <cellStyle name="APSLabels 2 2 2 2 2 2" xfId="43994"/>
    <cellStyle name="APSLabels 2 2 2 2 3" xfId="4092"/>
    <cellStyle name="APSLabels 2 2 2 2 3 2" xfId="4093"/>
    <cellStyle name="APSLabels 2 2 2 2 3 3" xfId="4094"/>
    <cellStyle name="APSLabels 2 2 2 2 4" xfId="4095"/>
    <cellStyle name="APSLabels 2 2 2 2 4 2" xfId="4096"/>
    <cellStyle name="APSLabels 2 2 2 2 4 3" xfId="4097"/>
    <cellStyle name="APSLabels 2 2 2 2 5" xfId="4098"/>
    <cellStyle name="APSLabels 2 2 2 2 5 2" xfId="4099"/>
    <cellStyle name="APSLabels 2 2 2 2 5 3" xfId="4100"/>
    <cellStyle name="APSLabels 2 2 2 2 6" xfId="43995"/>
    <cellStyle name="APSLabels 2 2 2 3" xfId="4101"/>
    <cellStyle name="APSLabels 2 2 2 3 2" xfId="43996"/>
    <cellStyle name="APSLabels 2 2 2 4" xfId="4102"/>
    <cellStyle name="APSLabels 2 2 2 4 2" xfId="4103"/>
    <cellStyle name="APSLabels 2 2 2 4 3" xfId="4104"/>
    <cellStyle name="APSLabels 2 2 2 5" xfId="4105"/>
    <cellStyle name="APSLabels 2 2 2 5 2" xfId="4106"/>
    <cellStyle name="APSLabels 2 2 2 5 3" xfId="4107"/>
    <cellStyle name="APSLabels 2 2 2 6" xfId="4108"/>
    <cellStyle name="APSLabels 2 2 2 6 2" xfId="4109"/>
    <cellStyle name="APSLabels 2 2 2 6 3" xfId="4110"/>
    <cellStyle name="APSLabels 2 2 2 7" xfId="43997"/>
    <cellStyle name="APSLabels 2 2 3" xfId="4111"/>
    <cellStyle name="APSLabels 2 2 3 2" xfId="4112"/>
    <cellStyle name="APSLabels 2 2 3 2 2" xfId="4113"/>
    <cellStyle name="APSLabels 2 2 3 2 2 2" xfId="43998"/>
    <cellStyle name="APSLabels 2 2 3 2 3" xfId="4114"/>
    <cellStyle name="APSLabels 2 2 3 2 3 2" xfId="4115"/>
    <cellStyle name="APSLabels 2 2 3 2 3 3" xfId="4116"/>
    <cellStyle name="APSLabels 2 2 3 2 4" xfId="4117"/>
    <cellStyle name="APSLabels 2 2 3 2 4 2" xfId="4118"/>
    <cellStyle name="APSLabels 2 2 3 2 4 3" xfId="4119"/>
    <cellStyle name="APSLabels 2 2 3 2 5" xfId="4120"/>
    <cellStyle name="APSLabels 2 2 3 2 5 2" xfId="4121"/>
    <cellStyle name="APSLabels 2 2 3 2 5 3" xfId="4122"/>
    <cellStyle name="APSLabels 2 2 3 2 6" xfId="43999"/>
    <cellStyle name="APSLabels 2 2 3 3" xfId="4123"/>
    <cellStyle name="APSLabels 2 2 3 3 2" xfId="44000"/>
    <cellStyle name="APSLabels 2 2 3 4" xfId="4124"/>
    <cellStyle name="APSLabels 2 2 3 4 2" xfId="4125"/>
    <cellStyle name="APSLabels 2 2 3 4 3" xfId="4126"/>
    <cellStyle name="APSLabels 2 2 3 5" xfId="4127"/>
    <cellStyle name="APSLabels 2 2 3 5 2" xfId="4128"/>
    <cellStyle name="APSLabels 2 2 3 5 3" xfId="4129"/>
    <cellStyle name="APSLabels 2 2 3 6" xfId="4130"/>
    <cellStyle name="APSLabels 2 2 3 6 2" xfId="4131"/>
    <cellStyle name="APSLabels 2 2 3 6 3" xfId="4132"/>
    <cellStyle name="APSLabels 2 2 3 7" xfId="44001"/>
    <cellStyle name="APSLabels 2 2 4" xfId="4133"/>
    <cellStyle name="APSLabels 2 2 4 2" xfId="4134"/>
    <cellStyle name="APSLabels 2 2 4 2 2" xfId="44002"/>
    <cellStyle name="APSLabels 2 2 4 3" xfId="4135"/>
    <cellStyle name="APSLabels 2 2 4 3 2" xfId="4136"/>
    <cellStyle name="APSLabels 2 2 4 3 3" xfId="4137"/>
    <cellStyle name="APSLabels 2 2 4 4" xfId="4138"/>
    <cellStyle name="APSLabels 2 2 4 4 2" xfId="4139"/>
    <cellStyle name="APSLabels 2 2 4 4 3" xfId="4140"/>
    <cellStyle name="APSLabels 2 2 4 5" xfId="4141"/>
    <cellStyle name="APSLabels 2 2 4 5 2" xfId="4142"/>
    <cellStyle name="APSLabels 2 2 4 5 3" xfId="4143"/>
    <cellStyle name="APSLabels 2 2 4 6" xfId="44003"/>
    <cellStyle name="APSLabels 2 2 5" xfId="4144"/>
    <cellStyle name="APSLabels 2 2 5 2" xfId="4145"/>
    <cellStyle name="APSLabels 2 2 5 2 2" xfId="44004"/>
    <cellStyle name="APSLabels 2 2 5 3" xfId="4146"/>
    <cellStyle name="APSLabels 2 2 5 3 2" xfId="4147"/>
    <cellStyle name="APSLabels 2 2 5 3 3" xfId="4148"/>
    <cellStyle name="APSLabels 2 2 5 4" xfId="4149"/>
    <cellStyle name="APSLabels 2 2 5 4 2" xfId="4150"/>
    <cellStyle name="APSLabels 2 2 5 4 3" xfId="4151"/>
    <cellStyle name="APSLabels 2 2 5 5" xfId="4152"/>
    <cellStyle name="APSLabels 2 2 5 5 2" xfId="4153"/>
    <cellStyle name="APSLabels 2 2 5 5 3" xfId="4154"/>
    <cellStyle name="APSLabels 2 2 5 6" xfId="44005"/>
    <cellStyle name="APSLabels 2 2 6" xfId="4155"/>
    <cellStyle name="APSLabels 2 2 6 2" xfId="44006"/>
    <cellStyle name="APSLabels 2 2 7" xfId="4156"/>
    <cellStyle name="APSLabels 2 2 7 2" xfId="4157"/>
    <cellStyle name="APSLabels 2 2 7 3" xfId="4158"/>
    <cellStyle name="APSLabels 2 2 8" xfId="4159"/>
    <cellStyle name="APSLabels 2 2 8 2" xfId="4160"/>
    <cellStyle name="APSLabels 2 2 8 3" xfId="4161"/>
    <cellStyle name="APSLabels 2 2 9" xfId="4162"/>
    <cellStyle name="APSLabels 2 2 9 2" xfId="4163"/>
    <cellStyle name="APSLabels 2 2 9 3" xfId="4164"/>
    <cellStyle name="APSLabels 2 3" xfId="4165"/>
    <cellStyle name="APSLabels 2 3 2" xfId="4166"/>
    <cellStyle name="APSLabels 2 3 2 2" xfId="4167"/>
    <cellStyle name="APSLabels 2 3 2 2 2" xfId="44007"/>
    <cellStyle name="APSLabels 2 3 2 3" xfId="4168"/>
    <cellStyle name="APSLabels 2 3 2 3 2" xfId="4169"/>
    <cellStyle name="APSLabels 2 3 2 3 3" xfId="4170"/>
    <cellStyle name="APSLabels 2 3 2 4" xfId="4171"/>
    <cellStyle name="APSLabels 2 3 2 4 2" xfId="4172"/>
    <cellStyle name="APSLabels 2 3 2 4 3" xfId="4173"/>
    <cellStyle name="APSLabels 2 3 2 5" xfId="4174"/>
    <cellStyle name="APSLabels 2 3 2 5 2" xfId="4175"/>
    <cellStyle name="APSLabels 2 3 2 5 3" xfId="4176"/>
    <cellStyle name="APSLabels 2 3 2 6" xfId="44008"/>
    <cellStyle name="APSLabels 2 3 3" xfId="4177"/>
    <cellStyle name="APSLabels 2 3 3 2" xfId="44009"/>
    <cellStyle name="APSLabels 2 3 4" xfId="4178"/>
    <cellStyle name="APSLabels 2 3 4 2" xfId="4179"/>
    <cellStyle name="APSLabels 2 3 4 3" xfId="4180"/>
    <cellStyle name="APSLabels 2 3 5" xfId="4181"/>
    <cellStyle name="APSLabels 2 3 5 2" xfId="4182"/>
    <cellStyle name="APSLabels 2 3 5 3" xfId="4183"/>
    <cellStyle name="APSLabels 2 3 6" xfId="4184"/>
    <cellStyle name="APSLabels 2 3 6 2" xfId="4185"/>
    <cellStyle name="APSLabels 2 3 6 3" xfId="4186"/>
    <cellStyle name="APSLabels 2 3 7" xfId="44010"/>
    <cellStyle name="APSLabels 2 4" xfId="4187"/>
    <cellStyle name="APSLabels 2 4 2" xfId="4188"/>
    <cellStyle name="APSLabels 2 4 2 2" xfId="4189"/>
    <cellStyle name="APSLabels 2 4 2 2 2" xfId="44011"/>
    <cellStyle name="APSLabels 2 4 2 3" xfId="4190"/>
    <cellStyle name="APSLabels 2 4 2 3 2" xfId="4191"/>
    <cellStyle name="APSLabels 2 4 2 3 3" xfId="4192"/>
    <cellStyle name="APSLabels 2 4 2 4" xfId="4193"/>
    <cellStyle name="APSLabels 2 4 2 4 2" xfId="4194"/>
    <cellStyle name="APSLabels 2 4 2 4 3" xfId="4195"/>
    <cellStyle name="APSLabels 2 4 2 5" xfId="4196"/>
    <cellStyle name="APSLabels 2 4 2 5 2" xfId="4197"/>
    <cellStyle name="APSLabels 2 4 2 5 3" xfId="4198"/>
    <cellStyle name="APSLabels 2 4 2 6" xfId="44012"/>
    <cellStyle name="APSLabels 2 4 3" xfId="4199"/>
    <cellStyle name="APSLabels 2 4 3 2" xfId="44013"/>
    <cellStyle name="APSLabels 2 4 4" xfId="4200"/>
    <cellStyle name="APSLabels 2 4 4 2" xfId="4201"/>
    <cellStyle name="APSLabels 2 4 4 3" xfId="4202"/>
    <cellStyle name="APSLabels 2 4 5" xfId="4203"/>
    <cellStyle name="APSLabels 2 4 5 2" xfId="4204"/>
    <cellStyle name="APSLabels 2 4 5 3" xfId="4205"/>
    <cellStyle name="APSLabels 2 4 6" xfId="4206"/>
    <cellStyle name="APSLabels 2 4 6 2" xfId="4207"/>
    <cellStyle name="APSLabels 2 4 6 3" xfId="4208"/>
    <cellStyle name="APSLabels 2 4 7" xfId="44014"/>
    <cellStyle name="APSLabels 2 5" xfId="4209"/>
    <cellStyle name="APSLabels 2 5 2" xfId="4210"/>
    <cellStyle name="APSLabels 2 5 2 2" xfId="44015"/>
    <cellStyle name="APSLabels 2 5 3" xfId="4211"/>
    <cellStyle name="APSLabels 2 5 3 2" xfId="4212"/>
    <cellStyle name="APSLabels 2 5 3 3" xfId="4213"/>
    <cellStyle name="APSLabels 2 5 4" xfId="4214"/>
    <cellStyle name="APSLabels 2 5 4 2" xfId="4215"/>
    <cellStyle name="APSLabels 2 5 4 3" xfId="4216"/>
    <cellStyle name="APSLabels 2 5 5" xfId="4217"/>
    <cellStyle name="APSLabels 2 5 5 2" xfId="4218"/>
    <cellStyle name="APSLabels 2 5 5 3" xfId="4219"/>
    <cellStyle name="APSLabels 2 5 6" xfId="44016"/>
    <cellStyle name="APSLabels 2 6" xfId="4220"/>
    <cellStyle name="APSLabels 2 6 2" xfId="4221"/>
    <cellStyle name="APSLabels 2 6 2 2" xfId="44017"/>
    <cellStyle name="APSLabels 2 6 3" xfId="4222"/>
    <cellStyle name="APSLabels 2 6 3 2" xfId="4223"/>
    <cellStyle name="APSLabels 2 6 3 3" xfId="4224"/>
    <cellStyle name="APSLabels 2 6 4" xfId="4225"/>
    <cellStyle name="APSLabels 2 6 4 2" xfId="4226"/>
    <cellStyle name="APSLabels 2 6 4 3" xfId="4227"/>
    <cellStyle name="APSLabels 2 6 5" xfId="4228"/>
    <cellStyle name="APSLabels 2 6 5 2" xfId="4229"/>
    <cellStyle name="APSLabels 2 6 5 3" xfId="4230"/>
    <cellStyle name="APSLabels 2 6 6" xfId="44018"/>
    <cellStyle name="APSLabels 2 7" xfId="4231"/>
    <cellStyle name="APSLabels 2 7 2" xfId="44019"/>
    <cellStyle name="APSLabels 2 8" xfId="4232"/>
    <cellStyle name="APSLabels 2 8 2" xfId="4233"/>
    <cellStyle name="APSLabels 2 8 3" xfId="4234"/>
    <cellStyle name="APSLabels 2 9" xfId="4235"/>
    <cellStyle name="APSLabels 2 9 2" xfId="4236"/>
    <cellStyle name="APSLabels 2 9 3" xfId="4237"/>
    <cellStyle name="APSLabels 3" xfId="4238"/>
    <cellStyle name="APSLabels 3 10" xfId="4239"/>
    <cellStyle name="APSLabels 3 10 2" xfId="4240"/>
    <cellStyle name="APSLabels 3 10 3" xfId="4241"/>
    <cellStyle name="APSLabels 3 11" xfId="4242"/>
    <cellStyle name="APSLabels 3 11 2" xfId="4243"/>
    <cellStyle name="APSLabels 3 11 3" xfId="4244"/>
    <cellStyle name="APSLabels 3 12" xfId="4245"/>
    <cellStyle name="APSLabels 3 13" xfId="4246"/>
    <cellStyle name="APSLabels 3 2" xfId="4247"/>
    <cellStyle name="APSLabels 3 2 2" xfId="4248"/>
    <cellStyle name="APSLabels 3 2 2 2" xfId="4249"/>
    <cellStyle name="APSLabels 3 2 2 2 2" xfId="44020"/>
    <cellStyle name="APSLabels 3 2 2 3" xfId="4250"/>
    <cellStyle name="APSLabels 3 2 2 3 2" xfId="4251"/>
    <cellStyle name="APSLabels 3 2 2 3 3" xfId="4252"/>
    <cellStyle name="APSLabels 3 2 2 4" xfId="4253"/>
    <cellStyle name="APSLabels 3 2 2 4 2" xfId="4254"/>
    <cellStyle name="APSLabels 3 2 2 4 3" xfId="4255"/>
    <cellStyle name="APSLabels 3 2 2 5" xfId="4256"/>
    <cellStyle name="APSLabels 3 2 2 5 2" xfId="4257"/>
    <cellStyle name="APSLabels 3 2 2 5 3" xfId="4258"/>
    <cellStyle name="APSLabels 3 2 2 6" xfId="44021"/>
    <cellStyle name="APSLabels 3 2 3" xfId="4259"/>
    <cellStyle name="APSLabels 3 2 3 2" xfId="44022"/>
    <cellStyle name="APSLabels 3 2 4" xfId="4260"/>
    <cellStyle name="APSLabels 3 2 4 2" xfId="4261"/>
    <cellStyle name="APSLabels 3 2 4 3" xfId="4262"/>
    <cellStyle name="APSLabels 3 2 5" xfId="4263"/>
    <cellStyle name="APSLabels 3 2 5 2" xfId="4264"/>
    <cellStyle name="APSLabels 3 2 5 3" xfId="4265"/>
    <cellStyle name="APSLabels 3 2 6" xfId="4266"/>
    <cellStyle name="APSLabels 3 2 6 2" xfId="4267"/>
    <cellStyle name="APSLabels 3 2 6 3" xfId="4268"/>
    <cellStyle name="APSLabels 3 2 7" xfId="44023"/>
    <cellStyle name="APSLabels 3 3" xfId="4269"/>
    <cellStyle name="APSLabels 3 3 2" xfId="4270"/>
    <cellStyle name="APSLabels 3 3 2 2" xfId="4271"/>
    <cellStyle name="APSLabels 3 3 2 2 2" xfId="44024"/>
    <cellStyle name="APSLabels 3 3 2 3" xfId="4272"/>
    <cellStyle name="APSLabels 3 3 2 3 2" xfId="4273"/>
    <cellStyle name="APSLabels 3 3 2 3 3" xfId="4274"/>
    <cellStyle name="APSLabels 3 3 2 4" xfId="4275"/>
    <cellStyle name="APSLabels 3 3 2 4 2" xfId="4276"/>
    <cellStyle name="APSLabels 3 3 2 4 3" xfId="4277"/>
    <cellStyle name="APSLabels 3 3 2 5" xfId="4278"/>
    <cellStyle name="APSLabels 3 3 2 5 2" xfId="4279"/>
    <cellStyle name="APSLabels 3 3 2 5 3" xfId="4280"/>
    <cellStyle name="APSLabels 3 3 2 6" xfId="44025"/>
    <cellStyle name="APSLabels 3 3 3" xfId="4281"/>
    <cellStyle name="APSLabels 3 3 3 2" xfId="44026"/>
    <cellStyle name="APSLabels 3 3 4" xfId="4282"/>
    <cellStyle name="APSLabels 3 3 4 2" xfId="4283"/>
    <cellStyle name="APSLabels 3 3 4 3" xfId="4284"/>
    <cellStyle name="APSLabels 3 3 5" xfId="4285"/>
    <cellStyle name="APSLabels 3 3 5 2" xfId="4286"/>
    <cellStyle name="APSLabels 3 3 5 3" xfId="4287"/>
    <cellStyle name="APSLabels 3 3 6" xfId="4288"/>
    <cellStyle name="APSLabels 3 3 6 2" xfId="4289"/>
    <cellStyle name="APSLabels 3 3 6 3" xfId="4290"/>
    <cellStyle name="APSLabels 3 3 7" xfId="44027"/>
    <cellStyle name="APSLabels 3 4" xfId="4291"/>
    <cellStyle name="APSLabels 3 4 2" xfId="4292"/>
    <cellStyle name="APSLabels 3 4 2 2" xfId="44028"/>
    <cellStyle name="APSLabels 3 4 3" xfId="4293"/>
    <cellStyle name="APSLabels 3 4 3 2" xfId="4294"/>
    <cellStyle name="APSLabels 3 4 3 3" xfId="4295"/>
    <cellStyle name="APSLabels 3 4 4" xfId="4296"/>
    <cellStyle name="APSLabels 3 4 4 2" xfId="4297"/>
    <cellStyle name="APSLabels 3 4 4 3" xfId="4298"/>
    <cellStyle name="APSLabels 3 4 5" xfId="4299"/>
    <cellStyle name="APSLabels 3 4 5 2" xfId="4300"/>
    <cellStyle name="APSLabels 3 4 5 3" xfId="4301"/>
    <cellStyle name="APSLabels 3 4 6" xfId="44029"/>
    <cellStyle name="APSLabels 3 5" xfId="4302"/>
    <cellStyle name="APSLabels 3 5 2" xfId="4303"/>
    <cellStyle name="APSLabels 3 5 2 2" xfId="44030"/>
    <cellStyle name="APSLabels 3 5 3" xfId="4304"/>
    <cellStyle name="APSLabels 3 5 3 2" xfId="4305"/>
    <cellStyle name="APSLabels 3 5 3 3" xfId="4306"/>
    <cellStyle name="APSLabels 3 5 4" xfId="4307"/>
    <cellStyle name="APSLabels 3 5 4 2" xfId="4308"/>
    <cellStyle name="APSLabels 3 5 4 3" xfId="4309"/>
    <cellStyle name="APSLabels 3 5 5" xfId="4310"/>
    <cellStyle name="APSLabels 3 5 5 2" xfId="4311"/>
    <cellStyle name="APSLabels 3 5 5 3" xfId="4312"/>
    <cellStyle name="APSLabels 3 5 6" xfId="44031"/>
    <cellStyle name="APSLabels 3 6" xfId="4313"/>
    <cellStyle name="APSLabels 3 6 2" xfId="44032"/>
    <cellStyle name="APSLabels 3 7" xfId="4314"/>
    <cellStyle name="APSLabels 3 7 2" xfId="44033"/>
    <cellStyle name="APSLabels 3 8" xfId="4315"/>
    <cellStyle name="APSLabels 3 8 2" xfId="4316"/>
    <cellStyle name="APSLabels 3 8 3" xfId="4317"/>
    <cellStyle name="APSLabels 3 9" xfId="4318"/>
    <cellStyle name="APSLabels 3 9 2" xfId="4319"/>
    <cellStyle name="APSLabels 3 9 3" xfId="4320"/>
    <cellStyle name="APSLabels 4" xfId="4321"/>
    <cellStyle name="APSLabels 4 10" xfId="4322"/>
    <cellStyle name="APSLabels 4 10 2" xfId="4323"/>
    <cellStyle name="APSLabels 4 10 3" xfId="4324"/>
    <cellStyle name="APSLabels 4 11" xfId="4325"/>
    <cellStyle name="APSLabels 4 11 2" xfId="4326"/>
    <cellStyle name="APSLabels 4 11 3" xfId="4327"/>
    <cellStyle name="APSLabels 4 12" xfId="4328"/>
    <cellStyle name="APSLabels 4 13" xfId="4329"/>
    <cellStyle name="APSLabels 4 2" xfId="4330"/>
    <cellStyle name="APSLabels 4 2 2" xfId="4331"/>
    <cellStyle name="APSLabels 4 2 2 2" xfId="4332"/>
    <cellStyle name="APSLabels 4 2 2 2 2" xfId="44034"/>
    <cellStyle name="APSLabels 4 2 2 3" xfId="4333"/>
    <cellStyle name="APSLabels 4 2 2 3 2" xfId="4334"/>
    <cellStyle name="APSLabels 4 2 2 3 3" xfId="4335"/>
    <cellStyle name="APSLabels 4 2 2 4" xfId="4336"/>
    <cellStyle name="APSLabels 4 2 2 4 2" xfId="4337"/>
    <cellStyle name="APSLabels 4 2 2 4 3" xfId="4338"/>
    <cellStyle name="APSLabels 4 2 2 5" xfId="4339"/>
    <cellStyle name="APSLabels 4 2 2 5 2" xfId="4340"/>
    <cellStyle name="APSLabels 4 2 2 5 3" xfId="4341"/>
    <cellStyle name="APSLabels 4 2 2 6" xfId="44035"/>
    <cellStyle name="APSLabels 4 2 3" xfId="4342"/>
    <cellStyle name="APSLabels 4 2 3 2" xfId="44036"/>
    <cellStyle name="APSLabels 4 2 4" xfId="4343"/>
    <cellStyle name="APSLabels 4 2 4 2" xfId="4344"/>
    <cellStyle name="APSLabels 4 2 4 3" xfId="4345"/>
    <cellStyle name="APSLabels 4 2 5" xfId="4346"/>
    <cellStyle name="APSLabels 4 2 5 2" xfId="4347"/>
    <cellStyle name="APSLabels 4 2 5 3" xfId="4348"/>
    <cellStyle name="APSLabels 4 2 6" xfId="4349"/>
    <cellStyle name="APSLabels 4 2 6 2" xfId="4350"/>
    <cellStyle name="APSLabels 4 2 6 3" xfId="4351"/>
    <cellStyle name="APSLabels 4 2 7" xfId="44037"/>
    <cellStyle name="APSLabels 4 3" xfId="4352"/>
    <cellStyle name="APSLabels 4 3 2" xfId="4353"/>
    <cellStyle name="APSLabels 4 3 2 2" xfId="4354"/>
    <cellStyle name="APSLabels 4 3 2 2 2" xfId="44038"/>
    <cellStyle name="APSLabels 4 3 2 3" xfId="4355"/>
    <cellStyle name="APSLabels 4 3 2 3 2" xfId="4356"/>
    <cellStyle name="APSLabels 4 3 2 3 3" xfId="4357"/>
    <cellStyle name="APSLabels 4 3 2 4" xfId="4358"/>
    <cellStyle name="APSLabels 4 3 2 4 2" xfId="4359"/>
    <cellStyle name="APSLabels 4 3 2 4 3" xfId="4360"/>
    <cellStyle name="APSLabels 4 3 2 5" xfId="4361"/>
    <cellStyle name="APSLabels 4 3 2 5 2" xfId="4362"/>
    <cellStyle name="APSLabels 4 3 2 5 3" xfId="4363"/>
    <cellStyle name="APSLabels 4 3 2 6" xfId="44039"/>
    <cellStyle name="APSLabels 4 3 3" xfId="4364"/>
    <cellStyle name="APSLabels 4 3 3 2" xfId="44040"/>
    <cellStyle name="APSLabels 4 3 4" xfId="4365"/>
    <cellStyle name="APSLabels 4 3 4 2" xfId="4366"/>
    <cellStyle name="APSLabels 4 3 4 3" xfId="4367"/>
    <cellStyle name="APSLabels 4 3 5" xfId="4368"/>
    <cellStyle name="APSLabels 4 3 5 2" xfId="4369"/>
    <cellStyle name="APSLabels 4 3 5 3" xfId="4370"/>
    <cellStyle name="APSLabels 4 3 6" xfId="4371"/>
    <cellStyle name="APSLabels 4 3 6 2" xfId="4372"/>
    <cellStyle name="APSLabels 4 3 6 3" xfId="4373"/>
    <cellStyle name="APSLabels 4 3 7" xfId="44041"/>
    <cellStyle name="APSLabels 4 4" xfId="4374"/>
    <cellStyle name="APSLabels 4 4 2" xfId="4375"/>
    <cellStyle name="APSLabels 4 4 2 2" xfId="44042"/>
    <cellStyle name="APSLabels 4 4 3" xfId="4376"/>
    <cellStyle name="APSLabels 4 4 3 2" xfId="4377"/>
    <cellStyle name="APSLabels 4 4 3 3" xfId="4378"/>
    <cellStyle name="APSLabels 4 4 4" xfId="4379"/>
    <cellStyle name="APSLabels 4 4 4 2" xfId="4380"/>
    <cellStyle name="APSLabels 4 4 4 3" xfId="4381"/>
    <cellStyle name="APSLabels 4 4 5" xfId="4382"/>
    <cellStyle name="APSLabels 4 4 5 2" xfId="4383"/>
    <cellStyle name="APSLabels 4 4 5 3" xfId="4384"/>
    <cellStyle name="APSLabels 4 4 6" xfId="44043"/>
    <cellStyle name="APSLabels 4 5" xfId="4385"/>
    <cellStyle name="APSLabels 4 5 2" xfId="4386"/>
    <cellStyle name="APSLabels 4 5 2 2" xfId="44044"/>
    <cellStyle name="APSLabels 4 5 3" xfId="4387"/>
    <cellStyle name="APSLabels 4 5 3 2" xfId="4388"/>
    <cellStyle name="APSLabels 4 5 3 3" xfId="4389"/>
    <cellStyle name="APSLabels 4 5 4" xfId="4390"/>
    <cellStyle name="APSLabels 4 5 4 2" xfId="4391"/>
    <cellStyle name="APSLabels 4 5 4 3" xfId="4392"/>
    <cellStyle name="APSLabels 4 5 5" xfId="4393"/>
    <cellStyle name="APSLabels 4 5 5 2" xfId="4394"/>
    <cellStyle name="APSLabels 4 5 5 3" xfId="4395"/>
    <cellStyle name="APSLabels 4 5 6" xfId="44045"/>
    <cellStyle name="APSLabels 4 6" xfId="4396"/>
    <cellStyle name="APSLabels 4 6 2" xfId="44046"/>
    <cellStyle name="APSLabels 4 7" xfId="4397"/>
    <cellStyle name="APSLabels 4 7 2" xfId="44047"/>
    <cellStyle name="APSLabels 4 8" xfId="4398"/>
    <cellStyle name="APSLabels 4 8 2" xfId="4399"/>
    <cellStyle name="APSLabels 4 8 3" xfId="4400"/>
    <cellStyle name="APSLabels 4 9" xfId="4401"/>
    <cellStyle name="APSLabels 4 9 2" xfId="4402"/>
    <cellStyle name="APSLabels 4 9 3" xfId="4403"/>
    <cellStyle name="APSLabels 5" xfId="4404"/>
    <cellStyle name="APSLabels 5 2" xfId="4405"/>
    <cellStyle name="APSLabels 5 2 2" xfId="4406"/>
    <cellStyle name="APSLabels 5 2 2 2" xfId="44048"/>
    <cellStyle name="APSLabels 5 2 3" xfId="4407"/>
    <cellStyle name="APSLabels 5 2 3 2" xfId="4408"/>
    <cellStyle name="APSLabels 5 2 3 3" xfId="4409"/>
    <cellStyle name="APSLabels 5 2 4" xfId="4410"/>
    <cellStyle name="APSLabels 5 2 4 2" xfId="4411"/>
    <cellStyle name="APSLabels 5 2 4 3" xfId="4412"/>
    <cellStyle name="APSLabels 5 2 5" xfId="4413"/>
    <cellStyle name="APSLabels 5 2 5 2" xfId="4414"/>
    <cellStyle name="APSLabels 5 2 5 3" xfId="4415"/>
    <cellStyle name="APSLabels 5 2 6" xfId="44049"/>
    <cellStyle name="APSLabels 5 3" xfId="4416"/>
    <cellStyle name="APSLabels 5 3 2" xfId="44050"/>
    <cellStyle name="APSLabels 5 4" xfId="4417"/>
    <cellStyle name="APSLabels 5 4 2" xfId="4418"/>
    <cellStyle name="APSLabels 5 4 3" xfId="4419"/>
    <cellStyle name="APSLabels 5 5" xfId="4420"/>
    <cellStyle name="APSLabels 5 5 2" xfId="4421"/>
    <cellStyle name="APSLabels 5 5 3" xfId="4422"/>
    <cellStyle name="APSLabels 5 6" xfId="4423"/>
    <cellStyle name="APSLabels 5 6 2" xfId="4424"/>
    <cellStyle name="APSLabels 5 6 3" xfId="4425"/>
    <cellStyle name="APSLabels 5 7" xfId="44051"/>
    <cellStyle name="APSLabels 6" xfId="4426"/>
    <cellStyle name="APSLabels 6 2" xfId="4427"/>
    <cellStyle name="APSLabels 6 2 2" xfId="4428"/>
    <cellStyle name="APSLabels 6 2 2 2" xfId="44052"/>
    <cellStyle name="APSLabels 6 2 3" xfId="4429"/>
    <cellStyle name="APSLabels 6 2 3 2" xfId="4430"/>
    <cellStyle name="APSLabels 6 2 3 3" xfId="4431"/>
    <cellStyle name="APSLabels 6 2 4" xfId="4432"/>
    <cellStyle name="APSLabels 6 2 4 2" xfId="4433"/>
    <cellStyle name="APSLabels 6 2 4 3" xfId="4434"/>
    <cellStyle name="APSLabels 6 2 5" xfId="4435"/>
    <cellStyle name="APSLabels 6 2 5 2" xfId="4436"/>
    <cellStyle name="APSLabels 6 2 5 3" xfId="4437"/>
    <cellStyle name="APSLabels 6 2 6" xfId="44053"/>
    <cellStyle name="APSLabels 6 3" xfId="4438"/>
    <cellStyle name="APSLabels 6 3 2" xfId="44054"/>
    <cellStyle name="APSLabels 6 4" xfId="4439"/>
    <cellStyle name="APSLabels 6 4 2" xfId="4440"/>
    <cellStyle name="APSLabels 6 4 3" xfId="4441"/>
    <cellStyle name="APSLabels 6 5" xfId="4442"/>
    <cellStyle name="APSLabels 6 5 2" xfId="4443"/>
    <cellStyle name="APSLabels 6 5 3" xfId="4444"/>
    <cellStyle name="APSLabels 6 6" xfId="4445"/>
    <cellStyle name="APSLabels 6 6 2" xfId="4446"/>
    <cellStyle name="APSLabels 6 6 3" xfId="4447"/>
    <cellStyle name="APSLabels 6 7" xfId="44055"/>
    <cellStyle name="APSLabels 7" xfId="4448"/>
    <cellStyle name="APSLabels 7 2" xfId="4449"/>
    <cellStyle name="APSLabels 7 2 2" xfId="44056"/>
    <cellStyle name="APSLabels 7 3" xfId="4450"/>
    <cellStyle name="APSLabels 7 3 2" xfId="4451"/>
    <cellStyle name="APSLabels 7 3 3" xfId="4452"/>
    <cellStyle name="APSLabels 7 4" xfId="4453"/>
    <cellStyle name="APSLabels 7 4 2" xfId="4454"/>
    <cellStyle name="APSLabels 7 4 3" xfId="4455"/>
    <cellStyle name="APSLabels 7 5" xfId="4456"/>
    <cellStyle name="APSLabels 7 5 2" xfId="4457"/>
    <cellStyle name="APSLabels 7 5 3" xfId="4458"/>
    <cellStyle name="APSLabels 7 6" xfId="44057"/>
    <cellStyle name="APSLabels 8" xfId="4459"/>
    <cellStyle name="APSLabels 8 2" xfId="4460"/>
    <cellStyle name="APSLabels 8 2 2" xfId="44058"/>
    <cellStyle name="APSLabels 8 3" xfId="4461"/>
    <cellStyle name="APSLabels 8 3 2" xfId="4462"/>
    <cellStyle name="APSLabels 8 3 3" xfId="4463"/>
    <cellStyle name="APSLabels 8 4" xfId="4464"/>
    <cellStyle name="APSLabels 8 4 2" xfId="4465"/>
    <cellStyle name="APSLabels 8 4 3" xfId="4466"/>
    <cellStyle name="APSLabels 8 5" xfId="4467"/>
    <cellStyle name="APSLabels 8 5 2" xfId="4468"/>
    <cellStyle name="APSLabels 8 5 3" xfId="4469"/>
    <cellStyle name="APSLabels 8 6" xfId="44059"/>
    <cellStyle name="APSLabels 9" xfId="4470"/>
    <cellStyle name="APSLabels 9 2" xfId="4471"/>
    <cellStyle name="APSLabels 9 3" xfId="4472"/>
    <cellStyle name="Bad 2" xfId="174"/>
    <cellStyle name="Bad 2 2" xfId="175"/>
    <cellStyle name="Bad 2 2 2" xfId="42595"/>
    <cellStyle name="Bad 2 2 3" xfId="44903"/>
    <cellStyle name="Bad 2 2 4" xfId="1081"/>
    <cellStyle name="Bad 2 3" xfId="176"/>
    <cellStyle name="Bad 3" xfId="177"/>
    <cellStyle name="Bad 3 2" xfId="178"/>
    <cellStyle name="Bad 3 2 2" xfId="4473"/>
    <cellStyle name="Bad 3 3" xfId="4474"/>
    <cellStyle name="Bad 4" xfId="179"/>
    <cellStyle name="Bad 4 2" xfId="42596"/>
    <cellStyle name="Bad 4 3" xfId="44904"/>
    <cellStyle name="Bad 4 4" xfId="1082"/>
    <cellStyle name="Budget" xfId="180"/>
    <cellStyle name="Budget 2" xfId="181"/>
    <cellStyle name="Budget 3" xfId="182"/>
    <cellStyle name="Budget_2011-11" xfId="183"/>
    <cellStyle name="Calculation 2" xfId="184"/>
    <cellStyle name="Calculation 2 10" xfId="4475"/>
    <cellStyle name="Calculation 2 10 2" xfId="4476"/>
    <cellStyle name="Calculation 2 10 2 2" xfId="4477"/>
    <cellStyle name="Calculation 2 10 2 3" xfId="4478"/>
    <cellStyle name="Calculation 2 10 3" xfId="4479"/>
    <cellStyle name="Calculation 2 10 3 2" xfId="4480"/>
    <cellStyle name="Calculation 2 10 3 3" xfId="4481"/>
    <cellStyle name="Calculation 2 10 4" xfId="4482"/>
    <cellStyle name="Calculation 2 10 4 2" xfId="4483"/>
    <cellStyle name="Calculation 2 10 4 3" xfId="4484"/>
    <cellStyle name="Calculation 2 10 5" xfId="4485"/>
    <cellStyle name="Calculation 2 10 5 2" xfId="4486"/>
    <cellStyle name="Calculation 2 10 5 3" xfId="4487"/>
    <cellStyle name="Calculation 2 10 6" xfId="4488"/>
    <cellStyle name="Calculation 2 10 6 2" xfId="4489"/>
    <cellStyle name="Calculation 2 10 6 3" xfId="4490"/>
    <cellStyle name="Calculation 2 10 7" xfId="4491"/>
    <cellStyle name="Calculation 2 10 7 2" xfId="4492"/>
    <cellStyle name="Calculation 2 10 7 3" xfId="4493"/>
    <cellStyle name="Calculation 2 10 8" xfId="4494"/>
    <cellStyle name="Calculation 2 10 9" xfId="4495"/>
    <cellStyle name="Calculation 2 11" xfId="4496"/>
    <cellStyle name="Calculation 2 11 2" xfId="4497"/>
    <cellStyle name="Calculation 2 11 2 2" xfId="4498"/>
    <cellStyle name="Calculation 2 11 2 3" xfId="4499"/>
    <cellStyle name="Calculation 2 11 3" xfId="4500"/>
    <cellStyle name="Calculation 2 11 3 2" xfId="4501"/>
    <cellStyle name="Calculation 2 11 3 3" xfId="4502"/>
    <cellStyle name="Calculation 2 11 4" xfId="4503"/>
    <cellStyle name="Calculation 2 11 4 2" xfId="4504"/>
    <cellStyle name="Calculation 2 11 4 3" xfId="4505"/>
    <cellStyle name="Calculation 2 11 5" xfId="4506"/>
    <cellStyle name="Calculation 2 11 5 2" xfId="4507"/>
    <cellStyle name="Calculation 2 11 5 3" xfId="4508"/>
    <cellStyle name="Calculation 2 11 6" xfId="4509"/>
    <cellStyle name="Calculation 2 11 6 2" xfId="4510"/>
    <cellStyle name="Calculation 2 11 6 3" xfId="4511"/>
    <cellStyle name="Calculation 2 11 7" xfId="4512"/>
    <cellStyle name="Calculation 2 11 7 2" xfId="4513"/>
    <cellStyle name="Calculation 2 11 7 3" xfId="4514"/>
    <cellStyle name="Calculation 2 11 8" xfId="4515"/>
    <cellStyle name="Calculation 2 11 9" xfId="4516"/>
    <cellStyle name="Calculation 2 2" xfId="185"/>
    <cellStyle name="Calculation 2 2 10" xfId="4517"/>
    <cellStyle name="Calculation 2 2 2" xfId="1153"/>
    <cellStyle name="Calculation 2 2 2 10" xfId="4518"/>
    <cellStyle name="Calculation 2 2 2 10 2" xfId="4519"/>
    <cellStyle name="Calculation 2 2 2 10 3" xfId="4520"/>
    <cellStyle name="Calculation 2 2 2 11" xfId="4521"/>
    <cellStyle name="Calculation 2 2 2 11 2" xfId="4522"/>
    <cellStyle name="Calculation 2 2 2 11 3" xfId="4523"/>
    <cellStyle name="Calculation 2 2 2 12" xfId="4524"/>
    <cellStyle name="Calculation 2 2 2 12 2" xfId="4525"/>
    <cellStyle name="Calculation 2 2 2 12 3" xfId="4526"/>
    <cellStyle name="Calculation 2 2 2 13" xfId="4527"/>
    <cellStyle name="Calculation 2 2 2 13 2" xfId="4528"/>
    <cellStyle name="Calculation 2 2 2 13 3" xfId="4529"/>
    <cellStyle name="Calculation 2 2 2 14" xfId="44060"/>
    <cellStyle name="Calculation 2 2 2 2" xfId="4530"/>
    <cellStyle name="Calculation 2 2 2 2 10" xfId="44061"/>
    <cellStyle name="Calculation 2 2 2 2 2" xfId="4531"/>
    <cellStyle name="Calculation 2 2 2 2 2 10" xfId="4532"/>
    <cellStyle name="Calculation 2 2 2 2 2 2" xfId="4533"/>
    <cellStyle name="Calculation 2 2 2 2 2 2 2" xfId="4534"/>
    <cellStyle name="Calculation 2 2 2 2 2 2 2 2" xfId="4535"/>
    <cellStyle name="Calculation 2 2 2 2 2 2 2 3" xfId="4536"/>
    <cellStyle name="Calculation 2 2 2 2 2 2 3" xfId="4537"/>
    <cellStyle name="Calculation 2 2 2 2 2 2 3 2" xfId="4538"/>
    <cellStyle name="Calculation 2 2 2 2 2 2 3 3" xfId="4539"/>
    <cellStyle name="Calculation 2 2 2 2 2 2 4" xfId="4540"/>
    <cellStyle name="Calculation 2 2 2 2 2 2 4 2" xfId="4541"/>
    <cellStyle name="Calculation 2 2 2 2 2 2 4 3" xfId="4542"/>
    <cellStyle name="Calculation 2 2 2 2 2 2 5" xfId="4543"/>
    <cellStyle name="Calculation 2 2 2 2 2 2 5 2" xfId="4544"/>
    <cellStyle name="Calculation 2 2 2 2 2 2 5 3" xfId="4545"/>
    <cellStyle name="Calculation 2 2 2 2 2 2 6" xfId="4546"/>
    <cellStyle name="Calculation 2 2 2 2 2 2 6 2" xfId="4547"/>
    <cellStyle name="Calculation 2 2 2 2 2 2 6 3" xfId="4548"/>
    <cellStyle name="Calculation 2 2 2 2 2 2 7" xfId="4549"/>
    <cellStyle name="Calculation 2 2 2 2 2 2 7 2" xfId="4550"/>
    <cellStyle name="Calculation 2 2 2 2 2 2 7 3" xfId="4551"/>
    <cellStyle name="Calculation 2 2 2 2 2 2 8" xfId="4552"/>
    <cellStyle name="Calculation 2 2 2 2 2 2 9" xfId="4553"/>
    <cellStyle name="Calculation 2 2 2 2 2 3" xfId="4554"/>
    <cellStyle name="Calculation 2 2 2 2 2 3 2" xfId="4555"/>
    <cellStyle name="Calculation 2 2 2 2 2 3 3" xfId="4556"/>
    <cellStyle name="Calculation 2 2 2 2 2 4" xfId="4557"/>
    <cellStyle name="Calculation 2 2 2 2 2 4 2" xfId="4558"/>
    <cellStyle name="Calculation 2 2 2 2 2 4 3" xfId="4559"/>
    <cellStyle name="Calculation 2 2 2 2 2 5" xfId="4560"/>
    <cellStyle name="Calculation 2 2 2 2 2 5 2" xfId="4561"/>
    <cellStyle name="Calculation 2 2 2 2 2 5 3" xfId="4562"/>
    <cellStyle name="Calculation 2 2 2 2 2 6" xfId="4563"/>
    <cellStyle name="Calculation 2 2 2 2 2 6 2" xfId="4564"/>
    <cellStyle name="Calculation 2 2 2 2 2 6 3" xfId="4565"/>
    <cellStyle name="Calculation 2 2 2 2 2 7" xfId="4566"/>
    <cellStyle name="Calculation 2 2 2 2 2 7 2" xfId="4567"/>
    <cellStyle name="Calculation 2 2 2 2 2 7 3" xfId="4568"/>
    <cellStyle name="Calculation 2 2 2 2 2 8" xfId="4569"/>
    <cellStyle name="Calculation 2 2 2 2 2 8 2" xfId="4570"/>
    <cellStyle name="Calculation 2 2 2 2 2 8 3" xfId="4571"/>
    <cellStyle name="Calculation 2 2 2 2 2 9" xfId="4572"/>
    <cellStyle name="Calculation 2 2 2 2 3" xfId="4573"/>
    <cellStyle name="Calculation 2 2 2 2 3 10" xfId="4574"/>
    <cellStyle name="Calculation 2 2 2 2 3 2" xfId="4575"/>
    <cellStyle name="Calculation 2 2 2 2 3 2 2" xfId="4576"/>
    <cellStyle name="Calculation 2 2 2 2 3 2 2 2" xfId="4577"/>
    <cellStyle name="Calculation 2 2 2 2 3 2 2 3" xfId="4578"/>
    <cellStyle name="Calculation 2 2 2 2 3 2 3" xfId="4579"/>
    <cellStyle name="Calculation 2 2 2 2 3 2 3 2" xfId="4580"/>
    <cellStyle name="Calculation 2 2 2 2 3 2 3 3" xfId="4581"/>
    <cellStyle name="Calculation 2 2 2 2 3 2 4" xfId="4582"/>
    <cellStyle name="Calculation 2 2 2 2 3 2 4 2" xfId="4583"/>
    <cellStyle name="Calculation 2 2 2 2 3 2 4 3" xfId="4584"/>
    <cellStyle name="Calculation 2 2 2 2 3 2 5" xfId="4585"/>
    <cellStyle name="Calculation 2 2 2 2 3 2 5 2" xfId="4586"/>
    <cellStyle name="Calculation 2 2 2 2 3 2 5 3" xfId="4587"/>
    <cellStyle name="Calculation 2 2 2 2 3 2 6" xfId="4588"/>
    <cellStyle name="Calculation 2 2 2 2 3 2 6 2" xfId="4589"/>
    <cellStyle name="Calculation 2 2 2 2 3 2 6 3" xfId="4590"/>
    <cellStyle name="Calculation 2 2 2 2 3 2 7" xfId="4591"/>
    <cellStyle name="Calculation 2 2 2 2 3 2 7 2" xfId="4592"/>
    <cellStyle name="Calculation 2 2 2 2 3 2 7 3" xfId="4593"/>
    <cellStyle name="Calculation 2 2 2 2 3 2 8" xfId="4594"/>
    <cellStyle name="Calculation 2 2 2 2 3 2 9" xfId="4595"/>
    <cellStyle name="Calculation 2 2 2 2 3 3" xfId="4596"/>
    <cellStyle name="Calculation 2 2 2 2 3 3 2" xfId="4597"/>
    <cellStyle name="Calculation 2 2 2 2 3 3 3" xfId="4598"/>
    <cellStyle name="Calculation 2 2 2 2 3 4" xfId="4599"/>
    <cellStyle name="Calculation 2 2 2 2 3 4 2" xfId="4600"/>
    <cellStyle name="Calculation 2 2 2 2 3 4 3" xfId="4601"/>
    <cellStyle name="Calculation 2 2 2 2 3 5" xfId="4602"/>
    <cellStyle name="Calculation 2 2 2 2 3 5 2" xfId="4603"/>
    <cellStyle name="Calculation 2 2 2 2 3 5 3" xfId="4604"/>
    <cellStyle name="Calculation 2 2 2 2 3 6" xfId="4605"/>
    <cellStyle name="Calculation 2 2 2 2 3 6 2" xfId="4606"/>
    <cellStyle name="Calculation 2 2 2 2 3 6 3" xfId="4607"/>
    <cellStyle name="Calculation 2 2 2 2 3 7" xfId="4608"/>
    <cellStyle name="Calculation 2 2 2 2 3 7 2" xfId="4609"/>
    <cellStyle name="Calculation 2 2 2 2 3 7 3" xfId="4610"/>
    <cellStyle name="Calculation 2 2 2 2 3 8" xfId="4611"/>
    <cellStyle name="Calculation 2 2 2 2 3 8 2" xfId="4612"/>
    <cellStyle name="Calculation 2 2 2 2 3 8 3" xfId="4613"/>
    <cellStyle name="Calculation 2 2 2 2 3 9" xfId="4614"/>
    <cellStyle name="Calculation 2 2 2 2 4" xfId="4615"/>
    <cellStyle name="Calculation 2 2 2 2 4 10" xfId="4616"/>
    <cellStyle name="Calculation 2 2 2 2 4 2" xfId="4617"/>
    <cellStyle name="Calculation 2 2 2 2 4 2 2" xfId="4618"/>
    <cellStyle name="Calculation 2 2 2 2 4 2 2 2" xfId="4619"/>
    <cellStyle name="Calculation 2 2 2 2 4 2 2 3" xfId="4620"/>
    <cellStyle name="Calculation 2 2 2 2 4 2 3" xfId="4621"/>
    <cellStyle name="Calculation 2 2 2 2 4 2 3 2" xfId="4622"/>
    <cellStyle name="Calculation 2 2 2 2 4 2 3 3" xfId="4623"/>
    <cellStyle name="Calculation 2 2 2 2 4 2 4" xfId="4624"/>
    <cellStyle name="Calculation 2 2 2 2 4 2 4 2" xfId="4625"/>
    <cellStyle name="Calculation 2 2 2 2 4 2 4 3" xfId="4626"/>
    <cellStyle name="Calculation 2 2 2 2 4 2 5" xfId="4627"/>
    <cellStyle name="Calculation 2 2 2 2 4 2 5 2" xfId="4628"/>
    <cellStyle name="Calculation 2 2 2 2 4 2 5 3" xfId="4629"/>
    <cellStyle name="Calculation 2 2 2 2 4 2 6" xfId="4630"/>
    <cellStyle name="Calculation 2 2 2 2 4 2 6 2" xfId="4631"/>
    <cellStyle name="Calculation 2 2 2 2 4 2 6 3" xfId="4632"/>
    <cellStyle name="Calculation 2 2 2 2 4 2 7" xfId="4633"/>
    <cellStyle name="Calculation 2 2 2 2 4 2 7 2" xfId="4634"/>
    <cellStyle name="Calculation 2 2 2 2 4 2 7 3" xfId="4635"/>
    <cellStyle name="Calculation 2 2 2 2 4 2 8" xfId="4636"/>
    <cellStyle name="Calculation 2 2 2 2 4 2 9" xfId="4637"/>
    <cellStyle name="Calculation 2 2 2 2 4 3" xfId="4638"/>
    <cellStyle name="Calculation 2 2 2 2 4 3 2" xfId="4639"/>
    <cellStyle name="Calculation 2 2 2 2 4 3 3" xfId="4640"/>
    <cellStyle name="Calculation 2 2 2 2 4 4" xfId="4641"/>
    <cellStyle name="Calculation 2 2 2 2 4 4 2" xfId="4642"/>
    <cellStyle name="Calculation 2 2 2 2 4 4 3" xfId="4643"/>
    <cellStyle name="Calculation 2 2 2 2 4 5" xfId="4644"/>
    <cellStyle name="Calculation 2 2 2 2 4 5 2" xfId="4645"/>
    <cellStyle name="Calculation 2 2 2 2 4 5 3" xfId="4646"/>
    <cellStyle name="Calculation 2 2 2 2 4 6" xfId="4647"/>
    <cellStyle name="Calculation 2 2 2 2 4 6 2" xfId="4648"/>
    <cellStyle name="Calculation 2 2 2 2 4 6 3" xfId="4649"/>
    <cellStyle name="Calculation 2 2 2 2 4 7" xfId="4650"/>
    <cellStyle name="Calculation 2 2 2 2 4 7 2" xfId="4651"/>
    <cellStyle name="Calculation 2 2 2 2 4 7 3" xfId="4652"/>
    <cellStyle name="Calculation 2 2 2 2 4 8" xfId="4653"/>
    <cellStyle name="Calculation 2 2 2 2 4 8 2" xfId="4654"/>
    <cellStyle name="Calculation 2 2 2 2 4 8 3" xfId="4655"/>
    <cellStyle name="Calculation 2 2 2 2 4 9" xfId="4656"/>
    <cellStyle name="Calculation 2 2 2 2 5" xfId="4657"/>
    <cellStyle name="Calculation 2 2 2 2 5 2" xfId="4658"/>
    <cellStyle name="Calculation 2 2 2 2 5 2 2" xfId="4659"/>
    <cellStyle name="Calculation 2 2 2 2 5 2 3" xfId="4660"/>
    <cellStyle name="Calculation 2 2 2 2 5 3" xfId="4661"/>
    <cellStyle name="Calculation 2 2 2 2 5 3 2" xfId="4662"/>
    <cellStyle name="Calculation 2 2 2 2 5 3 3" xfId="4663"/>
    <cellStyle name="Calculation 2 2 2 2 5 4" xfId="4664"/>
    <cellStyle name="Calculation 2 2 2 2 5 4 2" xfId="4665"/>
    <cellStyle name="Calculation 2 2 2 2 5 4 3" xfId="4666"/>
    <cellStyle name="Calculation 2 2 2 2 5 5" xfId="4667"/>
    <cellStyle name="Calculation 2 2 2 2 5 5 2" xfId="4668"/>
    <cellStyle name="Calculation 2 2 2 2 5 5 3" xfId="4669"/>
    <cellStyle name="Calculation 2 2 2 2 5 6" xfId="4670"/>
    <cellStyle name="Calculation 2 2 2 2 5 6 2" xfId="4671"/>
    <cellStyle name="Calculation 2 2 2 2 5 6 3" xfId="4672"/>
    <cellStyle name="Calculation 2 2 2 2 5 7" xfId="4673"/>
    <cellStyle name="Calculation 2 2 2 2 5 7 2" xfId="4674"/>
    <cellStyle name="Calculation 2 2 2 2 5 7 3" xfId="4675"/>
    <cellStyle name="Calculation 2 2 2 2 5 8" xfId="4676"/>
    <cellStyle name="Calculation 2 2 2 2 5 9" xfId="4677"/>
    <cellStyle name="Calculation 2 2 2 2 6" xfId="4678"/>
    <cellStyle name="Calculation 2 2 2 2 6 2" xfId="4679"/>
    <cellStyle name="Calculation 2 2 2 2 6 3" xfId="4680"/>
    <cellStyle name="Calculation 2 2 2 2 7" xfId="4681"/>
    <cellStyle name="Calculation 2 2 2 2 7 2" xfId="4682"/>
    <cellStyle name="Calculation 2 2 2 2 7 3" xfId="4683"/>
    <cellStyle name="Calculation 2 2 2 2 8" xfId="4684"/>
    <cellStyle name="Calculation 2 2 2 2 8 2" xfId="4685"/>
    <cellStyle name="Calculation 2 2 2 2 8 3" xfId="4686"/>
    <cellStyle name="Calculation 2 2 2 2 9" xfId="4687"/>
    <cellStyle name="Calculation 2 2 2 2 9 2" xfId="4688"/>
    <cellStyle name="Calculation 2 2 2 2 9 3" xfId="4689"/>
    <cellStyle name="Calculation 2 2 2 3" xfId="4690"/>
    <cellStyle name="Calculation 2 2 2 3 10" xfId="44062"/>
    <cellStyle name="Calculation 2 2 2 3 2" xfId="4691"/>
    <cellStyle name="Calculation 2 2 2 3 2 10" xfId="4692"/>
    <cellStyle name="Calculation 2 2 2 3 2 2" xfId="4693"/>
    <cellStyle name="Calculation 2 2 2 3 2 2 2" xfId="4694"/>
    <cellStyle name="Calculation 2 2 2 3 2 2 2 2" xfId="4695"/>
    <cellStyle name="Calculation 2 2 2 3 2 2 2 3" xfId="4696"/>
    <cellStyle name="Calculation 2 2 2 3 2 2 3" xfId="4697"/>
    <cellStyle name="Calculation 2 2 2 3 2 2 3 2" xfId="4698"/>
    <cellStyle name="Calculation 2 2 2 3 2 2 3 3" xfId="4699"/>
    <cellStyle name="Calculation 2 2 2 3 2 2 4" xfId="4700"/>
    <cellStyle name="Calculation 2 2 2 3 2 2 4 2" xfId="4701"/>
    <cellStyle name="Calculation 2 2 2 3 2 2 4 3" xfId="4702"/>
    <cellStyle name="Calculation 2 2 2 3 2 2 5" xfId="4703"/>
    <cellStyle name="Calculation 2 2 2 3 2 2 5 2" xfId="4704"/>
    <cellStyle name="Calculation 2 2 2 3 2 2 5 3" xfId="4705"/>
    <cellStyle name="Calculation 2 2 2 3 2 2 6" xfId="4706"/>
    <cellStyle name="Calculation 2 2 2 3 2 2 6 2" xfId="4707"/>
    <cellStyle name="Calculation 2 2 2 3 2 2 6 3" xfId="4708"/>
    <cellStyle name="Calculation 2 2 2 3 2 2 7" xfId="4709"/>
    <cellStyle name="Calculation 2 2 2 3 2 2 7 2" xfId="4710"/>
    <cellStyle name="Calculation 2 2 2 3 2 2 7 3" xfId="4711"/>
    <cellStyle name="Calculation 2 2 2 3 2 2 8" xfId="4712"/>
    <cellStyle name="Calculation 2 2 2 3 2 2 9" xfId="4713"/>
    <cellStyle name="Calculation 2 2 2 3 2 3" xfId="4714"/>
    <cellStyle name="Calculation 2 2 2 3 2 3 2" xfId="4715"/>
    <cellStyle name="Calculation 2 2 2 3 2 3 3" xfId="4716"/>
    <cellStyle name="Calculation 2 2 2 3 2 4" xfId="4717"/>
    <cellStyle name="Calculation 2 2 2 3 2 4 2" xfId="4718"/>
    <cellStyle name="Calculation 2 2 2 3 2 4 3" xfId="4719"/>
    <cellStyle name="Calculation 2 2 2 3 2 5" xfId="4720"/>
    <cellStyle name="Calculation 2 2 2 3 2 5 2" xfId="4721"/>
    <cellStyle name="Calculation 2 2 2 3 2 5 3" xfId="4722"/>
    <cellStyle name="Calculation 2 2 2 3 2 6" xfId="4723"/>
    <cellStyle name="Calculation 2 2 2 3 2 6 2" xfId="4724"/>
    <cellStyle name="Calculation 2 2 2 3 2 6 3" xfId="4725"/>
    <cellStyle name="Calculation 2 2 2 3 2 7" xfId="4726"/>
    <cellStyle name="Calculation 2 2 2 3 2 7 2" xfId="4727"/>
    <cellStyle name="Calculation 2 2 2 3 2 7 3" xfId="4728"/>
    <cellStyle name="Calculation 2 2 2 3 2 8" xfId="4729"/>
    <cellStyle name="Calculation 2 2 2 3 2 8 2" xfId="4730"/>
    <cellStyle name="Calculation 2 2 2 3 2 8 3" xfId="4731"/>
    <cellStyle name="Calculation 2 2 2 3 2 9" xfId="4732"/>
    <cellStyle name="Calculation 2 2 2 3 3" xfId="4733"/>
    <cellStyle name="Calculation 2 2 2 3 3 10" xfId="4734"/>
    <cellStyle name="Calculation 2 2 2 3 3 2" xfId="4735"/>
    <cellStyle name="Calculation 2 2 2 3 3 2 2" xfId="4736"/>
    <cellStyle name="Calculation 2 2 2 3 3 2 2 2" xfId="4737"/>
    <cellStyle name="Calculation 2 2 2 3 3 2 2 3" xfId="4738"/>
    <cellStyle name="Calculation 2 2 2 3 3 2 3" xfId="4739"/>
    <cellStyle name="Calculation 2 2 2 3 3 2 3 2" xfId="4740"/>
    <cellStyle name="Calculation 2 2 2 3 3 2 3 3" xfId="4741"/>
    <cellStyle name="Calculation 2 2 2 3 3 2 4" xfId="4742"/>
    <cellStyle name="Calculation 2 2 2 3 3 2 4 2" xfId="4743"/>
    <cellStyle name="Calculation 2 2 2 3 3 2 4 3" xfId="4744"/>
    <cellStyle name="Calculation 2 2 2 3 3 2 5" xfId="4745"/>
    <cellStyle name="Calculation 2 2 2 3 3 2 5 2" xfId="4746"/>
    <cellStyle name="Calculation 2 2 2 3 3 2 5 3" xfId="4747"/>
    <cellStyle name="Calculation 2 2 2 3 3 2 6" xfId="4748"/>
    <cellStyle name="Calculation 2 2 2 3 3 2 6 2" xfId="4749"/>
    <cellStyle name="Calculation 2 2 2 3 3 2 6 3" xfId="4750"/>
    <cellStyle name="Calculation 2 2 2 3 3 2 7" xfId="4751"/>
    <cellStyle name="Calculation 2 2 2 3 3 2 7 2" xfId="4752"/>
    <cellStyle name="Calculation 2 2 2 3 3 2 7 3" xfId="4753"/>
    <cellStyle name="Calculation 2 2 2 3 3 2 8" xfId="4754"/>
    <cellStyle name="Calculation 2 2 2 3 3 2 9" xfId="4755"/>
    <cellStyle name="Calculation 2 2 2 3 3 3" xfId="4756"/>
    <cellStyle name="Calculation 2 2 2 3 3 3 2" xfId="4757"/>
    <cellStyle name="Calculation 2 2 2 3 3 3 3" xfId="4758"/>
    <cellStyle name="Calculation 2 2 2 3 3 4" xfId="4759"/>
    <cellStyle name="Calculation 2 2 2 3 3 4 2" xfId="4760"/>
    <cellStyle name="Calculation 2 2 2 3 3 4 3" xfId="4761"/>
    <cellStyle name="Calculation 2 2 2 3 3 5" xfId="4762"/>
    <cellStyle name="Calculation 2 2 2 3 3 5 2" xfId="4763"/>
    <cellStyle name="Calculation 2 2 2 3 3 5 3" xfId="4764"/>
    <cellStyle name="Calculation 2 2 2 3 3 6" xfId="4765"/>
    <cellStyle name="Calculation 2 2 2 3 3 6 2" xfId="4766"/>
    <cellStyle name="Calculation 2 2 2 3 3 6 3" xfId="4767"/>
    <cellStyle name="Calculation 2 2 2 3 3 7" xfId="4768"/>
    <cellStyle name="Calculation 2 2 2 3 3 7 2" xfId="4769"/>
    <cellStyle name="Calculation 2 2 2 3 3 7 3" xfId="4770"/>
    <cellStyle name="Calculation 2 2 2 3 3 8" xfId="4771"/>
    <cellStyle name="Calculation 2 2 2 3 3 8 2" xfId="4772"/>
    <cellStyle name="Calculation 2 2 2 3 3 8 3" xfId="4773"/>
    <cellStyle name="Calculation 2 2 2 3 3 9" xfId="4774"/>
    <cellStyle name="Calculation 2 2 2 3 4" xfId="4775"/>
    <cellStyle name="Calculation 2 2 2 3 4 10" xfId="4776"/>
    <cellStyle name="Calculation 2 2 2 3 4 2" xfId="4777"/>
    <cellStyle name="Calculation 2 2 2 3 4 2 2" xfId="4778"/>
    <cellStyle name="Calculation 2 2 2 3 4 2 2 2" xfId="4779"/>
    <cellStyle name="Calculation 2 2 2 3 4 2 2 3" xfId="4780"/>
    <cellStyle name="Calculation 2 2 2 3 4 2 3" xfId="4781"/>
    <cellStyle name="Calculation 2 2 2 3 4 2 3 2" xfId="4782"/>
    <cellStyle name="Calculation 2 2 2 3 4 2 3 3" xfId="4783"/>
    <cellStyle name="Calculation 2 2 2 3 4 2 4" xfId="4784"/>
    <cellStyle name="Calculation 2 2 2 3 4 2 4 2" xfId="4785"/>
    <cellStyle name="Calculation 2 2 2 3 4 2 4 3" xfId="4786"/>
    <cellStyle name="Calculation 2 2 2 3 4 2 5" xfId="4787"/>
    <cellStyle name="Calculation 2 2 2 3 4 2 5 2" xfId="4788"/>
    <cellStyle name="Calculation 2 2 2 3 4 2 5 3" xfId="4789"/>
    <cellStyle name="Calculation 2 2 2 3 4 2 6" xfId="4790"/>
    <cellStyle name="Calculation 2 2 2 3 4 2 6 2" xfId="4791"/>
    <cellStyle name="Calculation 2 2 2 3 4 2 6 3" xfId="4792"/>
    <cellStyle name="Calculation 2 2 2 3 4 2 7" xfId="4793"/>
    <cellStyle name="Calculation 2 2 2 3 4 2 7 2" xfId="4794"/>
    <cellStyle name="Calculation 2 2 2 3 4 2 7 3" xfId="4795"/>
    <cellStyle name="Calculation 2 2 2 3 4 2 8" xfId="4796"/>
    <cellStyle name="Calculation 2 2 2 3 4 2 9" xfId="4797"/>
    <cellStyle name="Calculation 2 2 2 3 4 3" xfId="4798"/>
    <cellStyle name="Calculation 2 2 2 3 4 3 2" xfId="4799"/>
    <cellStyle name="Calculation 2 2 2 3 4 3 3" xfId="4800"/>
    <cellStyle name="Calculation 2 2 2 3 4 4" xfId="4801"/>
    <cellStyle name="Calculation 2 2 2 3 4 4 2" xfId="4802"/>
    <cellStyle name="Calculation 2 2 2 3 4 4 3" xfId="4803"/>
    <cellStyle name="Calculation 2 2 2 3 4 5" xfId="4804"/>
    <cellStyle name="Calculation 2 2 2 3 4 5 2" xfId="4805"/>
    <cellStyle name="Calculation 2 2 2 3 4 5 3" xfId="4806"/>
    <cellStyle name="Calculation 2 2 2 3 4 6" xfId="4807"/>
    <cellStyle name="Calculation 2 2 2 3 4 6 2" xfId="4808"/>
    <cellStyle name="Calculation 2 2 2 3 4 6 3" xfId="4809"/>
    <cellStyle name="Calculation 2 2 2 3 4 7" xfId="4810"/>
    <cellStyle name="Calculation 2 2 2 3 4 7 2" xfId="4811"/>
    <cellStyle name="Calculation 2 2 2 3 4 7 3" xfId="4812"/>
    <cellStyle name="Calculation 2 2 2 3 4 8" xfId="4813"/>
    <cellStyle name="Calculation 2 2 2 3 4 8 2" xfId="4814"/>
    <cellStyle name="Calculation 2 2 2 3 4 8 3" xfId="4815"/>
    <cellStyle name="Calculation 2 2 2 3 4 9" xfId="4816"/>
    <cellStyle name="Calculation 2 2 2 3 5" xfId="4817"/>
    <cellStyle name="Calculation 2 2 2 3 5 2" xfId="4818"/>
    <cellStyle name="Calculation 2 2 2 3 5 2 2" xfId="4819"/>
    <cellStyle name="Calculation 2 2 2 3 5 2 3" xfId="4820"/>
    <cellStyle name="Calculation 2 2 2 3 5 3" xfId="4821"/>
    <cellStyle name="Calculation 2 2 2 3 5 3 2" xfId="4822"/>
    <cellStyle name="Calculation 2 2 2 3 5 3 3" xfId="4823"/>
    <cellStyle name="Calculation 2 2 2 3 5 4" xfId="4824"/>
    <cellStyle name="Calculation 2 2 2 3 5 4 2" xfId="4825"/>
    <cellStyle name="Calculation 2 2 2 3 5 4 3" xfId="4826"/>
    <cellStyle name="Calculation 2 2 2 3 5 5" xfId="4827"/>
    <cellStyle name="Calculation 2 2 2 3 5 5 2" xfId="4828"/>
    <cellStyle name="Calculation 2 2 2 3 5 5 3" xfId="4829"/>
    <cellStyle name="Calculation 2 2 2 3 5 6" xfId="4830"/>
    <cellStyle name="Calculation 2 2 2 3 5 6 2" xfId="4831"/>
    <cellStyle name="Calculation 2 2 2 3 5 6 3" xfId="4832"/>
    <cellStyle name="Calculation 2 2 2 3 5 7" xfId="4833"/>
    <cellStyle name="Calculation 2 2 2 3 5 7 2" xfId="4834"/>
    <cellStyle name="Calculation 2 2 2 3 5 7 3" xfId="4835"/>
    <cellStyle name="Calculation 2 2 2 3 5 8" xfId="4836"/>
    <cellStyle name="Calculation 2 2 2 3 5 9" xfId="4837"/>
    <cellStyle name="Calculation 2 2 2 3 6" xfId="4838"/>
    <cellStyle name="Calculation 2 2 2 3 6 2" xfId="4839"/>
    <cellStyle name="Calculation 2 2 2 3 6 3" xfId="4840"/>
    <cellStyle name="Calculation 2 2 2 3 7" xfId="4841"/>
    <cellStyle name="Calculation 2 2 2 3 7 2" xfId="4842"/>
    <cellStyle name="Calculation 2 2 2 3 7 3" xfId="4843"/>
    <cellStyle name="Calculation 2 2 2 3 8" xfId="4844"/>
    <cellStyle name="Calculation 2 2 2 3 8 2" xfId="4845"/>
    <cellStyle name="Calculation 2 2 2 3 8 3" xfId="4846"/>
    <cellStyle name="Calculation 2 2 2 3 9" xfId="4847"/>
    <cellStyle name="Calculation 2 2 2 3 9 2" xfId="4848"/>
    <cellStyle name="Calculation 2 2 2 3 9 3" xfId="4849"/>
    <cellStyle name="Calculation 2 2 2 4" xfId="4850"/>
    <cellStyle name="Calculation 2 2 2 4 10" xfId="44063"/>
    <cellStyle name="Calculation 2 2 2 4 2" xfId="4851"/>
    <cellStyle name="Calculation 2 2 2 4 2 10" xfId="4852"/>
    <cellStyle name="Calculation 2 2 2 4 2 2" xfId="4853"/>
    <cellStyle name="Calculation 2 2 2 4 2 2 2" xfId="4854"/>
    <cellStyle name="Calculation 2 2 2 4 2 2 2 2" xfId="4855"/>
    <cellStyle name="Calculation 2 2 2 4 2 2 2 3" xfId="4856"/>
    <cellStyle name="Calculation 2 2 2 4 2 2 3" xfId="4857"/>
    <cellStyle name="Calculation 2 2 2 4 2 2 3 2" xfId="4858"/>
    <cellStyle name="Calculation 2 2 2 4 2 2 3 3" xfId="4859"/>
    <cellStyle name="Calculation 2 2 2 4 2 2 4" xfId="4860"/>
    <cellStyle name="Calculation 2 2 2 4 2 2 4 2" xfId="4861"/>
    <cellStyle name="Calculation 2 2 2 4 2 2 4 3" xfId="4862"/>
    <cellStyle name="Calculation 2 2 2 4 2 2 5" xfId="4863"/>
    <cellStyle name="Calculation 2 2 2 4 2 2 5 2" xfId="4864"/>
    <cellStyle name="Calculation 2 2 2 4 2 2 5 3" xfId="4865"/>
    <cellStyle name="Calculation 2 2 2 4 2 2 6" xfId="4866"/>
    <cellStyle name="Calculation 2 2 2 4 2 2 6 2" xfId="4867"/>
    <cellStyle name="Calculation 2 2 2 4 2 2 6 3" xfId="4868"/>
    <cellStyle name="Calculation 2 2 2 4 2 2 7" xfId="4869"/>
    <cellStyle name="Calculation 2 2 2 4 2 2 7 2" xfId="4870"/>
    <cellStyle name="Calculation 2 2 2 4 2 2 7 3" xfId="4871"/>
    <cellStyle name="Calculation 2 2 2 4 2 2 8" xfId="4872"/>
    <cellStyle name="Calculation 2 2 2 4 2 2 9" xfId="4873"/>
    <cellStyle name="Calculation 2 2 2 4 2 3" xfId="4874"/>
    <cellStyle name="Calculation 2 2 2 4 2 3 2" xfId="4875"/>
    <cellStyle name="Calculation 2 2 2 4 2 3 3" xfId="4876"/>
    <cellStyle name="Calculation 2 2 2 4 2 4" xfId="4877"/>
    <cellStyle name="Calculation 2 2 2 4 2 4 2" xfId="4878"/>
    <cellStyle name="Calculation 2 2 2 4 2 4 3" xfId="4879"/>
    <cellStyle name="Calculation 2 2 2 4 2 5" xfId="4880"/>
    <cellStyle name="Calculation 2 2 2 4 2 5 2" xfId="4881"/>
    <cellStyle name="Calculation 2 2 2 4 2 5 3" xfId="4882"/>
    <cellStyle name="Calculation 2 2 2 4 2 6" xfId="4883"/>
    <cellStyle name="Calculation 2 2 2 4 2 6 2" xfId="4884"/>
    <cellStyle name="Calculation 2 2 2 4 2 6 3" xfId="4885"/>
    <cellStyle name="Calculation 2 2 2 4 2 7" xfId="4886"/>
    <cellStyle name="Calculation 2 2 2 4 2 7 2" xfId="4887"/>
    <cellStyle name="Calculation 2 2 2 4 2 7 3" xfId="4888"/>
    <cellStyle name="Calculation 2 2 2 4 2 8" xfId="4889"/>
    <cellStyle name="Calculation 2 2 2 4 2 8 2" xfId="4890"/>
    <cellStyle name="Calculation 2 2 2 4 2 8 3" xfId="4891"/>
    <cellStyle name="Calculation 2 2 2 4 2 9" xfId="4892"/>
    <cellStyle name="Calculation 2 2 2 4 3" xfId="4893"/>
    <cellStyle name="Calculation 2 2 2 4 3 10" xfId="4894"/>
    <cellStyle name="Calculation 2 2 2 4 3 2" xfId="4895"/>
    <cellStyle name="Calculation 2 2 2 4 3 2 2" xfId="4896"/>
    <cellStyle name="Calculation 2 2 2 4 3 2 2 2" xfId="4897"/>
    <cellStyle name="Calculation 2 2 2 4 3 2 2 3" xfId="4898"/>
    <cellStyle name="Calculation 2 2 2 4 3 2 3" xfId="4899"/>
    <cellStyle name="Calculation 2 2 2 4 3 2 3 2" xfId="4900"/>
    <cellStyle name="Calculation 2 2 2 4 3 2 3 3" xfId="4901"/>
    <cellStyle name="Calculation 2 2 2 4 3 2 4" xfId="4902"/>
    <cellStyle name="Calculation 2 2 2 4 3 2 4 2" xfId="4903"/>
    <cellStyle name="Calculation 2 2 2 4 3 2 4 3" xfId="4904"/>
    <cellStyle name="Calculation 2 2 2 4 3 2 5" xfId="4905"/>
    <cellStyle name="Calculation 2 2 2 4 3 2 5 2" xfId="4906"/>
    <cellStyle name="Calculation 2 2 2 4 3 2 5 3" xfId="4907"/>
    <cellStyle name="Calculation 2 2 2 4 3 2 6" xfId="4908"/>
    <cellStyle name="Calculation 2 2 2 4 3 2 6 2" xfId="4909"/>
    <cellStyle name="Calculation 2 2 2 4 3 2 6 3" xfId="4910"/>
    <cellStyle name="Calculation 2 2 2 4 3 2 7" xfId="4911"/>
    <cellStyle name="Calculation 2 2 2 4 3 2 7 2" xfId="4912"/>
    <cellStyle name="Calculation 2 2 2 4 3 2 7 3" xfId="4913"/>
    <cellStyle name="Calculation 2 2 2 4 3 2 8" xfId="4914"/>
    <cellStyle name="Calculation 2 2 2 4 3 2 9" xfId="4915"/>
    <cellStyle name="Calculation 2 2 2 4 3 3" xfId="4916"/>
    <cellStyle name="Calculation 2 2 2 4 3 3 2" xfId="4917"/>
    <cellStyle name="Calculation 2 2 2 4 3 3 3" xfId="4918"/>
    <cellStyle name="Calculation 2 2 2 4 3 4" xfId="4919"/>
    <cellStyle name="Calculation 2 2 2 4 3 4 2" xfId="4920"/>
    <cellStyle name="Calculation 2 2 2 4 3 4 3" xfId="4921"/>
    <cellStyle name="Calculation 2 2 2 4 3 5" xfId="4922"/>
    <cellStyle name="Calculation 2 2 2 4 3 5 2" xfId="4923"/>
    <cellStyle name="Calculation 2 2 2 4 3 5 3" xfId="4924"/>
    <cellStyle name="Calculation 2 2 2 4 3 6" xfId="4925"/>
    <cellStyle name="Calculation 2 2 2 4 3 6 2" xfId="4926"/>
    <cellStyle name="Calculation 2 2 2 4 3 6 3" xfId="4927"/>
    <cellStyle name="Calculation 2 2 2 4 3 7" xfId="4928"/>
    <cellStyle name="Calculation 2 2 2 4 3 7 2" xfId="4929"/>
    <cellStyle name="Calculation 2 2 2 4 3 7 3" xfId="4930"/>
    <cellStyle name="Calculation 2 2 2 4 3 8" xfId="4931"/>
    <cellStyle name="Calculation 2 2 2 4 3 8 2" xfId="4932"/>
    <cellStyle name="Calculation 2 2 2 4 3 8 3" xfId="4933"/>
    <cellStyle name="Calculation 2 2 2 4 3 9" xfId="4934"/>
    <cellStyle name="Calculation 2 2 2 4 4" xfId="4935"/>
    <cellStyle name="Calculation 2 2 2 4 4 10" xfId="4936"/>
    <cellStyle name="Calculation 2 2 2 4 4 2" xfId="4937"/>
    <cellStyle name="Calculation 2 2 2 4 4 2 2" xfId="4938"/>
    <cellStyle name="Calculation 2 2 2 4 4 2 2 2" xfId="4939"/>
    <cellStyle name="Calculation 2 2 2 4 4 2 2 3" xfId="4940"/>
    <cellStyle name="Calculation 2 2 2 4 4 2 3" xfId="4941"/>
    <cellStyle name="Calculation 2 2 2 4 4 2 3 2" xfId="4942"/>
    <cellStyle name="Calculation 2 2 2 4 4 2 3 3" xfId="4943"/>
    <cellStyle name="Calculation 2 2 2 4 4 2 4" xfId="4944"/>
    <cellStyle name="Calculation 2 2 2 4 4 2 4 2" xfId="4945"/>
    <cellStyle name="Calculation 2 2 2 4 4 2 4 3" xfId="4946"/>
    <cellStyle name="Calculation 2 2 2 4 4 2 5" xfId="4947"/>
    <cellStyle name="Calculation 2 2 2 4 4 2 5 2" xfId="4948"/>
    <cellStyle name="Calculation 2 2 2 4 4 2 5 3" xfId="4949"/>
    <cellStyle name="Calculation 2 2 2 4 4 2 6" xfId="4950"/>
    <cellStyle name="Calculation 2 2 2 4 4 2 6 2" xfId="4951"/>
    <cellStyle name="Calculation 2 2 2 4 4 2 6 3" xfId="4952"/>
    <cellStyle name="Calculation 2 2 2 4 4 2 7" xfId="4953"/>
    <cellStyle name="Calculation 2 2 2 4 4 2 7 2" xfId="4954"/>
    <cellStyle name="Calculation 2 2 2 4 4 2 7 3" xfId="4955"/>
    <cellStyle name="Calculation 2 2 2 4 4 2 8" xfId="4956"/>
    <cellStyle name="Calculation 2 2 2 4 4 2 9" xfId="4957"/>
    <cellStyle name="Calculation 2 2 2 4 4 3" xfId="4958"/>
    <cellStyle name="Calculation 2 2 2 4 4 3 2" xfId="4959"/>
    <cellStyle name="Calculation 2 2 2 4 4 3 3" xfId="4960"/>
    <cellStyle name="Calculation 2 2 2 4 4 4" xfId="4961"/>
    <cellStyle name="Calculation 2 2 2 4 4 4 2" xfId="4962"/>
    <cellStyle name="Calculation 2 2 2 4 4 4 3" xfId="4963"/>
    <cellStyle name="Calculation 2 2 2 4 4 5" xfId="4964"/>
    <cellStyle name="Calculation 2 2 2 4 4 5 2" xfId="4965"/>
    <cellStyle name="Calculation 2 2 2 4 4 5 3" xfId="4966"/>
    <cellStyle name="Calculation 2 2 2 4 4 6" xfId="4967"/>
    <cellStyle name="Calculation 2 2 2 4 4 6 2" xfId="4968"/>
    <cellStyle name="Calculation 2 2 2 4 4 6 3" xfId="4969"/>
    <cellStyle name="Calculation 2 2 2 4 4 7" xfId="4970"/>
    <cellStyle name="Calculation 2 2 2 4 4 7 2" xfId="4971"/>
    <cellStyle name="Calculation 2 2 2 4 4 7 3" xfId="4972"/>
    <cellStyle name="Calculation 2 2 2 4 4 8" xfId="4973"/>
    <cellStyle name="Calculation 2 2 2 4 4 8 2" xfId="4974"/>
    <cellStyle name="Calculation 2 2 2 4 4 8 3" xfId="4975"/>
    <cellStyle name="Calculation 2 2 2 4 4 9" xfId="4976"/>
    <cellStyle name="Calculation 2 2 2 4 5" xfId="4977"/>
    <cellStyle name="Calculation 2 2 2 4 5 2" xfId="4978"/>
    <cellStyle name="Calculation 2 2 2 4 5 2 2" xfId="4979"/>
    <cellStyle name="Calculation 2 2 2 4 5 2 3" xfId="4980"/>
    <cellStyle name="Calculation 2 2 2 4 5 3" xfId="4981"/>
    <cellStyle name="Calculation 2 2 2 4 5 3 2" xfId="4982"/>
    <cellStyle name="Calculation 2 2 2 4 5 3 3" xfId="4983"/>
    <cellStyle name="Calculation 2 2 2 4 5 4" xfId="4984"/>
    <cellStyle name="Calculation 2 2 2 4 5 4 2" xfId="4985"/>
    <cellStyle name="Calculation 2 2 2 4 5 4 3" xfId="4986"/>
    <cellStyle name="Calculation 2 2 2 4 5 5" xfId="4987"/>
    <cellStyle name="Calculation 2 2 2 4 5 5 2" xfId="4988"/>
    <cellStyle name="Calculation 2 2 2 4 5 5 3" xfId="4989"/>
    <cellStyle name="Calculation 2 2 2 4 5 6" xfId="4990"/>
    <cellStyle name="Calculation 2 2 2 4 5 6 2" xfId="4991"/>
    <cellStyle name="Calculation 2 2 2 4 5 6 3" xfId="4992"/>
    <cellStyle name="Calculation 2 2 2 4 5 7" xfId="4993"/>
    <cellStyle name="Calculation 2 2 2 4 5 7 2" xfId="4994"/>
    <cellStyle name="Calculation 2 2 2 4 5 7 3" xfId="4995"/>
    <cellStyle name="Calculation 2 2 2 4 5 8" xfId="4996"/>
    <cellStyle name="Calculation 2 2 2 4 5 9" xfId="4997"/>
    <cellStyle name="Calculation 2 2 2 4 6" xfId="4998"/>
    <cellStyle name="Calculation 2 2 2 4 6 2" xfId="4999"/>
    <cellStyle name="Calculation 2 2 2 4 6 3" xfId="5000"/>
    <cellStyle name="Calculation 2 2 2 4 7" xfId="5001"/>
    <cellStyle name="Calculation 2 2 2 4 7 2" xfId="5002"/>
    <cellStyle name="Calculation 2 2 2 4 7 3" xfId="5003"/>
    <cellStyle name="Calculation 2 2 2 4 8" xfId="5004"/>
    <cellStyle name="Calculation 2 2 2 4 8 2" xfId="5005"/>
    <cellStyle name="Calculation 2 2 2 4 8 3" xfId="5006"/>
    <cellStyle name="Calculation 2 2 2 4 9" xfId="5007"/>
    <cellStyle name="Calculation 2 2 2 4 9 2" xfId="5008"/>
    <cellStyle name="Calculation 2 2 2 4 9 3" xfId="5009"/>
    <cellStyle name="Calculation 2 2 2 5" xfId="5010"/>
    <cellStyle name="Calculation 2 2 2 5 10" xfId="44064"/>
    <cellStyle name="Calculation 2 2 2 5 2" xfId="5011"/>
    <cellStyle name="Calculation 2 2 2 5 2 10" xfId="5012"/>
    <cellStyle name="Calculation 2 2 2 5 2 2" xfId="5013"/>
    <cellStyle name="Calculation 2 2 2 5 2 2 2" xfId="5014"/>
    <cellStyle name="Calculation 2 2 2 5 2 2 2 2" xfId="5015"/>
    <cellStyle name="Calculation 2 2 2 5 2 2 2 3" xfId="5016"/>
    <cellStyle name="Calculation 2 2 2 5 2 2 3" xfId="5017"/>
    <cellStyle name="Calculation 2 2 2 5 2 2 3 2" xfId="5018"/>
    <cellStyle name="Calculation 2 2 2 5 2 2 3 3" xfId="5019"/>
    <cellStyle name="Calculation 2 2 2 5 2 2 4" xfId="5020"/>
    <cellStyle name="Calculation 2 2 2 5 2 2 4 2" xfId="5021"/>
    <cellStyle name="Calculation 2 2 2 5 2 2 4 3" xfId="5022"/>
    <cellStyle name="Calculation 2 2 2 5 2 2 5" xfId="5023"/>
    <cellStyle name="Calculation 2 2 2 5 2 2 5 2" xfId="5024"/>
    <cellStyle name="Calculation 2 2 2 5 2 2 5 3" xfId="5025"/>
    <cellStyle name="Calculation 2 2 2 5 2 2 6" xfId="5026"/>
    <cellStyle name="Calculation 2 2 2 5 2 2 6 2" xfId="5027"/>
    <cellStyle name="Calculation 2 2 2 5 2 2 6 3" xfId="5028"/>
    <cellStyle name="Calculation 2 2 2 5 2 2 7" xfId="5029"/>
    <cellStyle name="Calculation 2 2 2 5 2 2 7 2" xfId="5030"/>
    <cellStyle name="Calculation 2 2 2 5 2 2 7 3" xfId="5031"/>
    <cellStyle name="Calculation 2 2 2 5 2 2 8" xfId="5032"/>
    <cellStyle name="Calculation 2 2 2 5 2 2 9" xfId="5033"/>
    <cellStyle name="Calculation 2 2 2 5 2 3" xfId="5034"/>
    <cellStyle name="Calculation 2 2 2 5 2 3 2" xfId="5035"/>
    <cellStyle name="Calculation 2 2 2 5 2 3 3" xfId="5036"/>
    <cellStyle name="Calculation 2 2 2 5 2 4" xfId="5037"/>
    <cellStyle name="Calculation 2 2 2 5 2 4 2" xfId="5038"/>
    <cellStyle name="Calculation 2 2 2 5 2 4 3" xfId="5039"/>
    <cellStyle name="Calculation 2 2 2 5 2 5" xfId="5040"/>
    <cellStyle name="Calculation 2 2 2 5 2 5 2" xfId="5041"/>
    <cellStyle name="Calculation 2 2 2 5 2 5 3" xfId="5042"/>
    <cellStyle name="Calculation 2 2 2 5 2 6" xfId="5043"/>
    <cellStyle name="Calculation 2 2 2 5 2 6 2" xfId="5044"/>
    <cellStyle name="Calculation 2 2 2 5 2 6 3" xfId="5045"/>
    <cellStyle name="Calculation 2 2 2 5 2 7" xfId="5046"/>
    <cellStyle name="Calculation 2 2 2 5 2 7 2" xfId="5047"/>
    <cellStyle name="Calculation 2 2 2 5 2 7 3" xfId="5048"/>
    <cellStyle name="Calculation 2 2 2 5 2 8" xfId="5049"/>
    <cellStyle name="Calculation 2 2 2 5 2 8 2" xfId="5050"/>
    <cellStyle name="Calculation 2 2 2 5 2 8 3" xfId="5051"/>
    <cellStyle name="Calculation 2 2 2 5 2 9" xfId="5052"/>
    <cellStyle name="Calculation 2 2 2 5 3" xfId="5053"/>
    <cellStyle name="Calculation 2 2 2 5 3 10" xfId="5054"/>
    <cellStyle name="Calculation 2 2 2 5 3 2" xfId="5055"/>
    <cellStyle name="Calculation 2 2 2 5 3 2 2" xfId="5056"/>
    <cellStyle name="Calculation 2 2 2 5 3 2 2 2" xfId="5057"/>
    <cellStyle name="Calculation 2 2 2 5 3 2 2 3" xfId="5058"/>
    <cellStyle name="Calculation 2 2 2 5 3 2 3" xfId="5059"/>
    <cellStyle name="Calculation 2 2 2 5 3 2 3 2" xfId="5060"/>
    <cellStyle name="Calculation 2 2 2 5 3 2 3 3" xfId="5061"/>
    <cellStyle name="Calculation 2 2 2 5 3 2 4" xfId="5062"/>
    <cellStyle name="Calculation 2 2 2 5 3 2 4 2" xfId="5063"/>
    <cellStyle name="Calculation 2 2 2 5 3 2 4 3" xfId="5064"/>
    <cellStyle name="Calculation 2 2 2 5 3 2 5" xfId="5065"/>
    <cellStyle name="Calculation 2 2 2 5 3 2 5 2" xfId="5066"/>
    <cellStyle name="Calculation 2 2 2 5 3 2 5 3" xfId="5067"/>
    <cellStyle name="Calculation 2 2 2 5 3 2 6" xfId="5068"/>
    <cellStyle name="Calculation 2 2 2 5 3 2 6 2" xfId="5069"/>
    <cellStyle name="Calculation 2 2 2 5 3 2 6 3" xfId="5070"/>
    <cellStyle name="Calculation 2 2 2 5 3 2 7" xfId="5071"/>
    <cellStyle name="Calculation 2 2 2 5 3 2 7 2" xfId="5072"/>
    <cellStyle name="Calculation 2 2 2 5 3 2 7 3" xfId="5073"/>
    <cellStyle name="Calculation 2 2 2 5 3 2 8" xfId="5074"/>
    <cellStyle name="Calculation 2 2 2 5 3 2 9" xfId="5075"/>
    <cellStyle name="Calculation 2 2 2 5 3 3" xfId="5076"/>
    <cellStyle name="Calculation 2 2 2 5 3 3 2" xfId="5077"/>
    <cellStyle name="Calculation 2 2 2 5 3 3 3" xfId="5078"/>
    <cellStyle name="Calculation 2 2 2 5 3 4" xfId="5079"/>
    <cellStyle name="Calculation 2 2 2 5 3 4 2" xfId="5080"/>
    <cellStyle name="Calculation 2 2 2 5 3 4 3" xfId="5081"/>
    <cellStyle name="Calculation 2 2 2 5 3 5" xfId="5082"/>
    <cellStyle name="Calculation 2 2 2 5 3 5 2" xfId="5083"/>
    <cellStyle name="Calculation 2 2 2 5 3 5 3" xfId="5084"/>
    <cellStyle name="Calculation 2 2 2 5 3 6" xfId="5085"/>
    <cellStyle name="Calculation 2 2 2 5 3 6 2" xfId="5086"/>
    <cellStyle name="Calculation 2 2 2 5 3 6 3" xfId="5087"/>
    <cellStyle name="Calculation 2 2 2 5 3 7" xfId="5088"/>
    <cellStyle name="Calculation 2 2 2 5 3 7 2" xfId="5089"/>
    <cellStyle name="Calculation 2 2 2 5 3 7 3" xfId="5090"/>
    <cellStyle name="Calculation 2 2 2 5 3 8" xfId="5091"/>
    <cellStyle name="Calculation 2 2 2 5 3 8 2" xfId="5092"/>
    <cellStyle name="Calculation 2 2 2 5 3 8 3" xfId="5093"/>
    <cellStyle name="Calculation 2 2 2 5 3 9" xfId="5094"/>
    <cellStyle name="Calculation 2 2 2 5 4" xfId="5095"/>
    <cellStyle name="Calculation 2 2 2 5 4 10" xfId="5096"/>
    <cellStyle name="Calculation 2 2 2 5 4 2" xfId="5097"/>
    <cellStyle name="Calculation 2 2 2 5 4 2 2" xfId="5098"/>
    <cellStyle name="Calculation 2 2 2 5 4 2 2 2" xfId="5099"/>
    <cellStyle name="Calculation 2 2 2 5 4 2 2 3" xfId="5100"/>
    <cellStyle name="Calculation 2 2 2 5 4 2 3" xfId="5101"/>
    <cellStyle name="Calculation 2 2 2 5 4 2 3 2" xfId="5102"/>
    <cellStyle name="Calculation 2 2 2 5 4 2 3 3" xfId="5103"/>
    <cellStyle name="Calculation 2 2 2 5 4 2 4" xfId="5104"/>
    <cellStyle name="Calculation 2 2 2 5 4 2 4 2" xfId="5105"/>
    <cellStyle name="Calculation 2 2 2 5 4 2 4 3" xfId="5106"/>
    <cellStyle name="Calculation 2 2 2 5 4 2 5" xfId="5107"/>
    <cellStyle name="Calculation 2 2 2 5 4 2 5 2" xfId="5108"/>
    <cellStyle name="Calculation 2 2 2 5 4 2 5 3" xfId="5109"/>
    <cellStyle name="Calculation 2 2 2 5 4 2 6" xfId="5110"/>
    <cellStyle name="Calculation 2 2 2 5 4 2 6 2" xfId="5111"/>
    <cellStyle name="Calculation 2 2 2 5 4 2 6 3" xfId="5112"/>
    <cellStyle name="Calculation 2 2 2 5 4 2 7" xfId="5113"/>
    <cellStyle name="Calculation 2 2 2 5 4 2 7 2" xfId="5114"/>
    <cellStyle name="Calculation 2 2 2 5 4 2 7 3" xfId="5115"/>
    <cellStyle name="Calculation 2 2 2 5 4 2 8" xfId="5116"/>
    <cellStyle name="Calculation 2 2 2 5 4 2 9" xfId="5117"/>
    <cellStyle name="Calculation 2 2 2 5 4 3" xfId="5118"/>
    <cellStyle name="Calculation 2 2 2 5 4 3 2" xfId="5119"/>
    <cellStyle name="Calculation 2 2 2 5 4 3 3" xfId="5120"/>
    <cellStyle name="Calculation 2 2 2 5 4 4" xfId="5121"/>
    <cellStyle name="Calculation 2 2 2 5 4 4 2" xfId="5122"/>
    <cellStyle name="Calculation 2 2 2 5 4 4 3" xfId="5123"/>
    <cellStyle name="Calculation 2 2 2 5 4 5" xfId="5124"/>
    <cellStyle name="Calculation 2 2 2 5 4 5 2" xfId="5125"/>
    <cellStyle name="Calculation 2 2 2 5 4 5 3" xfId="5126"/>
    <cellStyle name="Calculation 2 2 2 5 4 6" xfId="5127"/>
    <cellStyle name="Calculation 2 2 2 5 4 6 2" xfId="5128"/>
    <cellStyle name="Calculation 2 2 2 5 4 6 3" xfId="5129"/>
    <cellStyle name="Calculation 2 2 2 5 4 7" xfId="5130"/>
    <cellStyle name="Calculation 2 2 2 5 4 7 2" xfId="5131"/>
    <cellStyle name="Calculation 2 2 2 5 4 7 3" xfId="5132"/>
    <cellStyle name="Calculation 2 2 2 5 4 8" xfId="5133"/>
    <cellStyle name="Calculation 2 2 2 5 4 8 2" xfId="5134"/>
    <cellStyle name="Calculation 2 2 2 5 4 8 3" xfId="5135"/>
    <cellStyle name="Calculation 2 2 2 5 4 9" xfId="5136"/>
    <cellStyle name="Calculation 2 2 2 5 5" xfId="5137"/>
    <cellStyle name="Calculation 2 2 2 5 5 2" xfId="5138"/>
    <cellStyle name="Calculation 2 2 2 5 5 2 2" xfId="5139"/>
    <cellStyle name="Calculation 2 2 2 5 5 2 3" xfId="5140"/>
    <cellStyle name="Calculation 2 2 2 5 5 3" xfId="5141"/>
    <cellStyle name="Calculation 2 2 2 5 5 3 2" xfId="5142"/>
    <cellStyle name="Calculation 2 2 2 5 5 3 3" xfId="5143"/>
    <cellStyle name="Calculation 2 2 2 5 5 4" xfId="5144"/>
    <cellStyle name="Calculation 2 2 2 5 5 4 2" xfId="5145"/>
    <cellStyle name="Calculation 2 2 2 5 5 4 3" xfId="5146"/>
    <cellStyle name="Calculation 2 2 2 5 5 5" xfId="5147"/>
    <cellStyle name="Calculation 2 2 2 5 5 5 2" xfId="5148"/>
    <cellStyle name="Calculation 2 2 2 5 5 5 3" xfId="5149"/>
    <cellStyle name="Calculation 2 2 2 5 5 6" xfId="5150"/>
    <cellStyle name="Calculation 2 2 2 5 5 6 2" xfId="5151"/>
    <cellStyle name="Calculation 2 2 2 5 5 6 3" xfId="5152"/>
    <cellStyle name="Calculation 2 2 2 5 5 7" xfId="5153"/>
    <cellStyle name="Calculation 2 2 2 5 5 7 2" xfId="5154"/>
    <cellStyle name="Calculation 2 2 2 5 5 7 3" xfId="5155"/>
    <cellStyle name="Calculation 2 2 2 5 5 8" xfId="5156"/>
    <cellStyle name="Calculation 2 2 2 5 5 9" xfId="5157"/>
    <cellStyle name="Calculation 2 2 2 5 6" xfId="5158"/>
    <cellStyle name="Calculation 2 2 2 5 6 2" xfId="5159"/>
    <cellStyle name="Calculation 2 2 2 5 6 3" xfId="5160"/>
    <cellStyle name="Calculation 2 2 2 5 7" xfId="5161"/>
    <cellStyle name="Calculation 2 2 2 5 7 2" xfId="5162"/>
    <cellStyle name="Calculation 2 2 2 5 7 3" xfId="5163"/>
    <cellStyle name="Calculation 2 2 2 5 8" xfId="5164"/>
    <cellStyle name="Calculation 2 2 2 5 8 2" xfId="5165"/>
    <cellStyle name="Calculation 2 2 2 5 8 3" xfId="5166"/>
    <cellStyle name="Calculation 2 2 2 5 9" xfId="5167"/>
    <cellStyle name="Calculation 2 2 2 5 9 2" xfId="5168"/>
    <cellStyle name="Calculation 2 2 2 5 9 3" xfId="5169"/>
    <cellStyle name="Calculation 2 2 2 6" xfId="5170"/>
    <cellStyle name="Calculation 2 2 2 6 10" xfId="5171"/>
    <cellStyle name="Calculation 2 2 2 6 2" xfId="5172"/>
    <cellStyle name="Calculation 2 2 2 6 2 2" xfId="5173"/>
    <cellStyle name="Calculation 2 2 2 6 2 2 2" xfId="5174"/>
    <cellStyle name="Calculation 2 2 2 6 2 2 3" xfId="5175"/>
    <cellStyle name="Calculation 2 2 2 6 2 3" xfId="5176"/>
    <cellStyle name="Calculation 2 2 2 6 2 3 2" xfId="5177"/>
    <cellStyle name="Calculation 2 2 2 6 2 3 3" xfId="5178"/>
    <cellStyle name="Calculation 2 2 2 6 2 4" xfId="5179"/>
    <cellStyle name="Calculation 2 2 2 6 2 4 2" xfId="5180"/>
    <cellStyle name="Calculation 2 2 2 6 2 4 3" xfId="5181"/>
    <cellStyle name="Calculation 2 2 2 6 2 5" xfId="5182"/>
    <cellStyle name="Calculation 2 2 2 6 2 5 2" xfId="5183"/>
    <cellStyle name="Calculation 2 2 2 6 2 5 3" xfId="5184"/>
    <cellStyle name="Calculation 2 2 2 6 2 6" xfId="5185"/>
    <cellStyle name="Calculation 2 2 2 6 2 6 2" xfId="5186"/>
    <cellStyle name="Calculation 2 2 2 6 2 6 3" xfId="5187"/>
    <cellStyle name="Calculation 2 2 2 6 2 7" xfId="5188"/>
    <cellStyle name="Calculation 2 2 2 6 2 7 2" xfId="5189"/>
    <cellStyle name="Calculation 2 2 2 6 2 7 3" xfId="5190"/>
    <cellStyle name="Calculation 2 2 2 6 2 8" xfId="5191"/>
    <cellStyle name="Calculation 2 2 2 6 2 9" xfId="5192"/>
    <cellStyle name="Calculation 2 2 2 6 3" xfId="5193"/>
    <cellStyle name="Calculation 2 2 2 6 3 2" xfId="5194"/>
    <cellStyle name="Calculation 2 2 2 6 3 3" xfId="5195"/>
    <cellStyle name="Calculation 2 2 2 6 4" xfId="5196"/>
    <cellStyle name="Calculation 2 2 2 6 4 2" xfId="5197"/>
    <cellStyle name="Calculation 2 2 2 6 4 3" xfId="5198"/>
    <cellStyle name="Calculation 2 2 2 6 5" xfId="5199"/>
    <cellStyle name="Calculation 2 2 2 6 5 2" xfId="5200"/>
    <cellStyle name="Calculation 2 2 2 6 5 3" xfId="5201"/>
    <cellStyle name="Calculation 2 2 2 6 6" xfId="5202"/>
    <cellStyle name="Calculation 2 2 2 6 6 2" xfId="5203"/>
    <cellStyle name="Calculation 2 2 2 6 6 3" xfId="5204"/>
    <cellStyle name="Calculation 2 2 2 6 7" xfId="5205"/>
    <cellStyle name="Calculation 2 2 2 6 7 2" xfId="5206"/>
    <cellStyle name="Calculation 2 2 2 6 7 3" xfId="5207"/>
    <cellStyle name="Calculation 2 2 2 6 8" xfId="5208"/>
    <cellStyle name="Calculation 2 2 2 6 8 2" xfId="5209"/>
    <cellStyle name="Calculation 2 2 2 6 8 3" xfId="5210"/>
    <cellStyle name="Calculation 2 2 2 6 9" xfId="5211"/>
    <cellStyle name="Calculation 2 2 2 7" xfId="5212"/>
    <cellStyle name="Calculation 2 2 2 7 10" xfId="5213"/>
    <cellStyle name="Calculation 2 2 2 7 2" xfId="5214"/>
    <cellStyle name="Calculation 2 2 2 7 2 2" xfId="5215"/>
    <cellStyle name="Calculation 2 2 2 7 2 2 2" xfId="5216"/>
    <cellStyle name="Calculation 2 2 2 7 2 2 3" xfId="5217"/>
    <cellStyle name="Calculation 2 2 2 7 2 3" xfId="5218"/>
    <cellStyle name="Calculation 2 2 2 7 2 3 2" xfId="5219"/>
    <cellStyle name="Calculation 2 2 2 7 2 3 3" xfId="5220"/>
    <cellStyle name="Calculation 2 2 2 7 2 4" xfId="5221"/>
    <cellStyle name="Calculation 2 2 2 7 2 4 2" xfId="5222"/>
    <cellStyle name="Calculation 2 2 2 7 2 4 3" xfId="5223"/>
    <cellStyle name="Calculation 2 2 2 7 2 5" xfId="5224"/>
    <cellStyle name="Calculation 2 2 2 7 2 5 2" xfId="5225"/>
    <cellStyle name="Calculation 2 2 2 7 2 5 3" xfId="5226"/>
    <cellStyle name="Calculation 2 2 2 7 2 6" xfId="5227"/>
    <cellStyle name="Calculation 2 2 2 7 2 6 2" xfId="5228"/>
    <cellStyle name="Calculation 2 2 2 7 2 6 3" xfId="5229"/>
    <cellStyle name="Calculation 2 2 2 7 2 7" xfId="5230"/>
    <cellStyle name="Calculation 2 2 2 7 2 7 2" xfId="5231"/>
    <cellStyle name="Calculation 2 2 2 7 2 7 3" xfId="5232"/>
    <cellStyle name="Calculation 2 2 2 7 2 8" xfId="5233"/>
    <cellStyle name="Calculation 2 2 2 7 2 9" xfId="5234"/>
    <cellStyle name="Calculation 2 2 2 7 3" xfId="5235"/>
    <cellStyle name="Calculation 2 2 2 7 3 2" xfId="5236"/>
    <cellStyle name="Calculation 2 2 2 7 3 3" xfId="5237"/>
    <cellStyle name="Calculation 2 2 2 7 4" xfId="5238"/>
    <cellStyle name="Calculation 2 2 2 7 4 2" xfId="5239"/>
    <cellStyle name="Calculation 2 2 2 7 4 3" xfId="5240"/>
    <cellStyle name="Calculation 2 2 2 7 5" xfId="5241"/>
    <cellStyle name="Calculation 2 2 2 7 5 2" xfId="5242"/>
    <cellStyle name="Calculation 2 2 2 7 5 3" xfId="5243"/>
    <cellStyle name="Calculation 2 2 2 7 6" xfId="5244"/>
    <cellStyle name="Calculation 2 2 2 7 6 2" xfId="5245"/>
    <cellStyle name="Calculation 2 2 2 7 6 3" xfId="5246"/>
    <cellStyle name="Calculation 2 2 2 7 7" xfId="5247"/>
    <cellStyle name="Calculation 2 2 2 7 7 2" xfId="5248"/>
    <cellStyle name="Calculation 2 2 2 7 7 3" xfId="5249"/>
    <cellStyle name="Calculation 2 2 2 7 8" xfId="5250"/>
    <cellStyle name="Calculation 2 2 2 7 8 2" xfId="5251"/>
    <cellStyle name="Calculation 2 2 2 7 8 3" xfId="5252"/>
    <cellStyle name="Calculation 2 2 2 7 9" xfId="5253"/>
    <cellStyle name="Calculation 2 2 2 8" xfId="5254"/>
    <cellStyle name="Calculation 2 2 2 8 10" xfId="5255"/>
    <cellStyle name="Calculation 2 2 2 8 2" xfId="5256"/>
    <cellStyle name="Calculation 2 2 2 8 2 2" xfId="5257"/>
    <cellStyle name="Calculation 2 2 2 8 2 2 2" xfId="5258"/>
    <cellStyle name="Calculation 2 2 2 8 2 2 3" xfId="5259"/>
    <cellStyle name="Calculation 2 2 2 8 2 3" xfId="5260"/>
    <cellStyle name="Calculation 2 2 2 8 2 3 2" xfId="5261"/>
    <cellStyle name="Calculation 2 2 2 8 2 3 3" xfId="5262"/>
    <cellStyle name="Calculation 2 2 2 8 2 4" xfId="5263"/>
    <cellStyle name="Calculation 2 2 2 8 2 4 2" xfId="5264"/>
    <cellStyle name="Calculation 2 2 2 8 2 4 3" xfId="5265"/>
    <cellStyle name="Calculation 2 2 2 8 2 5" xfId="5266"/>
    <cellStyle name="Calculation 2 2 2 8 2 5 2" xfId="5267"/>
    <cellStyle name="Calculation 2 2 2 8 2 5 3" xfId="5268"/>
    <cellStyle name="Calculation 2 2 2 8 2 6" xfId="5269"/>
    <cellStyle name="Calculation 2 2 2 8 2 6 2" xfId="5270"/>
    <cellStyle name="Calculation 2 2 2 8 2 6 3" xfId="5271"/>
    <cellStyle name="Calculation 2 2 2 8 2 7" xfId="5272"/>
    <cellStyle name="Calculation 2 2 2 8 2 7 2" xfId="5273"/>
    <cellStyle name="Calculation 2 2 2 8 2 7 3" xfId="5274"/>
    <cellStyle name="Calculation 2 2 2 8 2 8" xfId="5275"/>
    <cellStyle name="Calculation 2 2 2 8 2 9" xfId="5276"/>
    <cellStyle name="Calculation 2 2 2 8 3" xfId="5277"/>
    <cellStyle name="Calculation 2 2 2 8 3 2" xfId="5278"/>
    <cellStyle name="Calculation 2 2 2 8 3 3" xfId="5279"/>
    <cellStyle name="Calculation 2 2 2 8 4" xfId="5280"/>
    <cellStyle name="Calculation 2 2 2 8 4 2" xfId="5281"/>
    <cellStyle name="Calculation 2 2 2 8 4 3" xfId="5282"/>
    <cellStyle name="Calculation 2 2 2 8 5" xfId="5283"/>
    <cellStyle name="Calculation 2 2 2 8 5 2" xfId="5284"/>
    <cellStyle name="Calculation 2 2 2 8 5 3" xfId="5285"/>
    <cellStyle name="Calculation 2 2 2 8 6" xfId="5286"/>
    <cellStyle name="Calculation 2 2 2 8 6 2" xfId="5287"/>
    <cellStyle name="Calculation 2 2 2 8 6 3" xfId="5288"/>
    <cellStyle name="Calculation 2 2 2 8 7" xfId="5289"/>
    <cellStyle name="Calculation 2 2 2 8 7 2" xfId="5290"/>
    <cellStyle name="Calculation 2 2 2 8 7 3" xfId="5291"/>
    <cellStyle name="Calculation 2 2 2 8 8" xfId="5292"/>
    <cellStyle name="Calculation 2 2 2 8 8 2" xfId="5293"/>
    <cellStyle name="Calculation 2 2 2 8 8 3" xfId="5294"/>
    <cellStyle name="Calculation 2 2 2 8 9" xfId="5295"/>
    <cellStyle name="Calculation 2 2 2 9" xfId="5296"/>
    <cellStyle name="Calculation 2 2 2 9 2" xfId="5297"/>
    <cellStyle name="Calculation 2 2 2 9 2 2" xfId="5298"/>
    <cellStyle name="Calculation 2 2 2 9 2 3" xfId="5299"/>
    <cellStyle name="Calculation 2 2 2 9 3" xfId="5300"/>
    <cellStyle name="Calculation 2 2 2 9 3 2" xfId="5301"/>
    <cellStyle name="Calculation 2 2 2 9 3 3" xfId="5302"/>
    <cellStyle name="Calculation 2 2 2 9 4" xfId="5303"/>
    <cellStyle name="Calculation 2 2 2 9 4 2" xfId="5304"/>
    <cellStyle name="Calculation 2 2 2 9 4 3" xfId="5305"/>
    <cellStyle name="Calculation 2 2 2 9 5" xfId="5306"/>
    <cellStyle name="Calculation 2 2 2 9 5 2" xfId="5307"/>
    <cellStyle name="Calculation 2 2 2 9 5 3" xfId="5308"/>
    <cellStyle name="Calculation 2 2 2 9 6" xfId="5309"/>
    <cellStyle name="Calculation 2 2 2 9 6 2" xfId="5310"/>
    <cellStyle name="Calculation 2 2 2 9 6 3" xfId="5311"/>
    <cellStyle name="Calculation 2 2 2 9 7" xfId="5312"/>
    <cellStyle name="Calculation 2 2 2 9 7 2" xfId="5313"/>
    <cellStyle name="Calculation 2 2 2 9 7 3" xfId="5314"/>
    <cellStyle name="Calculation 2 2 2 9 8" xfId="5315"/>
    <cellStyle name="Calculation 2 2 2 9 9" xfId="5316"/>
    <cellStyle name="Calculation 2 2 3" xfId="5317"/>
    <cellStyle name="Calculation 2 2 3 10" xfId="5318"/>
    <cellStyle name="Calculation 2 2 3 10 2" xfId="5319"/>
    <cellStyle name="Calculation 2 2 3 10 3" xfId="5320"/>
    <cellStyle name="Calculation 2 2 3 11" xfId="5321"/>
    <cellStyle name="Calculation 2 2 3 11 2" xfId="5322"/>
    <cellStyle name="Calculation 2 2 3 11 3" xfId="5323"/>
    <cellStyle name="Calculation 2 2 3 12" xfId="5324"/>
    <cellStyle name="Calculation 2 2 3 12 2" xfId="5325"/>
    <cellStyle name="Calculation 2 2 3 12 3" xfId="5326"/>
    <cellStyle name="Calculation 2 2 3 13" xfId="5327"/>
    <cellStyle name="Calculation 2 2 3 13 2" xfId="5328"/>
    <cellStyle name="Calculation 2 2 3 13 3" xfId="5329"/>
    <cellStyle name="Calculation 2 2 3 14" xfId="44065"/>
    <cellStyle name="Calculation 2 2 3 2" xfId="5330"/>
    <cellStyle name="Calculation 2 2 3 2 10" xfId="44066"/>
    <cellStyle name="Calculation 2 2 3 2 2" xfId="5331"/>
    <cellStyle name="Calculation 2 2 3 2 2 10" xfId="5332"/>
    <cellStyle name="Calculation 2 2 3 2 2 2" xfId="5333"/>
    <cellStyle name="Calculation 2 2 3 2 2 2 2" xfId="5334"/>
    <cellStyle name="Calculation 2 2 3 2 2 2 2 2" xfId="5335"/>
    <cellStyle name="Calculation 2 2 3 2 2 2 2 3" xfId="5336"/>
    <cellStyle name="Calculation 2 2 3 2 2 2 3" xfId="5337"/>
    <cellStyle name="Calculation 2 2 3 2 2 2 3 2" xfId="5338"/>
    <cellStyle name="Calculation 2 2 3 2 2 2 3 3" xfId="5339"/>
    <cellStyle name="Calculation 2 2 3 2 2 2 4" xfId="5340"/>
    <cellStyle name="Calculation 2 2 3 2 2 2 4 2" xfId="5341"/>
    <cellStyle name="Calculation 2 2 3 2 2 2 4 3" xfId="5342"/>
    <cellStyle name="Calculation 2 2 3 2 2 2 5" xfId="5343"/>
    <cellStyle name="Calculation 2 2 3 2 2 2 5 2" xfId="5344"/>
    <cellStyle name="Calculation 2 2 3 2 2 2 5 3" xfId="5345"/>
    <cellStyle name="Calculation 2 2 3 2 2 2 6" xfId="5346"/>
    <cellStyle name="Calculation 2 2 3 2 2 2 6 2" xfId="5347"/>
    <cellStyle name="Calculation 2 2 3 2 2 2 6 3" xfId="5348"/>
    <cellStyle name="Calculation 2 2 3 2 2 2 7" xfId="5349"/>
    <cellStyle name="Calculation 2 2 3 2 2 2 7 2" xfId="5350"/>
    <cellStyle name="Calculation 2 2 3 2 2 2 7 3" xfId="5351"/>
    <cellStyle name="Calculation 2 2 3 2 2 2 8" xfId="5352"/>
    <cellStyle name="Calculation 2 2 3 2 2 2 9" xfId="5353"/>
    <cellStyle name="Calculation 2 2 3 2 2 3" xfId="5354"/>
    <cellStyle name="Calculation 2 2 3 2 2 3 2" xfId="5355"/>
    <cellStyle name="Calculation 2 2 3 2 2 3 3" xfId="5356"/>
    <cellStyle name="Calculation 2 2 3 2 2 4" xfId="5357"/>
    <cellStyle name="Calculation 2 2 3 2 2 4 2" xfId="5358"/>
    <cellStyle name="Calculation 2 2 3 2 2 4 3" xfId="5359"/>
    <cellStyle name="Calculation 2 2 3 2 2 5" xfId="5360"/>
    <cellStyle name="Calculation 2 2 3 2 2 5 2" xfId="5361"/>
    <cellStyle name="Calculation 2 2 3 2 2 5 3" xfId="5362"/>
    <cellStyle name="Calculation 2 2 3 2 2 6" xfId="5363"/>
    <cellStyle name="Calculation 2 2 3 2 2 6 2" xfId="5364"/>
    <cellStyle name="Calculation 2 2 3 2 2 6 3" xfId="5365"/>
    <cellStyle name="Calculation 2 2 3 2 2 7" xfId="5366"/>
    <cellStyle name="Calculation 2 2 3 2 2 7 2" xfId="5367"/>
    <cellStyle name="Calculation 2 2 3 2 2 7 3" xfId="5368"/>
    <cellStyle name="Calculation 2 2 3 2 2 8" xfId="5369"/>
    <cellStyle name="Calculation 2 2 3 2 2 8 2" xfId="5370"/>
    <cellStyle name="Calculation 2 2 3 2 2 8 3" xfId="5371"/>
    <cellStyle name="Calculation 2 2 3 2 2 9" xfId="5372"/>
    <cellStyle name="Calculation 2 2 3 2 3" xfId="5373"/>
    <cellStyle name="Calculation 2 2 3 2 3 10" xfId="5374"/>
    <cellStyle name="Calculation 2 2 3 2 3 2" xfId="5375"/>
    <cellStyle name="Calculation 2 2 3 2 3 2 2" xfId="5376"/>
    <cellStyle name="Calculation 2 2 3 2 3 2 2 2" xfId="5377"/>
    <cellStyle name="Calculation 2 2 3 2 3 2 2 3" xfId="5378"/>
    <cellStyle name="Calculation 2 2 3 2 3 2 3" xfId="5379"/>
    <cellStyle name="Calculation 2 2 3 2 3 2 3 2" xfId="5380"/>
    <cellStyle name="Calculation 2 2 3 2 3 2 3 3" xfId="5381"/>
    <cellStyle name="Calculation 2 2 3 2 3 2 4" xfId="5382"/>
    <cellStyle name="Calculation 2 2 3 2 3 2 4 2" xfId="5383"/>
    <cellStyle name="Calculation 2 2 3 2 3 2 4 3" xfId="5384"/>
    <cellStyle name="Calculation 2 2 3 2 3 2 5" xfId="5385"/>
    <cellStyle name="Calculation 2 2 3 2 3 2 5 2" xfId="5386"/>
    <cellStyle name="Calculation 2 2 3 2 3 2 5 3" xfId="5387"/>
    <cellStyle name="Calculation 2 2 3 2 3 2 6" xfId="5388"/>
    <cellStyle name="Calculation 2 2 3 2 3 2 6 2" xfId="5389"/>
    <cellStyle name="Calculation 2 2 3 2 3 2 6 3" xfId="5390"/>
    <cellStyle name="Calculation 2 2 3 2 3 2 7" xfId="5391"/>
    <cellStyle name="Calculation 2 2 3 2 3 2 7 2" xfId="5392"/>
    <cellStyle name="Calculation 2 2 3 2 3 2 7 3" xfId="5393"/>
    <cellStyle name="Calculation 2 2 3 2 3 2 8" xfId="5394"/>
    <cellStyle name="Calculation 2 2 3 2 3 2 9" xfId="5395"/>
    <cellStyle name="Calculation 2 2 3 2 3 3" xfId="5396"/>
    <cellStyle name="Calculation 2 2 3 2 3 3 2" xfId="5397"/>
    <cellStyle name="Calculation 2 2 3 2 3 3 3" xfId="5398"/>
    <cellStyle name="Calculation 2 2 3 2 3 4" xfId="5399"/>
    <cellStyle name="Calculation 2 2 3 2 3 4 2" xfId="5400"/>
    <cellStyle name="Calculation 2 2 3 2 3 4 3" xfId="5401"/>
    <cellStyle name="Calculation 2 2 3 2 3 5" xfId="5402"/>
    <cellStyle name="Calculation 2 2 3 2 3 5 2" xfId="5403"/>
    <cellStyle name="Calculation 2 2 3 2 3 5 3" xfId="5404"/>
    <cellStyle name="Calculation 2 2 3 2 3 6" xfId="5405"/>
    <cellStyle name="Calculation 2 2 3 2 3 6 2" xfId="5406"/>
    <cellStyle name="Calculation 2 2 3 2 3 6 3" xfId="5407"/>
    <cellStyle name="Calculation 2 2 3 2 3 7" xfId="5408"/>
    <cellStyle name="Calculation 2 2 3 2 3 7 2" xfId="5409"/>
    <cellStyle name="Calculation 2 2 3 2 3 7 3" xfId="5410"/>
    <cellStyle name="Calculation 2 2 3 2 3 8" xfId="5411"/>
    <cellStyle name="Calculation 2 2 3 2 3 8 2" xfId="5412"/>
    <cellStyle name="Calculation 2 2 3 2 3 8 3" xfId="5413"/>
    <cellStyle name="Calculation 2 2 3 2 3 9" xfId="5414"/>
    <cellStyle name="Calculation 2 2 3 2 4" xfId="5415"/>
    <cellStyle name="Calculation 2 2 3 2 4 10" xfId="5416"/>
    <cellStyle name="Calculation 2 2 3 2 4 2" xfId="5417"/>
    <cellStyle name="Calculation 2 2 3 2 4 2 2" xfId="5418"/>
    <cellStyle name="Calculation 2 2 3 2 4 2 2 2" xfId="5419"/>
    <cellStyle name="Calculation 2 2 3 2 4 2 2 3" xfId="5420"/>
    <cellStyle name="Calculation 2 2 3 2 4 2 3" xfId="5421"/>
    <cellStyle name="Calculation 2 2 3 2 4 2 3 2" xfId="5422"/>
    <cellStyle name="Calculation 2 2 3 2 4 2 3 3" xfId="5423"/>
    <cellStyle name="Calculation 2 2 3 2 4 2 4" xfId="5424"/>
    <cellStyle name="Calculation 2 2 3 2 4 2 4 2" xfId="5425"/>
    <cellStyle name="Calculation 2 2 3 2 4 2 4 3" xfId="5426"/>
    <cellStyle name="Calculation 2 2 3 2 4 2 5" xfId="5427"/>
    <cellStyle name="Calculation 2 2 3 2 4 2 5 2" xfId="5428"/>
    <cellStyle name="Calculation 2 2 3 2 4 2 5 3" xfId="5429"/>
    <cellStyle name="Calculation 2 2 3 2 4 2 6" xfId="5430"/>
    <cellStyle name="Calculation 2 2 3 2 4 2 6 2" xfId="5431"/>
    <cellStyle name="Calculation 2 2 3 2 4 2 6 3" xfId="5432"/>
    <cellStyle name="Calculation 2 2 3 2 4 2 7" xfId="5433"/>
    <cellStyle name="Calculation 2 2 3 2 4 2 7 2" xfId="5434"/>
    <cellStyle name="Calculation 2 2 3 2 4 2 7 3" xfId="5435"/>
    <cellStyle name="Calculation 2 2 3 2 4 2 8" xfId="5436"/>
    <cellStyle name="Calculation 2 2 3 2 4 2 9" xfId="5437"/>
    <cellStyle name="Calculation 2 2 3 2 4 3" xfId="5438"/>
    <cellStyle name="Calculation 2 2 3 2 4 3 2" xfId="5439"/>
    <cellStyle name="Calculation 2 2 3 2 4 3 3" xfId="5440"/>
    <cellStyle name="Calculation 2 2 3 2 4 4" xfId="5441"/>
    <cellStyle name="Calculation 2 2 3 2 4 4 2" xfId="5442"/>
    <cellStyle name="Calculation 2 2 3 2 4 4 3" xfId="5443"/>
    <cellStyle name="Calculation 2 2 3 2 4 5" xfId="5444"/>
    <cellStyle name="Calculation 2 2 3 2 4 5 2" xfId="5445"/>
    <cellStyle name="Calculation 2 2 3 2 4 5 3" xfId="5446"/>
    <cellStyle name="Calculation 2 2 3 2 4 6" xfId="5447"/>
    <cellStyle name="Calculation 2 2 3 2 4 6 2" xfId="5448"/>
    <cellStyle name="Calculation 2 2 3 2 4 6 3" xfId="5449"/>
    <cellStyle name="Calculation 2 2 3 2 4 7" xfId="5450"/>
    <cellStyle name="Calculation 2 2 3 2 4 7 2" xfId="5451"/>
    <cellStyle name="Calculation 2 2 3 2 4 7 3" xfId="5452"/>
    <cellStyle name="Calculation 2 2 3 2 4 8" xfId="5453"/>
    <cellStyle name="Calculation 2 2 3 2 4 8 2" xfId="5454"/>
    <cellStyle name="Calculation 2 2 3 2 4 8 3" xfId="5455"/>
    <cellStyle name="Calculation 2 2 3 2 4 9" xfId="5456"/>
    <cellStyle name="Calculation 2 2 3 2 5" xfId="5457"/>
    <cellStyle name="Calculation 2 2 3 2 5 2" xfId="5458"/>
    <cellStyle name="Calculation 2 2 3 2 5 2 2" xfId="5459"/>
    <cellStyle name="Calculation 2 2 3 2 5 2 3" xfId="5460"/>
    <cellStyle name="Calculation 2 2 3 2 5 3" xfId="5461"/>
    <cellStyle name="Calculation 2 2 3 2 5 3 2" xfId="5462"/>
    <cellStyle name="Calculation 2 2 3 2 5 3 3" xfId="5463"/>
    <cellStyle name="Calculation 2 2 3 2 5 4" xfId="5464"/>
    <cellStyle name="Calculation 2 2 3 2 5 4 2" xfId="5465"/>
    <cellStyle name="Calculation 2 2 3 2 5 4 3" xfId="5466"/>
    <cellStyle name="Calculation 2 2 3 2 5 5" xfId="5467"/>
    <cellStyle name="Calculation 2 2 3 2 5 5 2" xfId="5468"/>
    <cellStyle name="Calculation 2 2 3 2 5 5 3" xfId="5469"/>
    <cellStyle name="Calculation 2 2 3 2 5 6" xfId="5470"/>
    <cellStyle name="Calculation 2 2 3 2 5 6 2" xfId="5471"/>
    <cellStyle name="Calculation 2 2 3 2 5 6 3" xfId="5472"/>
    <cellStyle name="Calculation 2 2 3 2 5 7" xfId="5473"/>
    <cellStyle name="Calculation 2 2 3 2 5 7 2" xfId="5474"/>
    <cellStyle name="Calculation 2 2 3 2 5 7 3" xfId="5475"/>
    <cellStyle name="Calculation 2 2 3 2 5 8" xfId="5476"/>
    <cellStyle name="Calculation 2 2 3 2 5 9" xfId="5477"/>
    <cellStyle name="Calculation 2 2 3 2 6" xfId="5478"/>
    <cellStyle name="Calculation 2 2 3 2 6 2" xfId="5479"/>
    <cellStyle name="Calculation 2 2 3 2 6 3" xfId="5480"/>
    <cellStyle name="Calculation 2 2 3 2 7" xfId="5481"/>
    <cellStyle name="Calculation 2 2 3 2 7 2" xfId="5482"/>
    <cellStyle name="Calculation 2 2 3 2 7 3" xfId="5483"/>
    <cellStyle name="Calculation 2 2 3 2 8" xfId="5484"/>
    <cellStyle name="Calculation 2 2 3 2 8 2" xfId="5485"/>
    <cellStyle name="Calculation 2 2 3 2 8 3" xfId="5486"/>
    <cellStyle name="Calculation 2 2 3 2 9" xfId="5487"/>
    <cellStyle name="Calculation 2 2 3 2 9 2" xfId="5488"/>
    <cellStyle name="Calculation 2 2 3 2 9 3" xfId="5489"/>
    <cellStyle name="Calculation 2 2 3 3" xfId="5490"/>
    <cellStyle name="Calculation 2 2 3 3 10" xfId="44067"/>
    <cellStyle name="Calculation 2 2 3 3 2" xfId="5491"/>
    <cellStyle name="Calculation 2 2 3 3 2 10" xfId="5492"/>
    <cellStyle name="Calculation 2 2 3 3 2 2" xfId="5493"/>
    <cellStyle name="Calculation 2 2 3 3 2 2 2" xfId="5494"/>
    <cellStyle name="Calculation 2 2 3 3 2 2 2 2" xfId="5495"/>
    <cellStyle name="Calculation 2 2 3 3 2 2 2 3" xfId="5496"/>
    <cellStyle name="Calculation 2 2 3 3 2 2 3" xfId="5497"/>
    <cellStyle name="Calculation 2 2 3 3 2 2 3 2" xfId="5498"/>
    <cellStyle name="Calculation 2 2 3 3 2 2 3 3" xfId="5499"/>
    <cellStyle name="Calculation 2 2 3 3 2 2 4" xfId="5500"/>
    <cellStyle name="Calculation 2 2 3 3 2 2 4 2" xfId="5501"/>
    <cellStyle name="Calculation 2 2 3 3 2 2 4 3" xfId="5502"/>
    <cellStyle name="Calculation 2 2 3 3 2 2 5" xfId="5503"/>
    <cellStyle name="Calculation 2 2 3 3 2 2 5 2" xfId="5504"/>
    <cellStyle name="Calculation 2 2 3 3 2 2 5 3" xfId="5505"/>
    <cellStyle name="Calculation 2 2 3 3 2 2 6" xfId="5506"/>
    <cellStyle name="Calculation 2 2 3 3 2 2 6 2" xfId="5507"/>
    <cellStyle name="Calculation 2 2 3 3 2 2 6 3" xfId="5508"/>
    <cellStyle name="Calculation 2 2 3 3 2 2 7" xfId="5509"/>
    <cellStyle name="Calculation 2 2 3 3 2 2 7 2" xfId="5510"/>
    <cellStyle name="Calculation 2 2 3 3 2 2 7 3" xfId="5511"/>
    <cellStyle name="Calculation 2 2 3 3 2 2 8" xfId="5512"/>
    <cellStyle name="Calculation 2 2 3 3 2 2 9" xfId="5513"/>
    <cellStyle name="Calculation 2 2 3 3 2 3" xfId="5514"/>
    <cellStyle name="Calculation 2 2 3 3 2 3 2" xfId="5515"/>
    <cellStyle name="Calculation 2 2 3 3 2 3 3" xfId="5516"/>
    <cellStyle name="Calculation 2 2 3 3 2 4" xfId="5517"/>
    <cellStyle name="Calculation 2 2 3 3 2 4 2" xfId="5518"/>
    <cellStyle name="Calculation 2 2 3 3 2 4 3" xfId="5519"/>
    <cellStyle name="Calculation 2 2 3 3 2 5" xfId="5520"/>
    <cellStyle name="Calculation 2 2 3 3 2 5 2" xfId="5521"/>
    <cellStyle name="Calculation 2 2 3 3 2 5 3" xfId="5522"/>
    <cellStyle name="Calculation 2 2 3 3 2 6" xfId="5523"/>
    <cellStyle name="Calculation 2 2 3 3 2 6 2" xfId="5524"/>
    <cellStyle name="Calculation 2 2 3 3 2 6 3" xfId="5525"/>
    <cellStyle name="Calculation 2 2 3 3 2 7" xfId="5526"/>
    <cellStyle name="Calculation 2 2 3 3 2 7 2" xfId="5527"/>
    <cellStyle name="Calculation 2 2 3 3 2 7 3" xfId="5528"/>
    <cellStyle name="Calculation 2 2 3 3 2 8" xfId="5529"/>
    <cellStyle name="Calculation 2 2 3 3 2 8 2" xfId="5530"/>
    <cellStyle name="Calculation 2 2 3 3 2 8 3" xfId="5531"/>
    <cellStyle name="Calculation 2 2 3 3 2 9" xfId="5532"/>
    <cellStyle name="Calculation 2 2 3 3 3" xfId="5533"/>
    <cellStyle name="Calculation 2 2 3 3 3 10" xfId="5534"/>
    <cellStyle name="Calculation 2 2 3 3 3 2" xfId="5535"/>
    <cellStyle name="Calculation 2 2 3 3 3 2 2" xfId="5536"/>
    <cellStyle name="Calculation 2 2 3 3 3 2 2 2" xfId="5537"/>
    <cellStyle name="Calculation 2 2 3 3 3 2 2 3" xfId="5538"/>
    <cellStyle name="Calculation 2 2 3 3 3 2 3" xfId="5539"/>
    <cellStyle name="Calculation 2 2 3 3 3 2 3 2" xfId="5540"/>
    <cellStyle name="Calculation 2 2 3 3 3 2 3 3" xfId="5541"/>
    <cellStyle name="Calculation 2 2 3 3 3 2 4" xfId="5542"/>
    <cellStyle name="Calculation 2 2 3 3 3 2 4 2" xfId="5543"/>
    <cellStyle name="Calculation 2 2 3 3 3 2 4 3" xfId="5544"/>
    <cellStyle name="Calculation 2 2 3 3 3 2 5" xfId="5545"/>
    <cellStyle name="Calculation 2 2 3 3 3 2 5 2" xfId="5546"/>
    <cellStyle name="Calculation 2 2 3 3 3 2 5 3" xfId="5547"/>
    <cellStyle name="Calculation 2 2 3 3 3 2 6" xfId="5548"/>
    <cellStyle name="Calculation 2 2 3 3 3 2 6 2" xfId="5549"/>
    <cellStyle name="Calculation 2 2 3 3 3 2 6 3" xfId="5550"/>
    <cellStyle name="Calculation 2 2 3 3 3 2 7" xfId="5551"/>
    <cellStyle name="Calculation 2 2 3 3 3 2 7 2" xfId="5552"/>
    <cellStyle name="Calculation 2 2 3 3 3 2 7 3" xfId="5553"/>
    <cellStyle name="Calculation 2 2 3 3 3 2 8" xfId="5554"/>
    <cellStyle name="Calculation 2 2 3 3 3 2 9" xfId="5555"/>
    <cellStyle name="Calculation 2 2 3 3 3 3" xfId="5556"/>
    <cellStyle name="Calculation 2 2 3 3 3 3 2" xfId="5557"/>
    <cellStyle name="Calculation 2 2 3 3 3 3 3" xfId="5558"/>
    <cellStyle name="Calculation 2 2 3 3 3 4" xfId="5559"/>
    <cellStyle name="Calculation 2 2 3 3 3 4 2" xfId="5560"/>
    <cellStyle name="Calculation 2 2 3 3 3 4 3" xfId="5561"/>
    <cellStyle name="Calculation 2 2 3 3 3 5" xfId="5562"/>
    <cellStyle name="Calculation 2 2 3 3 3 5 2" xfId="5563"/>
    <cellStyle name="Calculation 2 2 3 3 3 5 3" xfId="5564"/>
    <cellStyle name="Calculation 2 2 3 3 3 6" xfId="5565"/>
    <cellStyle name="Calculation 2 2 3 3 3 6 2" xfId="5566"/>
    <cellStyle name="Calculation 2 2 3 3 3 6 3" xfId="5567"/>
    <cellStyle name="Calculation 2 2 3 3 3 7" xfId="5568"/>
    <cellStyle name="Calculation 2 2 3 3 3 7 2" xfId="5569"/>
    <cellStyle name="Calculation 2 2 3 3 3 7 3" xfId="5570"/>
    <cellStyle name="Calculation 2 2 3 3 3 8" xfId="5571"/>
    <cellStyle name="Calculation 2 2 3 3 3 8 2" xfId="5572"/>
    <cellStyle name="Calculation 2 2 3 3 3 8 3" xfId="5573"/>
    <cellStyle name="Calculation 2 2 3 3 3 9" xfId="5574"/>
    <cellStyle name="Calculation 2 2 3 3 4" xfId="5575"/>
    <cellStyle name="Calculation 2 2 3 3 4 10" xfId="5576"/>
    <cellStyle name="Calculation 2 2 3 3 4 2" xfId="5577"/>
    <cellStyle name="Calculation 2 2 3 3 4 2 2" xfId="5578"/>
    <cellStyle name="Calculation 2 2 3 3 4 2 2 2" xfId="5579"/>
    <cellStyle name="Calculation 2 2 3 3 4 2 2 3" xfId="5580"/>
    <cellStyle name="Calculation 2 2 3 3 4 2 3" xfId="5581"/>
    <cellStyle name="Calculation 2 2 3 3 4 2 3 2" xfId="5582"/>
    <cellStyle name="Calculation 2 2 3 3 4 2 3 3" xfId="5583"/>
    <cellStyle name="Calculation 2 2 3 3 4 2 4" xfId="5584"/>
    <cellStyle name="Calculation 2 2 3 3 4 2 4 2" xfId="5585"/>
    <cellStyle name="Calculation 2 2 3 3 4 2 4 3" xfId="5586"/>
    <cellStyle name="Calculation 2 2 3 3 4 2 5" xfId="5587"/>
    <cellStyle name="Calculation 2 2 3 3 4 2 5 2" xfId="5588"/>
    <cellStyle name="Calculation 2 2 3 3 4 2 5 3" xfId="5589"/>
    <cellStyle name="Calculation 2 2 3 3 4 2 6" xfId="5590"/>
    <cellStyle name="Calculation 2 2 3 3 4 2 6 2" xfId="5591"/>
    <cellStyle name="Calculation 2 2 3 3 4 2 6 3" xfId="5592"/>
    <cellStyle name="Calculation 2 2 3 3 4 2 7" xfId="5593"/>
    <cellStyle name="Calculation 2 2 3 3 4 2 7 2" xfId="5594"/>
    <cellStyle name="Calculation 2 2 3 3 4 2 7 3" xfId="5595"/>
    <cellStyle name="Calculation 2 2 3 3 4 2 8" xfId="5596"/>
    <cellStyle name="Calculation 2 2 3 3 4 2 9" xfId="5597"/>
    <cellStyle name="Calculation 2 2 3 3 4 3" xfId="5598"/>
    <cellStyle name="Calculation 2 2 3 3 4 3 2" xfId="5599"/>
    <cellStyle name="Calculation 2 2 3 3 4 3 3" xfId="5600"/>
    <cellStyle name="Calculation 2 2 3 3 4 4" xfId="5601"/>
    <cellStyle name="Calculation 2 2 3 3 4 4 2" xfId="5602"/>
    <cellStyle name="Calculation 2 2 3 3 4 4 3" xfId="5603"/>
    <cellStyle name="Calculation 2 2 3 3 4 5" xfId="5604"/>
    <cellStyle name="Calculation 2 2 3 3 4 5 2" xfId="5605"/>
    <cellStyle name="Calculation 2 2 3 3 4 5 3" xfId="5606"/>
    <cellStyle name="Calculation 2 2 3 3 4 6" xfId="5607"/>
    <cellStyle name="Calculation 2 2 3 3 4 6 2" xfId="5608"/>
    <cellStyle name="Calculation 2 2 3 3 4 6 3" xfId="5609"/>
    <cellStyle name="Calculation 2 2 3 3 4 7" xfId="5610"/>
    <cellStyle name="Calculation 2 2 3 3 4 7 2" xfId="5611"/>
    <cellStyle name="Calculation 2 2 3 3 4 7 3" xfId="5612"/>
    <cellStyle name="Calculation 2 2 3 3 4 8" xfId="5613"/>
    <cellStyle name="Calculation 2 2 3 3 4 8 2" xfId="5614"/>
    <cellStyle name="Calculation 2 2 3 3 4 8 3" xfId="5615"/>
    <cellStyle name="Calculation 2 2 3 3 4 9" xfId="5616"/>
    <cellStyle name="Calculation 2 2 3 3 5" xfId="5617"/>
    <cellStyle name="Calculation 2 2 3 3 5 2" xfId="5618"/>
    <cellStyle name="Calculation 2 2 3 3 5 2 2" xfId="5619"/>
    <cellStyle name="Calculation 2 2 3 3 5 2 3" xfId="5620"/>
    <cellStyle name="Calculation 2 2 3 3 5 3" xfId="5621"/>
    <cellStyle name="Calculation 2 2 3 3 5 3 2" xfId="5622"/>
    <cellStyle name="Calculation 2 2 3 3 5 3 3" xfId="5623"/>
    <cellStyle name="Calculation 2 2 3 3 5 4" xfId="5624"/>
    <cellStyle name="Calculation 2 2 3 3 5 4 2" xfId="5625"/>
    <cellStyle name="Calculation 2 2 3 3 5 4 3" xfId="5626"/>
    <cellStyle name="Calculation 2 2 3 3 5 5" xfId="5627"/>
    <cellStyle name="Calculation 2 2 3 3 5 5 2" xfId="5628"/>
    <cellStyle name="Calculation 2 2 3 3 5 5 3" xfId="5629"/>
    <cellStyle name="Calculation 2 2 3 3 5 6" xfId="5630"/>
    <cellStyle name="Calculation 2 2 3 3 5 6 2" xfId="5631"/>
    <cellStyle name="Calculation 2 2 3 3 5 6 3" xfId="5632"/>
    <cellStyle name="Calculation 2 2 3 3 5 7" xfId="5633"/>
    <cellStyle name="Calculation 2 2 3 3 5 7 2" xfId="5634"/>
    <cellStyle name="Calculation 2 2 3 3 5 7 3" xfId="5635"/>
    <cellStyle name="Calculation 2 2 3 3 5 8" xfId="5636"/>
    <cellStyle name="Calculation 2 2 3 3 5 9" xfId="5637"/>
    <cellStyle name="Calculation 2 2 3 3 6" xfId="5638"/>
    <cellStyle name="Calculation 2 2 3 3 6 2" xfId="5639"/>
    <cellStyle name="Calculation 2 2 3 3 6 3" xfId="5640"/>
    <cellStyle name="Calculation 2 2 3 3 7" xfId="5641"/>
    <cellStyle name="Calculation 2 2 3 3 7 2" xfId="5642"/>
    <cellStyle name="Calculation 2 2 3 3 7 3" xfId="5643"/>
    <cellStyle name="Calculation 2 2 3 3 8" xfId="5644"/>
    <cellStyle name="Calculation 2 2 3 3 8 2" xfId="5645"/>
    <cellStyle name="Calculation 2 2 3 3 8 3" xfId="5646"/>
    <cellStyle name="Calculation 2 2 3 3 9" xfId="5647"/>
    <cellStyle name="Calculation 2 2 3 3 9 2" xfId="5648"/>
    <cellStyle name="Calculation 2 2 3 3 9 3" xfId="5649"/>
    <cellStyle name="Calculation 2 2 3 4" xfId="5650"/>
    <cellStyle name="Calculation 2 2 3 4 10" xfId="44068"/>
    <cellStyle name="Calculation 2 2 3 4 2" xfId="5651"/>
    <cellStyle name="Calculation 2 2 3 4 2 10" xfId="5652"/>
    <cellStyle name="Calculation 2 2 3 4 2 2" xfId="5653"/>
    <cellStyle name="Calculation 2 2 3 4 2 2 2" xfId="5654"/>
    <cellStyle name="Calculation 2 2 3 4 2 2 2 2" xfId="5655"/>
    <cellStyle name="Calculation 2 2 3 4 2 2 2 3" xfId="5656"/>
    <cellStyle name="Calculation 2 2 3 4 2 2 3" xfId="5657"/>
    <cellStyle name="Calculation 2 2 3 4 2 2 3 2" xfId="5658"/>
    <cellStyle name="Calculation 2 2 3 4 2 2 3 3" xfId="5659"/>
    <cellStyle name="Calculation 2 2 3 4 2 2 4" xfId="5660"/>
    <cellStyle name="Calculation 2 2 3 4 2 2 4 2" xfId="5661"/>
    <cellStyle name="Calculation 2 2 3 4 2 2 4 3" xfId="5662"/>
    <cellStyle name="Calculation 2 2 3 4 2 2 5" xfId="5663"/>
    <cellStyle name="Calculation 2 2 3 4 2 2 5 2" xfId="5664"/>
    <cellStyle name="Calculation 2 2 3 4 2 2 5 3" xfId="5665"/>
    <cellStyle name="Calculation 2 2 3 4 2 2 6" xfId="5666"/>
    <cellStyle name="Calculation 2 2 3 4 2 2 6 2" xfId="5667"/>
    <cellStyle name="Calculation 2 2 3 4 2 2 6 3" xfId="5668"/>
    <cellStyle name="Calculation 2 2 3 4 2 2 7" xfId="5669"/>
    <cellStyle name="Calculation 2 2 3 4 2 2 7 2" xfId="5670"/>
    <cellStyle name="Calculation 2 2 3 4 2 2 7 3" xfId="5671"/>
    <cellStyle name="Calculation 2 2 3 4 2 2 8" xfId="5672"/>
    <cellStyle name="Calculation 2 2 3 4 2 2 9" xfId="5673"/>
    <cellStyle name="Calculation 2 2 3 4 2 3" xfId="5674"/>
    <cellStyle name="Calculation 2 2 3 4 2 3 2" xfId="5675"/>
    <cellStyle name="Calculation 2 2 3 4 2 3 3" xfId="5676"/>
    <cellStyle name="Calculation 2 2 3 4 2 4" xfId="5677"/>
    <cellStyle name="Calculation 2 2 3 4 2 4 2" xfId="5678"/>
    <cellStyle name="Calculation 2 2 3 4 2 4 3" xfId="5679"/>
    <cellStyle name="Calculation 2 2 3 4 2 5" xfId="5680"/>
    <cellStyle name="Calculation 2 2 3 4 2 5 2" xfId="5681"/>
    <cellStyle name="Calculation 2 2 3 4 2 5 3" xfId="5682"/>
    <cellStyle name="Calculation 2 2 3 4 2 6" xfId="5683"/>
    <cellStyle name="Calculation 2 2 3 4 2 6 2" xfId="5684"/>
    <cellStyle name="Calculation 2 2 3 4 2 6 3" xfId="5685"/>
    <cellStyle name="Calculation 2 2 3 4 2 7" xfId="5686"/>
    <cellStyle name="Calculation 2 2 3 4 2 7 2" xfId="5687"/>
    <cellStyle name="Calculation 2 2 3 4 2 7 3" xfId="5688"/>
    <cellStyle name="Calculation 2 2 3 4 2 8" xfId="5689"/>
    <cellStyle name="Calculation 2 2 3 4 2 8 2" xfId="5690"/>
    <cellStyle name="Calculation 2 2 3 4 2 8 3" xfId="5691"/>
    <cellStyle name="Calculation 2 2 3 4 2 9" xfId="5692"/>
    <cellStyle name="Calculation 2 2 3 4 3" xfId="5693"/>
    <cellStyle name="Calculation 2 2 3 4 3 10" xfId="5694"/>
    <cellStyle name="Calculation 2 2 3 4 3 2" xfId="5695"/>
    <cellStyle name="Calculation 2 2 3 4 3 2 2" xfId="5696"/>
    <cellStyle name="Calculation 2 2 3 4 3 2 2 2" xfId="5697"/>
    <cellStyle name="Calculation 2 2 3 4 3 2 2 3" xfId="5698"/>
    <cellStyle name="Calculation 2 2 3 4 3 2 3" xfId="5699"/>
    <cellStyle name="Calculation 2 2 3 4 3 2 3 2" xfId="5700"/>
    <cellStyle name="Calculation 2 2 3 4 3 2 3 3" xfId="5701"/>
    <cellStyle name="Calculation 2 2 3 4 3 2 4" xfId="5702"/>
    <cellStyle name="Calculation 2 2 3 4 3 2 4 2" xfId="5703"/>
    <cellStyle name="Calculation 2 2 3 4 3 2 4 3" xfId="5704"/>
    <cellStyle name="Calculation 2 2 3 4 3 2 5" xfId="5705"/>
    <cellStyle name="Calculation 2 2 3 4 3 2 5 2" xfId="5706"/>
    <cellStyle name="Calculation 2 2 3 4 3 2 5 3" xfId="5707"/>
    <cellStyle name="Calculation 2 2 3 4 3 2 6" xfId="5708"/>
    <cellStyle name="Calculation 2 2 3 4 3 2 6 2" xfId="5709"/>
    <cellStyle name="Calculation 2 2 3 4 3 2 6 3" xfId="5710"/>
    <cellStyle name="Calculation 2 2 3 4 3 2 7" xfId="5711"/>
    <cellStyle name="Calculation 2 2 3 4 3 2 7 2" xfId="5712"/>
    <cellStyle name="Calculation 2 2 3 4 3 2 7 3" xfId="5713"/>
    <cellStyle name="Calculation 2 2 3 4 3 2 8" xfId="5714"/>
    <cellStyle name="Calculation 2 2 3 4 3 2 9" xfId="5715"/>
    <cellStyle name="Calculation 2 2 3 4 3 3" xfId="5716"/>
    <cellStyle name="Calculation 2 2 3 4 3 3 2" xfId="5717"/>
    <cellStyle name="Calculation 2 2 3 4 3 3 3" xfId="5718"/>
    <cellStyle name="Calculation 2 2 3 4 3 4" xfId="5719"/>
    <cellStyle name="Calculation 2 2 3 4 3 4 2" xfId="5720"/>
    <cellStyle name="Calculation 2 2 3 4 3 4 3" xfId="5721"/>
    <cellStyle name="Calculation 2 2 3 4 3 5" xfId="5722"/>
    <cellStyle name="Calculation 2 2 3 4 3 5 2" xfId="5723"/>
    <cellStyle name="Calculation 2 2 3 4 3 5 3" xfId="5724"/>
    <cellStyle name="Calculation 2 2 3 4 3 6" xfId="5725"/>
    <cellStyle name="Calculation 2 2 3 4 3 6 2" xfId="5726"/>
    <cellStyle name="Calculation 2 2 3 4 3 6 3" xfId="5727"/>
    <cellStyle name="Calculation 2 2 3 4 3 7" xfId="5728"/>
    <cellStyle name="Calculation 2 2 3 4 3 7 2" xfId="5729"/>
    <cellStyle name="Calculation 2 2 3 4 3 7 3" xfId="5730"/>
    <cellStyle name="Calculation 2 2 3 4 3 8" xfId="5731"/>
    <cellStyle name="Calculation 2 2 3 4 3 8 2" xfId="5732"/>
    <cellStyle name="Calculation 2 2 3 4 3 8 3" xfId="5733"/>
    <cellStyle name="Calculation 2 2 3 4 3 9" xfId="5734"/>
    <cellStyle name="Calculation 2 2 3 4 4" xfId="5735"/>
    <cellStyle name="Calculation 2 2 3 4 4 10" xfId="5736"/>
    <cellStyle name="Calculation 2 2 3 4 4 2" xfId="5737"/>
    <cellStyle name="Calculation 2 2 3 4 4 2 2" xfId="5738"/>
    <cellStyle name="Calculation 2 2 3 4 4 2 2 2" xfId="5739"/>
    <cellStyle name="Calculation 2 2 3 4 4 2 2 3" xfId="5740"/>
    <cellStyle name="Calculation 2 2 3 4 4 2 3" xfId="5741"/>
    <cellStyle name="Calculation 2 2 3 4 4 2 3 2" xfId="5742"/>
    <cellStyle name="Calculation 2 2 3 4 4 2 3 3" xfId="5743"/>
    <cellStyle name="Calculation 2 2 3 4 4 2 4" xfId="5744"/>
    <cellStyle name="Calculation 2 2 3 4 4 2 4 2" xfId="5745"/>
    <cellStyle name="Calculation 2 2 3 4 4 2 4 3" xfId="5746"/>
    <cellStyle name="Calculation 2 2 3 4 4 2 5" xfId="5747"/>
    <cellStyle name="Calculation 2 2 3 4 4 2 5 2" xfId="5748"/>
    <cellStyle name="Calculation 2 2 3 4 4 2 5 3" xfId="5749"/>
    <cellStyle name="Calculation 2 2 3 4 4 2 6" xfId="5750"/>
    <cellStyle name="Calculation 2 2 3 4 4 2 6 2" xfId="5751"/>
    <cellStyle name="Calculation 2 2 3 4 4 2 6 3" xfId="5752"/>
    <cellStyle name="Calculation 2 2 3 4 4 2 7" xfId="5753"/>
    <cellStyle name="Calculation 2 2 3 4 4 2 7 2" xfId="5754"/>
    <cellStyle name="Calculation 2 2 3 4 4 2 7 3" xfId="5755"/>
    <cellStyle name="Calculation 2 2 3 4 4 2 8" xfId="5756"/>
    <cellStyle name="Calculation 2 2 3 4 4 2 9" xfId="5757"/>
    <cellStyle name="Calculation 2 2 3 4 4 3" xfId="5758"/>
    <cellStyle name="Calculation 2 2 3 4 4 3 2" xfId="5759"/>
    <cellStyle name="Calculation 2 2 3 4 4 3 3" xfId="5760"/>
    <cellStyle name="Calculation 2 2 3 4 4 4" xfId="5761"/>
    <cellStyle name="Calculation 2 2 3 4 4 4 2" xfId="5762"/>
    <cellStyle name="Calculation 2 2 3 4 4 4 3" xfId="5763"/>
    <cellStyle name="Calculation 2 2 3 4 4 5" xfId="5764"/>
    <cellStyle name="Calculation 2 2 3 4 4 5 2" xfId="5765"/>
    <cellStyle name="Calculation 2 2 3 4 4 5 3" xfId="5766"/>
    <cellStyle name="Calculation 2 2 3 4 4 6" xfId="5767"/>
    <cellStyle name="Calculation 2 2 3 4 4 6 2" xfId="5768"/>
    <cellStyle name="Calculation 2 2 3 4 4 6 3" xfId="5769"/>
    <cellStyle name="Calculation 2 2 3 4 4 7" xfId="5770"/>
    <cellStyle name="Calculation 2 2 3 4 4 7 2" xfId="5771"/>
    <cellStyle name="Calculation 2 2 3 4 4 7 3" xfId="5772"/>
    <cellStyle name="Calculation 2 2 3 4 4 8" xfId="5773"/>
    <cellStyle name="Calculation 2 2 3 4 4 8 2" xfId="5774"/>
    <cellStyle name="Calculation 2 2 3 4 4 8 3" xfId="5775"/>
    <cellStyle name="Calculation 2 2 3 4 4 9" xfId="5776"/>
    <cellStyle name="Calculation 2 2 3 4 5" xfId="5777"/>
    <cellStyle name="Calculation 2 2 3 4 5 2" xfId="5778"/>
    <cellStyle name="Calculation 2 2 3 4 5 2 2" xfId="5779"/>
    <cellStyle name="Calculation 2 2 3 4 5 2 3" xfId="5780"/>
    <cellStyle name="Calculation 2 2 3 4 5 3" xfId="5781"/>
    <cellStyle name="Calculation 2 2 3 4 5 3 2" xfId="5782"/>
    <cellStyle name="Calculation 2 2 3 4 5 3 3" xfId="5783"/>
    <cellStyle name="Calculation 2 2 3 4 5 4" xfId="5784"/>
    <cellStyle name="Calculation 2 2 3 4 5 4 2" xfId="5785"/>
    <cellStyle name="Calculation 2 2 3 4 5 4 3" xfId="5786"/>
    <cellStyle name="Calculation 2 2 3 4 5 5" xfId="5787"/>
    <cellStyle name="Calculation 2 2 3 4 5 5 2" xfId="5788"/>
    <cellStyle name="Calculation 2 2 3 4 5 5 3" xfId="5789"/>
    <cellStyle name="Calculation 2 2 3 4 5 6" xfId="5790"/>
    <cellStyle name="Calculation 2 2 3 4 5 6 2" xfId="5791"/>
    <cellStyle name="Calculation 2 2 3 4 5 6 3" xfId="5792"/>
    <cellStyle name="Calculation 2 2 3 4 5 7" xfId="5793"/>
    <cellStyle name="Calculation 2 2 3 4 5 7 2" xfId="5794"/>
    <cellStyle name="Calculation 2 2 3 4 5 7 3" xfId="5795"/>
    <cellStyle name="Calculation 2 2 3 4 5 8" xfId="5796"/>
    <cellStyle name="Calculation 2 2 3 4 5 9" xfId="5797"/>
    <cellStyle name="Calculation 2 2 3 4 6" xfId="5798"/>
    <cellStyle name="Calculation 2 2 3 4 6 2" xfId="5799"/>
    <cellStyle name="Calculation 2 2 3 4 6 3" xfId="5800"/>
    <cellStyle name="Calculation 2 2 3 4 7" xfId="5801"/>
    <cellStyle name="Calculation 2 2 3 4 7 2" xfId="5802"/>
    <cellStyle name="Calculation 2 2 3 4 7 3" xfId="5803"/>
    <cellStyle name="Calculation 2 2 3 4 8" xfId="5804"/>
    <cellStyle name="Calculation 2 2 3 4 8 2" xfId="5805"/>
    <cellStyle name="Calculation 2 2 3 4 8 3" xfId="5806"/>
    <cellStyle name="Calculation 2 2 3 4 9" xfId="5807"/>
    <cellStyle name="Calculation 2 2 3 4 9 2" xfId="5808"/>
    <cellStyle name="Calculation 2 2 3 4 9 3" xfId="5809"/>
    <cellStyle name="Calculation 2 2 3 5" xfId="5810"/>
    <cellStyle name="Calculation 2 2 3 5 10" xfId="44069"/>
    <cellStyle name="Calculation 2 2 3 5 2" xfId="5811"/>
    <cellStyle name="Calculation 2 2 3 5 2 10" xfId="5812"/>
    <cellStyle name="Calculation 2 2 3 5 2 2" xfId="5813"/>
    <cellStyle name="Calculation 2 2 3 5 2 2 2" xfId="5814"/>
    <cellStyle name="Calculation 2 2 3 5 2 2 2 2" xfId="5815"/>
    <cellStyle name="Calculation 2 2 3 5 2 2 2 3" xfId="5816"/>
    <cellStyle name="Calculation 2 2 3 5 2 2 3" xfId="5817"/>
    <cellStyle name="Calculation 2 2 3 5 2 2 3 2" xfId="5818"/>
    <cellStyle name="Calculation 2 2 3 5 2 2 3 3" xfId="5819"/>
    <cellStyle name="Calculation 2 2 3 5 2 2 4" xfId="5820"/>
    <cellStyle name="Calculation 2 2 3 5 2 2 4 2" xfId="5821"/>
    <cellStyle name="Calculation 2 2 3 5 2 2 4 3" xfId="5822"/>
    <cellStyle name="Calculation 2 2 3 5 2 2 5" xfId="5823"/>
    <cellStyle name="Calculation 2 2 3 5 2 2 5 2" xfId="5824"/>
    <cellStyle name="Calculation 2 2 3 5 2 2 5 3" xfId="5825"/>
    <cellStyle name="Calculation 2 2 3 5 2 2 6" xfId="5826"/>
    <cellStyle name="Calculation 2 2 3 5 2 2 6 2" xfId="5827"/>
    <cellStyle name="Calculation 2 2 3 5 2 2 6 3" xfId="5828"/>
    <cellStyle name="Calculation 2 2 3 5 2 2 7" xfId="5829"/>
    <cellStyle name="Calculation 2 2 3 5 2 2 7 2" xfId="5830"/>
    <cellStyle name="Calculation 2 2 3 5 2 2 7 3" xfId="5831"/>
    <cellStyle name="Calculation 2 2 3 5 2 2 8" xfId="5832"/>
    <cellStyle name="Calculation 2 2 3 5 2 2 9" xfId="5833"/>
    <cellStyle name="Calculation 2 2 3 5 2 3" xfId="5834"/>
    <cellStyle name="Calculation 2 2 3 5 2 3 2" xfId="5835"/>
    <cellStyle name="Calculation 2 2 3 5 2 3 3" xfId="5836"/>
    <cellStyle name="Calculation 2 2 3 5 2 4" xfId="5837"/>
    <cellStyle name="Calculation 2 2 3 5 2 4 2" xfId="5838"/>
    <cellStyle name="Calculation 2 2 3 5 2 4 3" xfId="5839"/>
    <cellStyle name="Calculation 2 2 3 5 2 5" xfId="5840"/>
    <cellStyle name="Calculation 2 2 3 5 2 5 2" xfId="5841"/>
    <cellStyle name="Calculation 2 2 3 5 2 5 3" xfId="5842"/>
    <cellStyle name="Calculation 2 2 3 5 2 6" xfId="5843"/>
    <cellStyle name="Calculation 2 2 3 5 2 6 2" xfId="5844"/>
    <cellStyle name="Calculation 2 2 3 5 2 6 3" xfId="5845"/>
    <cellStyle name="Calculation 2 2 3 5 2 7" xfId="5846"/>
    <cellStyle name="Calculation 2 2 3 5 2 7 2" xfId="5847"/>
    <cellStyle name="Calculation 2 2 3 5 2 7 3" xfId="5848"/>
    <cellStyle name="Calculation 2 2 3 5 2 8" xfId="5849"/>
    <cellStyle name="Calculation 2 2 3 5 2 8 2" xfId="5850"/>
    <cellStyle name="Calculation 2 2 3 5 2 8 3" xfId="5851"/>
    <cellStyle name="Calculation 2 2 3 5 2 9" xfId="5852"/>
    <cellStyle name="Calculation 2 2 3 5 3" xfId="5853"/>
    <cellStyle name="Calculation 2 2 3 5 3 10" xfId="5854"/>
    <cellStyle name="Calculation 2 2 3 5 3 2" xfId="5855"/>
    <cellStyle name="Calculation 2 2 3 5 3 2 2" xfId="5856"/>
    <cellStyle name="Calculation 2 2 3 5 3 2 2 2" xfId="5857"/>
    <cellStyle name="Calculation 2 2 3 5 3 2 2 3" xfId="5858"/>
    <cellStyle name="Calculation 2 2 3 5 3 2 3" xfId="5859"/>
    <cellStyle name="Calculation 2 2 3 5 3 2 3 2" xfId="5860"/>
    <cellStyle name="Calculation 2 2 3 5 3 2 3 3" xfId="5861"/>
    <cellStyle name="Calculation 2 2 3 5 3 2 4" xfId="5862"/>
    <cellStyle name="Calculation 2 2 3 5 3 2 4 2" xfId="5863"/>
    <cellStyle name="Calculation 2 2 3 5 3 2 4 3" xfId="5864"/>
    <cellStyle name="Calculation 2 2 3 5 3 2 5" xfId="5865"/>
    <cellStyle name="Calculation 2 2 3 5 3 2 5 2" xfId="5866"/>
    <cellStyle name="Calculation 2 2 3 5 3 2 5 3" xfId="5867"/>
    <cellStyle name="Calculation 2 2 3 5 3 2 6" xfId="5868"/>
    <cellStyle name="Calculation 2 2 3 5 3 2 6 2" xfId="5869"/>
    <cellStyle name="Calculation 2 2 3 5 3 2 6 3" xfId="5870"/>
    <cellStyle name="Calculation 2 2 3 5 3 2 7" xfId="5871"/>
    <cellStyle name="Calculation 2 2 3 5 3 2 7 2" xfId="5872"/>
    <cellStyle name="Calculation 2 2 3 5 3 2 7 3" xfId="5873"/>
    <cellStyle name="Calculation 2 2 3 5 3 2 8" xfId="5874"/>
    <cellStyle name="Calculation 2 2 3 5 3 2 9" xfId="5875"/>
    <cellStyle name="Calculation 2 2 3 5 3 3" xfId="5876"/>
    <cellStyle name="Calculation 2 2 3 5 3 3 2" xfId="5877"/>
    <cellStyle name="Calculation 2 2 3 5 3 3 3" xfId="5878"/>
    <cellStyle name="Calculation 2 2 3 5 3 4" xfId="5879"/>
    <cellStyle name="Calculation 2 2 3 5 3 4 2" xfId="5880"/>
    <cellStyle name="Calculation 2 2 3 5 3 4 3" xfId="5881"/>
    <cellStyle name="Calculation 2 2 3 5 3 5" xfId="5882"/>
    <cellStyle name="Calculation 2 2 3 5 3 5 2" xfId="5883"/>
    <cellStyle name="Calculation 2 2 3 5 3 5 3" xfId="5884"/>
    <cellStyle name="Calculation 2 2 3 5 3 6" xfId="5885"/>
    <cellStyle name="Calculation 2 2 3 5 3 6 2" xfId="5886"/>
    <cellStyle name="Calculation 2 2 3 5 3 6 3" xfId="5887"/>
    <cellStyle name="Calculation 2 2 3 5 3 7" xfId="5888"/>
    <cellStyle name="Calculation 2 2 3 5 3 7 2" xfId="5889"/>
    <cellStyle name="Calculation 2 2 3 5 3 7 3" xfId="5890"/>
    <cellStyle name="Calculation 2 2 3 5 3 8" xfId="5891"/>
    <cellStyle name="Calculation 2 2 3 5 3 8 2" xfId="5892"/>
    <cellStyle name="Calculation 2 2 3 5 3 8 3" xfId="5893"/>
    <cellStyle name="Calculation 2 2 3 5 3 9" xfId="5894"/>
    <cellStyle name="Calculation 2 2 3 5 4" xfId="5895"/>
    <cellStyle name="Calculation 2 2 3 5 4 10" xfId="5896"/>
    <cellStyle name="Calculation 2 2 3 5 4 2" xfId="5897"/>
    <cellStyle name="Calculation 2 2 3 5 4 2 2" xfId="5898"/>
    <cellStyle name="Calculation 2 2 3 5 4 2 2 2" xfId="5899"/>
    <cellStyle name="Calculation 2 2 3 5 4 2 2 3" xfId="5900"/>
    <cellStyle name="Calculation 2 2 3 5 4 2 3" xfId="5901"/>
    <cellStyle name="Calculation 2 2 3 5 4 2 3 2" xfId="5902"/>
    <cellStyle name="Calculation 2 2 3 5 4 2 3 3" xfId="5903"/>
    <cellStyle name="Calculation 2 2 3 5 4 2 4" xfId="5904"/>
    <cellStyle name="Calculation 2 2 3 5 4 2 4 2" xfId="5905"/>
    <cellStyle name="Calculation 2 2 3 5 4 2 4 3" xfId="5906"/>
    <cellStyle name="Calculation 2 2 3 5 4 2 5" xfId="5907"/>
    <cellStyle name="Calculation 2 2 3 5 4 2 5 2" xfId="5908"/>
    <cellStyle name="Calculation 2 2 3 5 4 2 5 3" xfId="5909"/>
    <cellStyle name="Calculation 2 2 3 5 4 2 6" xfId="5910"/>
    <cellStyle name="Calculation 2 2 3 5 4 2 6 2" xfId="5911"/>
    <cellStyle name="Calculation 2 2 3 5 4 2 6 3" xfId="5912"/>
    <cellStyle name="Calculation 2 2 3 5 4 2 7" xfId="5913"/>
    <cellStyle name="Calculation 2 2 3 5 4 2 7 2" xfId="5914"/>
    <cellStyle name="Calculation 2 2 3 5 4 2 7 3" xfId="5915"/>
    <cellStyle name="Calculation 2 2 3 5 4 2 8" xfId="5916"/>
    <cellStyle name="Calculation 2 2 3 5 4 2 9" xfId="5917"/>
    <cellStyle name="Calculation 2 2 3 5 4 3" xfId="5918"/>
    <cellStyle name="Calculation 2 2 3 5 4 3 2" xfId="5919"/>
    <cellStyle name="Calculation 2 2 3 5 4 3 3" xfId="5920"/>
    <cellStyle name="Calculation 2 2 3 5 4 4" xfId="5921"/>
    <cellStyle name="Calculation 2 2 3 5 4 4 2" xfId="5922"/>
    <cellStyle name="Calculation 2 2 3 5 4 4 3" xfId="5923"/>
    <cellStyle name="Calculation 2 2 3 5 4 5" xfId="5924"/>
    <cellStyle name="Calculation 2 2 3 5 4 5 2" xfId="5925"/>
    <cellStyle name="Calculation 2 2 3 5 4 5 3" xfId="5926"/>
    <cellStyle name="Calculation 2 2 3 5 4 6" xfId="5927"/>
    <cellStyle name="Calculation 2 2 3 5 4 6 2" xfId="5928"/>
    <cellStyle name="Calculation 2 2 3 5 4 6 3" xfId="5929"/>
    <cellStyle name="Calculation 2 2 3 5 4 7" xfId="5930"/>
    <cellStyle name="Calculation 2 2 3 5 4 7 2" xfId="5931"/>
    <cellStyle name="Calculation 2 2 3 5 4 7 3" xfId="5932"/>
    <cellStyle name="Calculation 2 2 3 5 4 8" xfId="5933"/>
    <cellStyle name="Calculation 2 2 3 5 4 8 2" xfId="5934"/>
    <cellStyle name="Calculation 2 2 3 5 4 8 3" xfId="5935"/>
    <cellStyle name="Calculation 2 2 3 5 4 9" xfId="5936"/>
    <cellStyle name="Calculation 2 2 3 5 5" xfId="5937"/>
    <cellStyle name="Calculation 2 2 3 5 5 2" xfId="5938"/>
    <cellStyle name="Calculation 2 2 3 5 5 2 2" xfId="5939"/>
    <cellStyle name="Calculation 2 2 3 5 5 2 3" xfId="5940"/>
    <cellStyle name="Calculation 2 2 3 5 5 3" xfId="5941"/>
    <cellStyle name="Calculation 2 2 3 5 5 3 2" xfId="5942"/>
    <cellStyle name="Calculation 2 2 3 5 5 3 3" xfId="5943"/>
    <cellStyle name="Calculation 2 2 3 5 5 4" xfId="5944"/>
    <cellStyle name="Calculation 2 2 3 5 5 4 2" xfId="5945"/>
    <cellStyle name="Calculation 2 2 3 5 5 4 3" xfId="5946"/>
    <cellStyle name="Calculation 2 2 3 5 5 5" xfId="5947"/>
    <cellStyle name="Calculation 2 2 3 5 5 5 2" xfId="5948"/>
    <cellStyle name="Calculation 2 2 3 5 5 5 3" xfId="5949"/>
    <cellStyle name="Calculation 2 2 3 5 5 6" xfId="5950"/>
    <cellStyle name="Calculation 2 2 3 5 5 6 2" xfId="5951"/>
    <cellStyle name="Calculation 2 2 3 5 5 6 3" xfId="5952"/>
    <cellStyle name="Calculation 2 2 3 5 5 7" xfId="5953"/>
    <cellStyle name="Calculation 2 2 3 5 5 7 2" xfId="5954"/>
    <cellStyle name="Calculation 2 2 3 5 5 7 3" xfId="5955"/>
    <cellStyle name="Calculation 2 2 3 5 5 8" xfId="5956"/>
    <cellStyle name="Calculation 2 2 3 5 5 9" xfId="5957"/>
    <cellStyle name="Calculation 2 2 3 5 6" xfId="5958"/>
    <cellStyle name="Calculation 2 2 3 5 6 2" xfId="5959"/>
    <cellStyle name="Calculation 2 2 3 5 6 3" xfId="5960"/>
    <cellStyle name="Calculation 2 2 3 5 7" xfId="5961"/>
    <cellStyle name="Calculation 2 2 3 5 7 2" xfId="5962"/>
    <cellStyle name="Calculation 2 2 3 5 7 3" xfId="5963"/>
    <cellStyle name="Calculation 2 2 3 5 8" xfId="5964"/>
    <cellStyle name="Calculation 2 2 3 5 8 2" xfId="5965"/>
    <cellStyle name="Calculation 2 2 3 5 8 3" xfId="5966"/>
    <cellStyle name="Calculation 2 2 3 5 9" xfId="5967"/>
    <cellStyle name="Calculation 2 2 3 5 9 2" xfId="5968"/>
    <cellStyle name="Calculation 2 2 3 5 9 3" xfId="5969"/>
    <cellStyle name="Calculation 2 2 3 6" xfId="5970"/>
    <cellStyle name="Calculation 2 2 3 6 10" xfId="5971"/>
    <cellStyle name="Calculation 2 2 3 6 2" xfId="5972"/>
    <cellStyle name="Calculation 2 2 3 6 2 2" xfId="5973"/>
    <cellStyle name="Calculation 2 2 3 6 2 2 2" xfId="5974"/>
    <cellStyle name="Calculation 2 2 3 6 2 2 3" xfId="5975"/>
    <cellStyle name="Calculation 2 2 3 6 2 3" xfId="5976"/>
    <cellStyle name="Calculation 2 2 3 6 2 3 2" xfId="5977"/>
    <cellStyle name="Calculation 2 2 3 6 2 3 3" xfId="5978"/>
    <cellStyle name="Calculation 2 2 3 6 2 4" xfId="5979"/>
    <cellStyle name="Calculation 2 2 3 6 2 4 2" xfId="5980"/>
    <cellStyle name="Calculation 2 2 3 6 2 4 3" xfId="5981"/>
    <cellStyle name="Calculation 2 2 3 6 2 5" xfId="5982"/>
    <cellStyle name="Calculation 2 2 3 6 2 5 2" xfId="5983"/>
    <cellStyle name="Calculation 2 2 3 6 2 5 3" xfId="5984"/>
    <cellStyle name="Calculation 2 2 3 6 2 6" xfId="5985"/>
    <cellStyle name="Calculation 2 2 3 6 2 6 2" xfId="5986"/>
    <cellStyle name="Calculation 2 2 3 6 2 6 3" xfId="5987"/>
    <cellStyle name="Calculation 2 2 3 6 2 7" xfId="5988"/>
    <cellStyle name="Calculation 2 2 3 6 2 7 2" xfId="5989"/>
    <cellStyle name="Calculation 2 2 3 6 2 7 3" xfId="5990"/>
    <cellStyle name="Calculation 2 2 3 6 2 8" xfId="5991"/>
    <cellStyle name="Calculation 2 2 3 6 2 9" xfId="5992"/>
    <cellStyle name="Calculation 2 2 3 6 3" xfId="5993"/>
    <cellStyle name="Calculation 2 2 3 6 3 2" xfId="5994"/>
    <cellStyle name="Calculation 2 2 3 6 3 3" xfId="5995"/>
    <cellStyle name="Calculation 2 2 3 6 4" xfId="5996"/>
    <cellStyle name="Calculation 2 2 3 6 4 2" xfId="5997"/>
    <cellStyle name="Calculation 2 2 3 6 4 3" xfId="5998"/>
    <cellStyle name="Calculation 2 2 3 6 5" xfId="5999"/>
    <cellStyle name="Calculation 2 2 3 6 5 2" xfId="6000"/>
    <cellStyle name="Calculation 2 2 3 6 5 3" xfId="6001"/>
    <cellStyle name="Calculation 2 2 3 6 6" xfId="6002"/>
    <cellStyle name="Calculation 2 2 3 6 6 2" xfId="6003"/>
    <cellStyle name="Calculation 2 2 3 6 6 3" xfId="6004"/>
    <cellStyle name="Calculation 2 2 3 6 7" xfId="6005"/>
    <cellStyle name="Calculation 2 2 3 6 7 2" xfId="6006"/>
    <cellStyle name="Calculation 2 2 3 6 7 3" xfId="6007"/>
    <cellStyle name="Calculation 2 2 3 6 8" xfId="6008"/>
    <cellStyle name="Calculation 2 2 3 6 8 2" xfId="6009"/>
    <cellStyle name="Calculation 2 2 3 6 8 3" xfId="6010"/>
    <cellStyle name="Calculation 2 2 3 6 9" xfId="6011"/>
    <cellStyle name="Calculation 2 2 3 7" xfId="6012"/>
    <cellStyle name="Calculation 2 2 3 7 10" xfId="6013"/>
    <cellStyle name="Calculation 2 2 3 7 2" xfId="6014"/>
    <cellStyle name="Calculation 2 2 3 7 2 2" xfId="6015"/>
    <cellStyle name="Calculation 2 2 3 7 2 2 2" xfId="6016"/>
    <cellStyle name="Calculation 2 2 3 7 2 2 3" xfId="6017"/>
    <cellStyle name="Calculation 2 2 3 7 2 3" xfId="6018"/>
    <cellStyle name="Calculation 2 2 3 7 2 3 2" xfId="6019"/>
    <cellStyle name="Calculation 2 2 3 7 2 3 3" xfId="6020"/>
    <cellStyle name="Calculation 2 2 3 7 2 4" xfId="6021"/>
    <cellStyle name="Calculation 2 2 3 7 2 4 2" xfId="6022"/>
    <cellStyle name="Calculation 2 2 3 7 2 4 3" xfId="6023"/>
    <cellStyle name="Calculation 2 2 3 7 2 5" xfId="6024"/>
    <cellStyle name="Calculation 2 2 3 7 2 5 2" xfId="6025"/>
    <cellStyle name="Calculation 2 2 3 7 2 5 3" xfId="6026"/>
    <cellStyle name="Calculation 2 2 3 7 2 6" xfId="6027"/>
    <cellStyle name="Calculation 2 2 3 7 2 6 2" xfId="6028"/>
    <cellStyle name="Calculation 2 2 3 7 2 6 3" xfId="6029"/>
    <cellStyle name="Calculation 2 2 3 7 2 7" xfId="6030"/>
    <cellStyle name="Calculation 2 2 3 7 2 7 2" xfId="6031"/>
    <cellStyle name="Calculation 2 2 3 7 2 7 3" xfId="6032"/>
    <cellStyle name="Calculation 2 2 3 7 2 8" xfId="6033"/>
    <cellStyle name="Calculation 2 2 3 7 2 9" xfId="6034"/>
    <cellStyle name="Calculation 2 2 3 7 3" xfId="6035"/>
    <cellStyle name="Calculation 2 2 3 7 3 2" xfId="6036"/>
    <cellStyle name="Calculation 2 2 3 7 3 3" xfId="6037"/>
    <cellStyle name="Calculation 2 2 3 7 4" xfId="6038"/>
    <cellStyle name="Calculation 2 2 3 7 4 2" xfId="6039"/>
    <cellStyle name="Calculation 2 2 3 7 4 3" xfId="6040"/>
    <cellStyle name="Calculation 2 2 3 7 5" xfId="6041"/>
    <cellStyle name="Calculation 2 2 3 7 5 2" xfId="6042"/>
    <cellStyle name="Calculation 2 2 3 7 5 3" xfId="6043"/>
    <cellStyle name="Calculation 2 2 3 7 6" xfId="6044"/>
    <cellStyle name="Calculation 2 2 3 7 6 2" xfId="6045"/>
    <cellStyle name="Calculation 2 2 3 7 6 3" xfId="6046"/>
    <cellStyle name="Calculation 2 2 3 7 7" xfId="6047"/>
    <cellStyle name="Calculation 2 2 3 7 7 2" xfId="6048"/>
    <cellStyle name="Calculation 2 2 3 7 7 3" xfId="6049"/>
    <cellStyle name="Calculation 2 2 3 7 8" xfId="6050"/>
    <cellStyle name="Calculation 2 2 3 7 8 2" xfId="6051"/>
    <cellStyle name="Calculation 2 2 3 7 8 3" xfId="6052"/>
    <cellStyle name="Calculation 2 2 3 7 9" xfId="6053"/>
    <cellStyle name="Calculation 2 2 3 8" xfId="6054"/>
    <cellStyle name="Calculation 2 2 3 8 10" xfId="6055"/>
    <cellStyle name="Calculation 2 2 3 8 2" xfId="6056"/>
    <cellStyle name="Calculation 2 2 3 8 2 2" xfId="6057"/>
    <cellStyle name="Calculation 2 2 3 8 2 2 2" xfId="6058"/>
    <cellStyle name="Calculation 2 2 3 8 2 2 3" xfId="6059"/>
    <cellStyle name="Calculation 2 2 3 8 2 3" xfId="6060"/>
    <cellStyle name="Calculation 2 2 3 8 2 3 2" xfId="6061"/>
    <cellStyle name="Calculation 2 2 3 8 2 3 3" xfId="6062"/>
    <cellStyle name="Calculation 2 2 3 8 2 4" xfId="6063"/>
    <cellStyle name="Calculation 2 2 3 8 2 4 2" xfId="6064"/>
    <cellStyle name="Calculation 2 2 3 8 2 4 3" xfId="6065"/>
    <cellStyle name="Calculation 2 2 3 8 2 5" xfId="6066"/>
    <cellStyle name="Calculation 2 2 3 8 2 5 2" xfId="6067"/>
    <cellStyle name="Calculation 2 2 3 8 2 5 3" xfId="6068"/>
    <cellStyle name="Calculation 2 2 3 8 2 6" xfId="6069"/>
    <cellStyle name="Calculation 2 2 3 8 2 6 2" xfId="6070"/>
    <cellStyle name="Calculation 2 2 3 8 2 6 3" xfId="6071"/>
    <cellStyle name="Calculation 2 2 3 8 2 7" xfId="6072"/>
    <cellStyle name="Calculation 2 2 3 8 2 7 2" xfId="6073"/>
    <cellStyle name="Calculation 2 2 3 8 2 7 3" xfId="6074"/>
    <cellStyle name="Calculation 2 2 3 8 2 8" xfId="6075"/>
    <cellStyle name="Calculation 2 2 3 8 2 9" xfId="6076"/>
    <cellStyle name="Calculation 2 2 3 8 3" xfId="6077"/>
    <cellStyle name="Calculation 2 2 3 8 3 2" xfId="6078"/>
    <cellStyle name="Calculation 2 2 3 8 3 3" xfId="6079"/>
    <cellStyle name="Calculation 2 2 3 8 4" xfId="6080"/>
    <cellStyle name="Calculation 2 2 3 8 4 2" xfId="6081"/>
    <cellStyle name="Calculation 2 2 3 8 4 3" xfId="6082"/>
    <cellStyle name="Calculation 2 2 3 8 5" xfId="6083"/>
    <cellStyle name="Calculation 2 2 3 8 5 2" xfId="6084"/>
    <cellStyle name="Calculation 2 2 3 8 5 3" xfId="6085"/>
    <cellStyle name="Calculation 2 2 3 8 6" xfId="6086"/>
    <cellStyle name="Calculation 2 2 3 8 6 2" xfId="6087"/>
    <cellStyle name="Calculation 2 2 3 8 6 3" xfId="6088"/>
    <cellStyle name="Calculation 2 2 3 8 7" xfId="6089"/>
    <cellStyle name="Calculation 2 2 3 8 7 2" xfId="6090"/>
    <cellStyle name="Calculation 2 2 3 8 7 3" xfId="6091"/>
    <cellStyle name="Calculation 2 2 3 8 8" xfId="6092"/>
    <cellStyle name="Calculation 2 2 3 8 8 2" xfId="6093"/>
    <cellStyle name="Calculation 2 2 3 8 8 3" xfId="6094"/>
    <cellStyle name="Calculation 2 2 3 8 9" xfId="6095"/>
    <cellStyle name="Calculation 2 2 3 9" xfId="6096"/>
    <cellStyle name="Calculation 2 2 3 9 2" xfId="6097"/>
    <cellStyle name="Calculation 2 2 3 9 2 2" xfId="6098"/>
    <cellStyle name="Calculation 2 2 3 9 2 3" xfId="6099"/>
    <cellStyle name="Calculation 2 2 3 9 3" xfId="6100"/>
    <cellStyle name="Calculation 2 2 3 9 3 2" xfId="6101"/>
    <cellStyle name="Calculation 2 2 3 9 3 3" xfId="6102"/>
    <cellStyle name="Calculation 2 2 3 9 4" xfId="6103"/>
    <cellStyle name="Calculation 2 2 3 9 4 2" xfId="6104"/>
    <cellStyle name="Calculation 2 2 3 9 4 3" xfId="6105"/>
    <cellStyle name="Calculation 2 2 3 9 5" xfId="6106"/>
    <cellStyle name="Calculation 2 2 3 9 5 2" xfId="6107"/>
    <cellStyle name="Calculation 2 2 3 9 5 3" xfId="6108"/>
    <cellStyle name="Calculation 2 2 3 9 6" xfId="6109"/>
    <cellStyle name="Calculation 2 2 3 9 6 2" xfId="6110"/>
    <cellStyle name="Calculation 2 2 3 9 6 3" xfId="6111"/>
    <cellStyle name="Calculation 2 2 3 9 7" xfId="6112"/>
    <cellStyle name="Calculation 2 2 3 9 7 2" xfId="6113"/>
    <cellStyle name="Calculation 2 2 3 9 7 3" xfId="6114"/>
    <cellStyle name="Calculation 2 2 3 9 8" xfId="6115"/>
    <cellStyle name="Calculation 2 2 3 9 9" xfId="6116"/>
    <cellStyle name="Calculation 2 2 4" xfId="6117"/>
    <cellStyle name="Calculation 2 2 4 2" xfId="6118"/>
    <cellStyle name="Calculation 2 2 4 2 2" xfId="6119"/>
    <cellStyle name="Calculation 2 2 4 2 2 2" xfId="6120"/>
    <cellStyle name="Calculation 2 2 4 2 2 3" xfId="6121"/>
    <cellStyle name="Calculation 2 2 4 2 3" xfId="6122"/>
    <cellStyle name="Calculation 2 2 4 2 3 2" xfId="6123"/>
    <cellStyle name="Calculation 2 2 4 2 3 3" xfId="6124"/>
    <cellStyle name="Calculation 2 2 4 2 4" xfId="6125"/>
    <cellStyle name="Calculation 2 2 4 2 4 2" xfId="6126"/>
    <cellStyle name="Calculation 2 2 4 2 4 3" xfId="6127"/>
    <cellStyle name="Calculation 2 2 4 2 5" xfId="6128"/>
    <cellStyle name="Calculation 2 2 4 2 5 2" xfId="6129"/>
    <cellStyle name="Calculation 2 2 4 2 5 3" xfId="6130"/>
    <cellStyle name="Calculation 2 2 4 2 6" xfId="6131"/>
    <cellStyle name="Calculation 2 2 4 2 6 2" xfId="6132"/>
    <cellStyle name="Calculation 2 2 4 2 6 3" xfId="6133"/>
    <cellStyle name="Calculation 2 2 4 2 7" xfId="6134"/>
    <cellStyle name="Calculation 2 2 4 2 7 2" xfId="6135"/>
    <cellStyle name="Calculation 2 2 4 2 7 3" xfId="6136"/>
    <cellStyle name="Calculation 2 2 4 2 8" xfId="6137"/>
    <cellStyle name="Calculation 2 2 4 2 9" xfId="6138"/>
    <cellStyle name="Calculation 2 2 4 3" xfId="6139"/>
    <cellStyle name="Calculation 2 2 4 3 2" xfId="6140"/>
    <cellStyle name="Calculation 2 2 4 3 3" xfId="6141"/>
    <cellStyle name="Calculation 2 2 4 4" xfId="6142"/>
    <cellStyle name="Calculation 2 2 4 4 2" xfId="6143"/>
    <cellStyle name="Calculation 2 2 4 4 3" xfId="6144"/>
    <cellStyle name="Calculation 2 2 4 5" xfId="6145"/>
    <cellStyle name="Calculation 2 2 4 5 2" xfId="6146"/>
    <cellStyle name="Calculation 2 2 4 5 3" xfId="6147"/>
    <cellStyle name="Calculation 2 2 4 6" xfId="6148"/>
    <cellStyle name="Calculation 2 2 4 6 2" xfId="6149"/>
    <cellStyle name="Calculation 2 2 4 6 3" xfId="6150"/>
    <cellStyle name="Calculation 2 2 4 7" xfId="6151"/>
    <cellStyle name="Calculation 2 2 4 7 2" xfId="6152"/>
    <cellStyle name="Calculation 2 2 4 7 3" xfId="6153"/>
    <cellStyle name="Calculation 2 2 4 8" xfId="6154"/>
    <cellStyle name="Calculation 2 2 4 8 2" xfId="6155"/>
    <cellStyle name="Calculation 2 2 4 8 3" xfId="6156"/>
    <cellStyle name="Calculation 2 2 4 9" xfId="44070"/>
    <cellStyle name="Calculation 2 2 5" xfId="6157"/>
    <cellStyle name="Calculation 2 2 5 10" xfId="6158"/>
    <cellStyle name="Calculation 2 2 5 2" xfId="6159"/>
    <cellStyle name="Calculation 2 2 5 2 2" xfId="6160"/>
    <cellStyle name="Calculation 2 2 5 2 2 2" xfId="6161"/>
    <cellStyle name="Calculation 2 2 5 2 2 3" xfId="6162"/>
    <cellStyle name="Calculation 2 2 5 2 3" xfId="6163"/>
    <cellStyle name="Calculation 2 2 5 2 3 2" xfId="6164"/>
    <cellStyle name="Calculation 2 2 5 2 3 3" xfId="6165"/>
    <cellStyle name="Calculation 2 2 5 2 4" xfId="6166"/>
    <cellStyle name="Calculation 2 2 5 2 4 2" xfId="6167"/>
    <cellStyle name="Calculation 2 2 5 2 4 3" xfId="6168"/>
    <cellStyle name="Calculation 2 2 5 2 5" xfId="6169"/>
    <cellStyle name="Calculation 2 2 5 2 5 2" xfId="6170"/>
    <cellStyle name="Calculation 2 2 5 2 5 3" xfId="6171"/>
    <cellStyle name="Calculation 2 2 5 2 6" xfId="6172"/>
    <cellStyle name="Calculation 2 2 5 2 6 2" xfId="6173"/>
    <cellStyle name="Calculation 2 2 5 2 6 3" xfId="6174"/>
    <cellStyle name="Calculation 2 2 5 2 7" xfId="6175"/>
    <cellStyle name="Calculation 2 2 5 2 7 2" xfId="6176"/>
    <cellStyle name="Calculation 2 2 5 2 7 3" xfId="6177"/>
    <cellStyle name="Calculation 2 2 5 2 8" xfId="6178"/>
    <cellStyle name="Calculation 2 2 5 2 9" xfId="6179"/>
    <cellStyle name="Calculation 2 2 5 3" xfId="6180"/>
    <cellStyle name="Calculation 2 2 5 3 2" xfId="6181"/>
    <cellStyle name="Calculation 2 2 5 3 3" xfId="6182"/>
    <cellStyle name="Calculation 2 2 5 4" xfId="6183"/>
    <cellStyle name="Calculation 2 2 5 4 2" xfId="6184"/>
    <cellStyle name="Calculation 2 2 5 4 3" xfId="6185"/>
    <cellStyle name="Calculation 2 2 5 5" xfId="6186"/>
    <cellStyle name="Calculation 2 2 5 5 2" xfId="6187"/>
    <cellStyle name="Calculation 2 2 5 5 3" xfId="6188"/>
    <cellStyle name="Calculation 2 2 5 6" xfId="6189"/>
    <cellStyle name="Calculation 2 2 5 6 2" xfId="6190"/>
    <cellStyle name="Calculation 2 2 5 6 3" xfId="6191"/>
    <cellStyle name="Calculation 2 2 5 7" xfId="6192"/>
    <cellStyle name="Calculation 2 2 5 7 2" xfId="6193"/>
    <cellStyle name="Calculation 2 2 5 7 3" xfId="6194"/>
    <cellStyle name="Calculation 2 2 5 8" xfId="6195"/>
    <cellStyle name="Calculation 2 2 5 8 2" xfId="6196"/>
    <cellStyle name="Calculation 2 2 5 8 3" xfId="6197"/>
    <cellStyle name="Calculation 2 2 5 9" xfId="6198"/>
    <cellStyle name="Calculation 2 2 6" xfId="6199"/>
    <cellStyle name="Calculation 2 2 6 10" xfId="6200"/>
    <cellStyle name="Calculation 2 2 6 2" xfId="6201"/>
    <cellStyle name="Calculation 2 2 6 2 2" xfId="6202"/>
    <cellStyle name="Calculation 2 2 6 2 2 2" xfId="6203"/>
    <cellStyle name="Calculation 2 2 6 2 2 3" xfId="6204"/>
    <cellStyle name="Calculation 2 2 6 2 3" xfId="6205"/>
    <cellStyle name="Calculation 2 2 6 2 3 2" xfId="6206"/>
    <cellStyle name="Calculation 2 2 6 2 3 3" xfId="6207"/>
    <cellStyle name="Calculation 2 2 6 2 4" xfId="6208"/>
    <cellStyle name="Calculation 2 2 6 2 4 2" xfId="6209"/>
    <cellStyle name="Calculation 2 2 6 2 4 3" xfId="6210"/>
    <cellStyle name="Calculation 2 2 6 2 5" xfId="6211"/>
    <cellStyle name="Calculation 2 2 6 2 5 2" xfId="6212"/>
    <cellStyle name="Calculation 2 2 6 2 5 3" xfId="6213"/>
    <cellStyle name="Calculation 2 2 6 2 6" xfId="6214"/>
    <cellStyle name="Calculation 2 2 6 2 6 2" xfId="6215"/>
    <cellStyle name="Calculation 2 2 6 2 6 3" xfId="6216"/>
    <cellStyle name="Calculation 2 2 6 2 7" xfId="6217"/>
    <cellStyle name="Calculation 2 2 6 2 7 2" xfId="6218"/>
    <cellStyle name="Calculation 2 2 6 2 7 3" xfId="6219"/>
    <cellStyle name="Calculation 2 2 6 2 8" xfId="6220"/>
    <cellStyle name="Calculation 2 2 6 2 9" xfId="6221"/>
    <cellStyle name="Calculation 2 2 6 3" xfId="6222"/>
    <cellStyle name="Calculation 2 2 6 3 2" xfId="6223"/>
    <cellStyle name="Calculation 2 2 6 3 3" xfId="6224"/>
    <cellStyle name="Calculation 2 2 6 4" xfId="6225"/>
    <cellStyle name="Calculation 2 2 6 4 2" xfId="6226"/>
    <cellStyle name="Calculation 2 2 6 4 3" xfId="6227"/>
    <cellStyle name="Calculation 2 2 6 5" xfId="6228"/>
    <cellStyle name="Calculation 2 2 6 5 2" xfId="6229"/>
    <cellStyle name="Calculation 2 2 6 5 3" xfId="6230"/>
    <cellStyle name="Calculation 2 2 6 6" xfId="6231"/>
    <cellStyle name="Calculation 2 2 6 6 2" xfId="6232"/>
    <cellStyle name="Calculation 2 2 6 6 3" xfId="6233"/>
    <cellStyle name="Calculation 2 2 6 7" xfId="6234"/>
    <cellStyle name="Calculation 2 2 6 7 2" xfId="6235"/>
    <cellStyle name="Calculation 2 2 6 7 3" xfId="6236"/>
    <cellStyle name="Calculation 2 2 6 8" xfId="6237"/>
    <cellStyle name="Calculation 2 2 6 8 2" xfId="6238"/>
    <cellStyle name="Calculation 2 2 6 8 3" xfId="6239"/>
    <cellStyle name="Calculation 2 2 6 9" xfId="6240"/>
    <cellStyle name="Calculation 2 2 7" xfId="6241"/>
    <cellStyle name="Calculation 2 2 7 2" xfId="6242"/>
    <cellStyle name="Calculation 2 2 7 2 2" xfId="6243"/>
    <cellStyle name="Calculation 2 2 7 2 3" xfId="6244"/>
    <cellStyle name="Calculation 2 2 7 3" xfId="6245"/>
    <cellStyle name="Calculation 2 2 7 3 2" xfId="6246"/>
    <cellStyle name="Calculation 2 2 7 3 3" xfId="6247"/>
    <cellStyle name="Calculation 2 2 7 4" xfId="6248"/>
    <cellStyle name="Calculation 2 2 7 4 2" xfId="6249"/>
    <cellStyle name="Calculation 2 2 7 4 3" xfId="6250"/>
    <cellStyle name="Calculation 2 2 7 5" xfId="6251"/>
    <cellStyle name="Calculation 2 2 7 5 2" xfId="6252"/>
    <cellStyle name="Calculation 2 2 7 5 3" xfId="6253"/>
    <cellStyle name="Calculation 2 2 7 6" xfId="6254"/>
    <cellStyle name="Calculation 2 2 7 6 2" xfId="6255"/>
    <cellStyle name="Calculation 2 2 7 6 3" xfId="6256"/>
    <cellStyle name="Calculation 2 2 7 7" xfId="6257"/>
    <cellStyle name="Calculation 2 2 7 7 2" xfId="6258"/>
    <cellStyle name="Calculation 2 2 7 7 3" xfId="6259"/>
    <cellStyle name="Calculation 2 2 7 8" xfId="6260"/>
    <cellStyle name="Calculation 2 2 7 9" xfId="6261"/>
    <cellStyle name="Calculation 2 2 8" xfId="6262"/>
    <cellStyle name="Calculation 2 2 8 2" xfId="6263"/>
    <cellStyle name="Calculation 2 2 8 2 2" xfId="6264"/>
    <cellStyle name="Calculation 2 2 8 2 3" xfId="6265"/>
    <cellStyle name="Calculation 2 2 8 3" xfId="6266"/>
    <cellStyle name="Calculation 2 2 8 3 2" xfId="6267"/>
    <cellStyle name="Calculation 2 2 8 3 3" xfId="6268"/>
    <cellStyle name="Calculation 2 2 8 4" xfId="6269"/>
    <cellStyle name="Calculation 2 2 8 4 2" xfId="6270"/>
    <cellStyle name="Calculation 2 2 8 4 3" xfId="6271"/>
    <cellStyle name="Calculation 2 2 8 5" xfId="6272"/>
    <cellStyle name="Calculation 2 2 8 5 2" xfId="6273"/>
    <cellStyle name="Calculation 2 2 8 5 3" xfId="6274"/>
    <cellStyle name="Calculation 2 2 8 6" xfId="6275"/>
    <cellStyle name="Calculation 2 2 8 6 2" xfId="6276"/>
    <cellStyle name="Calculation 2 2 8 6 3" xfId="6277"/>
    <cellStyle name="Calculation 2 2 8 7" xfId="6278"/>
    <cellStyle name="Calculation 2 2 8 7 2" xfId="6279"/>
    <cellStyle name="Calculation 2 2 8 7 3" xfId="6280"/>
    <cellStyle name="Calculation 2 2 8 8" xfId="6281"/>
    <cellStyle name="Calculation 2 2 8 9" xfId="6282"/>
    <cellStyle name="Calculation 2 2 9" xfId="6283"/>
    <cellStyle name="Calculation 2 3" xfId="186"/>
    <cellStyle name="Calculation 2 3 10" xfId="6284"/>
    <cellStyle name="Calculation 2 3 10 2" xfId="6285"/>
    <cellStyle name="Calculation 2 3 10 3" xfId="6286"/>
    <cellStyle name="Calculation 2 3 11" xfId="6287"/>
    <cellStyle name="Calculation 2 3 11 2" xfId="6288"/>
    <cellStyle name="Calculation 2 3 11 3" xfId="6289"/>
    <cellStyle name="Calculation 2 3 12" xfId="6290"/>
    <cellStyle name="Calculation 2 3 13" xfId="6291"/>
    <cellStyle name="Calculation 2 3 2" xfId="6292"/>
    <cellStyle name="Calculation 2 3 2 10" xfId="6293"/>
    <cellStyle name="Calculation 2 3 2 10 2" xfId="6294"/>
    <cellStyle name="Calculation 2 3 2 10 3" xfId="6295"/>
    <cellStyle name="Calculation 2 3 2 11" xfId="6296"/>
    <cellStyle name="Calculation 2 3 2 11 2" xfId="6297"/>
    <cellStyle name="Calculation 2 3 2 11 3" xfId="6298"/>
    <cellStyle name="Calculation 2 3 2 12" xfId="6299"/>
    <cellStyle name="Calculation 2 3 2 12 2" xfId="6300"/>
    <cellStyle name="Calculation 2 3 2 12 3" xfId="6301"/>
    <cellStyle name="Calculation 2 3 2 13" xfId="6302"/>
    <cellStyle name="Calculation 2 3 2 13 2" xfId="6303"/>
    <cellStyle name="Calculation 2 3 2 13 3" xfId="6304"/>
    <cellStyle name="Calculation 2 3 2 14" xfId="44071"/>
    <cellStyle name="Calculation 2 3 2 2" xfId="6305"/>
    <cellStyle name="Calculation 2 3 2 2 10" xfId="44072"/>
    <cellStyle name="Calculation 2 3 2 2 2" xfId="6306"/>
    <cellStyle name="Calculation 2 3 2 2 2 10" xfId="6307"/>
    <cellStyle name="Calculation 2 3 2 2 2 2" xfId="6308"/>
    <cellStyle name="Calculation 2 3 2 2 2 2 2" xfId="6309"/>
    <cellStyle name="Calculation 2 3 2 2 2 2 2 2" xfId="6310"/>
    <cellStyle name="Calculation 2 3 2 2 2 2 2 3" xfId="6311"/>
    <cellStyle name="Calculation 2 3 2 2 2 2 3" xfId="6312"/>
    <cellStyle name="Calculation 2 3 2 2 2 2 3 2" xfId="6313"/>
    <cellStyle name="Calculation 2 3 2 2 2 2 3 3" xfId="6314"/>
    <cellStyle name="Calculation 2 3 2 2 2 2 4" xfId="6315"/>
    <cellStyle name="Calculation 2 3 2 2 2 2 4 2" xfId="6316"/>
    <cellStyle name="Calculation 2 3 2 2 2 2 4 3" xfId="6317"/>
    <cellStyle name="Calculation 2 3 2 2 2 2 5" xfId="6318"/>
    <cellStyle name="Calculation 2 3 2 2 2 2 5 2" xfId="6319"/>
    <cellStyle name="Calculation 2 3 2 2 2 2 5 3" xfId="6320"/>
    <cellStyle name="Calculation 2 3 2 2 2 2 6" xfId="6321"/>
    <cellStyle name="Calculation 2 3 2 2 2 2 6 2" xfId="6322"/>
    <cellStyle name="Calculation 2 3 2 2 2 2 6 3" xfId="6323"/>
    <cellStyle name="Calculation 2 3 2 2 2 2 7" xfId="6324"/>
    <cellStyle name="Calculation 2 3 2 2 2 2 7 2" xfId="6325"/>
    <cellStyle name="Calculation 2 3 2 2 2 2 7 3" xfId="6326"/>
    <cellStyle name="Calculation 2 3 2 2 2 2 8" xfId="6327"/>
    <cellStyle name="Calculation 2 3 2 2 2 2 9" xfId="6328"/>
    <cellStyle name="Calculation 2 3 2 2 2 3" xfId="6329"/>
    <cellStyle name="Calculation 2 3 2 2 2 3 2" xfId="6330"/>
    <cellStyle name="Calculation 2 3 2 2 2 3 3" xfId="6331"/>
    <cellStyle name="Calculation 2 3 2 2 2 4" xfId="6332"/>
    <cellStyle name="Calculation 2 3 2 2 2 4 2" xfId="6333"/>
    <cellStyle name="Calculation 2 3 2 2 2 4 3" xfId="6334"/>
    <cellStyle name="Calculation 2 3 2 2 2 5" xfId="6335"/>
    <cellStyle name="Calculation 2 3 2 2 2 5 2" xfId="6336"/>
    <cellStyle name="Calculation 2 3 2 2 2 5 3" xfId="6337"/>
    <cellStyle name="Calculation 2 3 2 2 2 6" xfId="6338"/>
    <cellStyle name="Calculation 2 3 2 2 2 6 2" xfId="6339"/>
    <cellStyle name="Calculation 2 3 2 2 2 6 3" xfId="6340"/>
    <cellStyle name="Calculation 2 3 2 2 2 7" xfId="6341"/>
    <cellStyle name="Calculation 2 3 2 2 2 7 2" xfId="6342"/>
    <cellStyle name="Calculation 2 3 2 2 2 7 3" xfId="6343"/>
    <cellStyle name="Calculation 2 3 2 2 2 8" xfId="6344"/>
    <cellStyle name="Calculation 2 3 2 2 2 8 2" xfId="6345"/>
    <cellStyle name="Calculation 2 3 2 2 2 8 3" xfId="6346"/>
    <cellStyle name="Calculation 2 3 2 2 2 9" xfId="6347"/>
    <cellStyle name="Calculation 2 3 2 2 3" xfId="6348"/>
    <cellStyle name="Calculation 2 3 2 2 3 10" xfId="6349"/>
    <cellStyle name="Calculation 2 3 2 2 3 2" xfId="6350"/>
    <cellStyle name="Calculation 2 3 2 2 3 2 2" xfId="6351"/>
    <cellStyle name="Calculation 2 3 2 2 3 2 2 2" xfId="6352"/>
    <cellStyle name="Calculation 2 3 2 2 3 2 2 3" xfId="6353"/>
    <cellStyle name="Calculation 2 3 2 2 3 2 3" xfId="6354"/>
    <cellStyle name="Calculation 2 3 2 2 3 2 3 2" xfId="6355"/>
    <cellStyle name="Calculation 2 3 2 2 3 2 3 3" xfId="6356"/>
    <cellStyle name="Calculation 2 3 2 2 3 2 4" xfId="6357"/>
    <cellStyle name="Calculation 2 3 2 2 3 2 4 2" xfId="6358"/>
    <cellStyle name="Calculation 2 3 2 2 3 2 4 3" xfId="6359"/>
    <cellStyle name="Calculation 2 3 2 2 3 2 5" xfId="6360"/>
    <cellStyle name="Calculation 2 3 2 2 3 2 5 2" xfId="6361"/>
    <cellStyle name="Calculation 2 3 2 2 3 2 5 3" xfId="6362"/>
    <cellStyle name="Calculation 2 3 2 2 3 2 6" xfId="6363"/>
    <cellStyle name="Calculation 2 3 2 2 3 2 6 2" xfId="6364"/>
    <cellStyle name="Calculation 2 3 2 2 3 2 6 3" xfId="6365"/>
    <cellStyle name="Calculation 2 3 2 2 3 2 7" xfId="6366"/>
    <cellStyle name="Calculation 2 3 2 2 3 2 7 2" xfId="6367"/>
    <cellStyle name="Calculation 2 3 2 2 3 2 7 3" xfId="6368"/>
    <cellStyle name="Calculation 2 3 2 2 3 2 8" xfId="6369"/>
    <cellStyle name="Calculation 2 3 2 2 3 2 9" xfId="6370"/>
    <cellStyle name="Calculation 2 3 2 2 3 3" xfId="6371"/>
    <cellStyle name="Calculation 2 3 2 2 3 3 2" xfId="6372"/>
    <cellStyle name="Calculation 2 3 2 2 3 3 3" xfId="6373"/>
    <cellStyle name="Calculation 2 3 2 2 3 4" xfId="6374"/>
    <cellStyle name="Calculation 2 3 2 2 3 4 2" xfId="6375"/>
    <cellStyle name="Calculation 2 3 2 2 3 4 3" xfId="6376"/>
    <cellStyle name="Calculation 2 3 2 2 3 5" xfId="6377"/>
    <cellStyle name="Calculation 2 3 2 2 3 5 2" xfId="6378"/>
    <cellStyle name="Calculation 2 3 2 2 3 5 3" xfId="6379"/>
    <cellStyle name="Calculation 2 3 2 2 3 6" xfId="6380"/>
    <cellStyle name="Calculation 2 3 2 2 3 6 2" xfId="6381"/>
    <cellStyle name="Calculation 2 3 2 2 3 6 3" xfId="6382"/>
    <cellStyle name="Calculation 2 3 2 2 3 7" xfId="6383"/>
    <cellStyle name="Calculation 2 3 2 2 3 7 2" xfId="6384"/>
    <cellStyle name="Calculation 2 3 2 2 3 7 3" xfId="6385"/>
    <cellStyle name="Calculation 2 3 2 2 3 8" xfId="6386"/>
    <cellStyle name="Calculation 2 3 2 2 3 8 2" xfId="6387"/>
    <cellStyle name="Calculation 2 3 2 2 3 8 3" xfId="6388"/>
    <cellStyle name="Calculation 2 3 2 2 3 9" xfId="6389"/>
    <cellStyle name="Calculation 2 3 2 2 4" xfId="6390"/>
    <cellStyle name="Calculation 2 3 2 2 4 10" xfId="6391"/>
    <cellStyle name="Calculation 2 3 2 2 4 2" xfId="6392"/>
    <cellStyle name="Calculation 2 3 2 2 4 2 2" xfId="6393"/>
    <cellStyle name="Calculation 2 3 2 2 4 2 2 2" xfId="6394"/>
    <cellStyle name="Calculation 2 3 2 2 4 2 2 3" xfId="6395"/>
    <cellStyle name="Calculation 2 3 2 2 4 2 3" xfId="6396"/>
    <cellStyle name="Calculation 2 3 2 2 4 2 3 2" xfId="6397"/>
    <cellStyle name="Calculation 2 3 2 2 4 2 3 3" xfId="6398"/>
    <cellStyle name="Calculation 2 3 2 2 4 2 4" xfId="6399"/>
    <cellStyle name="Calculation 2 3 2 2 4 2 4 2" xfId="6400"/>
    <cellStyle name="Calculation 2 3 2 2 4 2 4 3" xfId="6401"/>
    <cellStyle name="Calculation 2 3 2 2 4 2 5" xfId="6402"/>
    <cellStyle name="Calculation 2 3 2 2 4 2 5 2" xfId="6403"/>
    <cellStyle name="Calculation 2 3 2 2 4 2 5 3" xfId="6404"/>
    <cellStyle name="Calculation 2 3 2 2 4 2 6" xfId="6405"/>
    <cellStyle name="Calculation 2 3 2 2 4 2 6 2" xfId="6406"/>
    <cellStyle name="Calculation 2 3 2 2 4 2 6 3" xfId="6407"/>
    <cellStyle name="Calculation 2 3 2 2 4 2 7" xfId="6408"/>
    <cellStyle name="Calculation 2 3 2 2 4 2 7 2" xfId="6409"/>
    <cellStyle name="Calculation 2 3 2 2 4 2 7 3" xfId="6410"/>
    <cellStyle name="Calculation 2 3 2 2 4 2 8" xfId="6411"/>
    <cellStyle name="Calculation 2 3 2 2 4 2 9" xfId="6412"/>
    <cellStyle name="Calculation 2 3 2 2 4 3" xfId="6413"/>
    <cellStyle name="Calculation 2 3 2 2 4 3 2" xfId="6414"/>
    <cellStyle name="Calculation 2 3 2 2 4 3 3" xfId="6415"/>
    <cellStyle name="Calculation 2 3 2 2 4 4" xfId="6416"/>
    <cellStyle name="Calculation 2 3 2 2 4 4 2" xfId="6417"/>
    <cellStyle name="Calculation 2 3 2 2 4 4 3" xfId="6418"/>
    <cellStyle name="Calculation 2 3 2 2 4 5" xfId="6419"/>
    <cellStyle name="Calculation 2 3 2 2 4 5 2" xfId="6420"/>
    <cellStyle name="Calculation 2 3 2 2 4 5 3" xfId="6421"/>
    <cellStyle name="Calculation 2 3 2 2 4 6" xfId="6422"/>
    <cellStyle name="Calculation 2 3 2 2 4 6 2" xfId="6423"/>
    <cellStyle name="Calculation 2 3 2 2 4 6 3" xfId="6424"/>
    <cellStyle name="Calculation 2 3 2 2 4 7" xfId="6425"/>
    <cellStyle name="Calculation 2 3 2 2 4 7 2" xfId="6426"/>
    <cellStyle name="Calculation 2 3 2 2 4 7 3" xfId="6427"/>
    <cellStyle name="Calculation 2 3 2 2 4 8" xfId="6428"/>
    <cellStyle name="Calculation 2 3 2 2 4 8 2" xfId="6429"/>
    <cellStyle name="Calculation 2 3 2 2 4 8 3" xfId="6430"/>
    <cellStyle name="Calculation 2 3 2 2 4 9" xfId="6431"/>
    <cellStyle name="Calculation 2 3 2 2 5" xfId="6432"/>
    <cellStyle name="Calculation 2 3 2 2 5 2" xfId="6433"/>
    <cellStyle name="Calculation 2 3 2 2 5 2 2" xfId="6434"/>
    <cellStyle name="Calculation 2 3 2 2 5 2 3" xfId="6435"/>
    <cellStyle name="Calculation 2 3 2 2 5 3" xfId="6436"/>
    <cellStyle name="Calculation 2 3 2 2 5 3 2" xfId="6437"/>
    <cellStyle name="Calculation 2 3 2 2 5 3 3" xfId="6438"/>
    <cellStyle name="Calculation 2 3 2 2 5 4" xfId="6439"/>
    <cellStyle name="Calculation 2 3 2 2 5 4 2" xfId="6440"/>
    <cellStyle name="Calculation 2 3 2 2 5 4 3" xfId="6441"/>
    <cellStyle name="Calculation 2 3 2 2 5 5" xfId="6442"/>
    <cellStyle name="Calculation 2 3 2 2 5 5 2" xfId="6443"/>
    <cellStyle name="Calculation 2 3 2 2 5 5 3" xfId="6444"/>
    <cellStyle name="Calculation 2 3 2 2 5 6" xfId="6445"/>
    <cellStyle name="Calculation 2 3 2 2 5 6 2" xfId="6446"/>
    <cellStyle name="Calculation 2 3 2 2 5 6 3" xfId="6447"/>
    <cellStyle name="Calculation 2 3 2 2 5 7" xfId="6448"/>
    <cellStyle name="Calculation 2 3 2 2 5 7 2" xfId="6449"/>
    <cellStyle name="Calculation 2 3 2 2 5 7 3" xfId="6450"/>
    <cellStyle name="Calculation 2 3 2 2 5 8" xfId="6451"/>
    <cellStyle name="Calculation 2 3 2 2 5 9" xfId="6452"/>
    <cellStyle name="Calculation 2 3 2 2 6" xfId="6453"/>
    <cellStyle name="Calculation 2 3 2 2 6 2" xfId="6454"/>
    <cellStyle name="Calculation 2 3 2 2 6 3" xfId="6455"/>
    <cellStyle name="Calculation 2 3 2 2 7" xfId="6456"/>
    <cellStyle name="Calculation 2 3 2 2 7 2" xfId="6457"/>
    <cellStyle name="Calculation 2 3 2 2 7 3" xfId="6458"/>
    <cellStyle name="Calculation 2 3 2 2 8" xfId="6459"/>
    <cellStyle name="Calculation 2 3 2 2 8 2" xfId="6460"/>
    <cellStyle name="Calculation 2 3 2 2 8 3" xfId="6461"/>
    <cellStyle name="Calculation 2 3 2 2 9" xfId="6462"/>
    <cellStyle name="Calculation 2 3 2 2 9 2" xfId="6463"/>
    <cellStyle name="Calculation 2 3 2 2 9 3" xfId="6464"/>
    <cellStyle name="Calculation 2 3 2 3" xfId="6465"/>
    <cellStyle name="Calculation 2 3 2 3 10" xfId="44073"/>
    <cellStyle name="Calculation 2 3 2 3 2" xfId="6466"/>
    <cellStyle name="Calculation 2 3 2 3 2 10" xfId="6467"/>
    <cellStyle name="Calculation 2 3 2 3 2 2" xfId="6468"/>
    <cellStyle name="Calculation 2 3 2 3 2 2 2" xfId="6469"/>
    <cellStyle name="Calculation 2 3 2 3 2 2 2 2" xfId="6470"/>
    <cellStyle name="Calculation 2 3 2 3 2 2 2 3" xfId="6471"/>
    <cellStyle name="Calculation 2 3 2 3 2 2 3" xfId="6472"/>
    <cellStyle name="Calculation 2 3 2 3 2 2 3 2" xfId="6473"/>
    <cellStyle name="Calculation 2 3 2 3 2 2 3 3" xfId="6474"/>
    <cellStyle name="Calculation 2 3 2 3 2 2 4" xfId="6475"/>
    <cellStyle name="Calculation 2 3 2 3 2 2 4 2" xfId="6476"/>
    <cellStyle name="Calculation 2 3 2 3 2 2 4 3" xfId="6477"/>
    <cellStyle name="Calculation 2 3 2 3 2 2 5" xfId="6478"/>
    <cellStyle name="Calculation 2 3 2 3 2 2 5 2" xfId="6479"/>
    <cellStyle name="Calculation 2 3 2 3 2 2 5 3" xfId="6480"/>
    <cellStyle name="Calculation 2 3 2 3 2 2 6" xfId="6481"/>
    <cellStyle name="Calculation 2 3 2 3 2 2 6 2" xfId="6482"/>
    <cellStyle name="Calculation 2 3 2 3 2 2 6 3" xfId="6483"/>
    <cellStyle name="Calculation 2 3 2 3 2 2 7" xfId="6484"/>
    <cellStyle name="Calculation 2 3 2 3 2 2 7 2" xfId="6485"/>
    <cellStyle name="Calculation 2 3 2 3 2 2 7 3" xfId="6486"/>
    <cellStyle name="Calculation 2 3 2 3 2 2 8" xfId="6487"/>
    <cellStyle name="Calculation 2 3 2 3 2 2 9" xfId="6488"/>
    <cellStyle name="Calculation 2 3 2 3 2 3" xfId="6489"/>
    <cellStyle name="Calculation 2 3 2 3 2 3 2" xfId="6490"/>
    <cellStyle name="Calculation 2 3 2 3 2 3 3" xfId="6491"/>
    <cellStyle name="Calculation 2 3 2 3 2 4" xfId="6492"/>
    <cellStyle name="Calculation 2 3 2 3 2 4 2" xfId="6493"/>
    <cellStyle name="Calculation 2 3 2 3 2 4 3" xfId="6494"/>
    <cellStyle name="Calculation 2 3 2 3 2 5" xfId="6495"/>
    <cellStyle name="Calculation 2 3 2 3 2 5 2" xfId="6496"/>
    <cellStyle name="Calculation 2 3 2 3 2 5 3" xfId="6497"/>
    <cellStyle name="Calculation 2 3 2 3 2 6" xfId="6498"/>
    <cellStyle name="Calculation 2 3 2 3 2 6 2" xfId="6499"/>
    <cellStyle name="Calculation 2 3 2 3 2 6 3" xfId="6500"/>
    <cellStyle name="Calculation 2 3 2 3 2 7" xfId="6501"/>
    <cellStyle name="Calculation 2 3 2 3 2 7 2" xfId="6502"/>
    <cellStyle name="Calculation 2 3 2 3 2 7 3" xfId="6503"/>
    <cellStyle name="Calculation 2 3 2 3 2 8" xfId="6504"/>
    <cellStyle name="Calculation 2 3 2 3 2 8 2" xfId="6505"/>
    <cellStyle name="Calculation 2 3 2 3 2 8 3" xfId="6506"/>
    <cellStyle name="Calculation 2 3 2 3 2 9" xfId="6507"/>
    <cellStyle name="Calculation 2 3 2 3 3" xfId="6508"/>
    <cellStyle name="Calculation 2 3 2 3 3 10" xfId="6509"/>
    <cellStyle name="Calculation 2 3 2 3 3 2" xfId="6510"/>
    <cellStyle name="Calculation 2 3 2 3 3 2 2" xfId="6511"/>
    <cellStyle name="Calculation 2 3 2 3 3 2 2 2" xfId="6512"/>
    <cellStyle name="Calculation 2 3 2 3 3 2 2 3" xfId="6513"/>
    <cellStyle name="Calculation 2 3 2 3 3 2 3" xfId="6514"/>
    <cellStyle name="Calculation 2 3 2 3 3 2 3 2" xfId="6515"/>
    <cellStyle name="Calculation 2 3 2 3 3 2 3 3" xfId="6516"/>
    <cellStyle name="Calculation 2 3 2 3 3 2 4" xfId="6517"/>
    <cellStyle name="Calculation 2 3 2 3 3 2 4 2" xfId="6518"/>
    <cellStyle name="Calculation 2 3 2 3 3 2 4 3" xfId="6519"/>
    <cellStyle name="Calculation 2 3 2 3 3 2 5" xfId="6520"/>
    <cellStyle name="Calculation 2 3 2 3 3 2 5 2" xfId="6521"/>
    <cellStyle name="Calculation 2 3 2 3 3 2 5 3" xfId="6522"/>
    <cellStyle name="Calculation 2 3 2 3 3 2 6" xfId="6523"/>
    <cellStyle name="Calculation 2 3 2 3 3 2 6 2" xfId="6524"/>
    <cellStyle name="Calculation 2 3 2 3 3 2 6 3" xfId="6525"/>
    <cellStyle name="Calculation 2 3 2 3 3 2 7" xfId="6526"/>
    <cellStyle name="Calculation 2 3 2 3 3 2 7 2" xfId="6527"/>
    <cellStyle name="Calculation 2 3 2 3 3 2 7 3" xfId="6528"/>
    <cellStyle name="Calculation 2 3 2 3 3 2 8" xfId="6529"/>
    <cellStyle name="Calculation 2 3 2 3 3 2 9" xfId="6530"/>
    <cellStyle name="Calculation 2 3 2 3 3 3" xfId="6531"/>
    <cellStyle name="Calculation 2 3 2 3 3 3 2" xfId="6532"/>
    <cellStyle name="Calculation 2 3 2 3 3 3 3" xfId="6533"/>
    <cellStyle name="Calculation 2 3 2 3 3 4" xfId="6534"/>
    <cellStyle name="Calculation 2 3 2 3 3 4 2" xfId="6535"/>
    <cellStyle name="Calculation 2 3 2 3 3 4 3" xfId="6536"/>
    <cellStyle name="Calculation 2 3 2 3 3 5" xfId="6537"/>
    <cellStyle name="Calculation 2 3 2 3 3 5 2" xfId="6538"/>
    <cellStyle name="Calculation 2 3 2 3 3 5 3" xfId="6539"/>
    <cellStyle name="Calculation 2 3 2 3 3 6" xfId="6540"/>
    <cellStyle name="Calculation 2 3 2 3 3 6 2" xfId="6541"/>
    <cellStyle name="Calculation 2 3 2 3 3 6 3" xfId="6542"/>
    <cellStyle name="Calculation 2 3 2 3 3 7" xfId="6543"/>
    <cellStyle name="Calculation 2 3 2 3 3 7 2" xfId="6544"/>
    <cellStyle name="Calculation 2 3 2 3 3 7 3" xfId="6545"/>
    <cellStyle name="Calculation 2 3 2 3 3 8" xfId="6546"/>
    <cellStyle name="Calculation 2 3 2 3 3 8 2" xfId="6547"/>
    <cellStyle name="Calculation 2 3 2 3 3 8 3" xfId="6548"/>
    <cellStyle name="Calculation 2 3 2 3 3 9" xfId="6549"/>
    <cellStyle name="Calculation 2 3 2 3 4" xfId="6550"/>
    <cellStyle name="Calculation 2 3 2 3 4 10" xfId="6551"/>
    <cellStyle name="Calculation 2 3 2 3 4 2" xfId="6552"/>
    <cellStyle name="Calculation 2 3 2 3 4 2 2" xfId="6553"/>
    <cellStyle name="Calculation 2 3 2 3 4 2 2 2" xfId="6554"/>
    <cellStyle name="Calculation 2 3 2 3 4 2 2 3" xfId="6555"/>
    <cellStyle name="Calculation 2 3 2 3 4 2 3" xfId="6556"/>
    <cellStyle name="Calculation 2 3 2 3 4 2 3 2" xfId="6557"/>
    <cellStyle name="Calculation 2 3 2 3 4 2 3 3" xfId="6558"/>
    <cellStyle name="Calculation 2 3 2 3 4 2 4" xfId="6559"/>
    <cellStyle name="Calculation 2 3 2 3 4 2 4 2" xfId="6560"/>
    <cellStyle name="Calculation 2 3 2 3 4 2 4 3" xfId="6561"/>
    <cellStyle name="Calculation 2 3 2 3 4 2 5" xfId="6562"/>
    <cellStyle name="Calculation 2 3 2 3 4 2 5 2" xfId="6563"/>
    <cellStyle name="Calculation 2 3 2 3 4 2 5 3" xfId="6564"/>
    <cellStyle name="Calculation 2 3 2 3 4 2 6" xfId="6565"/>
    <cellStyle name="Calculation 2 3 2 3 4 2 6 2" xfId="6566"/>
    <cellStyle name="Calculation 2 3 2 3 4 2 6 3" xfId="6567"/>
    <cellStyle name="Calculation 2 3 2 3 4 2 7" xfId="6568"/>
    <cellStyle name="Calculation 2 3 2 3 4 2 7 2" xfId="6569"/>
    <cellStyle name="Calculation 2 3 2 3 4 2 7 3" xfId="6570"/>
    <cellStyle name="Calculation 2 3 2 3 4 2 8" xfId="6571"/>
    <cellStyle name="Calculation 2 3 2 3 4 2 9" xfId="6572"/>
    <cellStyle name="Calculation 2 3 2 3 4 3" xfId="6573"/>
    <cellStyle name="Calculation 2 3 2 3 4 3 2" xfId="6574"/>
    <cellStyle name="Calculation 2 3 2 3 4 3 3" xfId="6575"/>
    <cellStyle name="Calculation 2 3 2 3 4 4" xfId="6576"/>
    <cellStyle name="Calculation 2 3 2 3 4 4 2" xfId="6577"/>
    <cellStyle name="Calculation 2 3 2 3 4 4 3" xfId="6578"/>
    <cellStyle name="Calculation 2 3 2 3 4 5" xfId="6579"/>
    <cellStyle name="Calculation 2 3 2 3 4 5 2" xfId="6580"/>
    <cellStyle name="Calculation 2 3 2 3 4 5 3" xfId="6581"/>
    <cellStyle name="Calculation 2 3 2 3 4 6" xfId="6582"/>
    <cellStyle name="Calculation 2 3 2 3 4 6 2" xfId="6583"/>
    <cellStyle name="Calculation 2 3 2 3 4 6 3" xfId="6584"/>
    <cellStyle name="Calculation 2 3 2 3 4 7" xfId="6585"/>
    <cellStyle name="Calculation 2 3 2 3 4 7 2" xfId="6586"/>
    <cellStyle name="Calculation 2 3 2 3 4 7 3" xfId="6587"/>
    <cellStyle name="Calculation 2 3 2 3 4 8" xfId="6588"/>
    <cellStyle name="Calculation 2 3 2 3 4 8 2" xfId="6589"/>
    <cellStyle name="Calculation 2 3 2 3 4 8 3" xfId="6590"/>
    <cellStyle name="Calculation 2 3 2 3 4 9" xfId="6591"/>
    <cellStyle name="Calculation 2 3 2 3 5" xfId="6592"/>
    <cellStyle name="Calculation 2 3 2 3 5 2" xfId="6593"/>
    <cellStyle name="Calculation 2 3 2 3 5 2 2" xfId="6594"/>
    <cellStyle name="Calculation 2 3 2 3 5 2 3" xfId="6595"/>
    <cellStyle name="Calculation 2 3 2 3 5 3" xfId="6596"/>
    <cellStyle name="Calculation 2 3 2 3 5 3 2" xfId="6597"/>
    <cellStyle name="Calculation 2 3 2 3 5 3 3" xfId="6598"/>
    <cellStyle name="Calculation 2 3 2 3 5 4" xfId="6599"/>
    <cellStyle name="Calculation 2 3 2 3 5 4 2" xfId="6600"/>
    <cellStyle name="Calculation 2 3 2 3 5 4 3" xfId="6601"/>
    <cellStyle name="Calculation 2 3 2 3 5 5" xfId="6602"/>
    <cellStyle name="Calculation 2 3 2 3 5 5 2" xfId="6603"/>
    <cellStyle name="Calculation 2 3 2 3 5 5 3" xfId="6604"/>
    <cellStyle name="Calculation 2 3 2 3 5 6" xfId="6605"/>
    <cellStyle name="Calculation 2 3 2 3 5 6 2" xfId="6606"/>
    <cellStyle name="Calculation 2 3 2 3 5 6 3" xfId="6607"/>
    <cellStyle name="Calculation 2 3 2 3 5 7" xfId="6608"/>
    <cellStyle name="Calculation 2 3 2 3 5 7 2" xfId="6609"/>
    <cellStyle name="Calculation 2 3 2 3 5 7 3" xfId="6610"/>
    <cellStyle name="Calculation 2 3 2 3 5 8" xfId="6611"/>
    <cellStyle name="Calculation 2 3 2 3 5 9" xfId="6612"/>
    <cellStyle name="Calculation 2 3 2 3 6" xfId="6613"/>
    <cellStyle name="Calculation 2 3 2 3 6 2" xfId="6614"/>
    <cellStyle name="Calculation 2 3 2 3 6 3" xfId="6615"/>
    <cellStyle name="Calculation 2 3 2 3 7" xfId="6616"/>
    <cellStyle name="Calculation 2 3 2 3 7 2" xfId="6617"/>
    <cellStyle name="Calculation 2 3 2 3 7 3" xfId="6618"/>
    <cellStyle name="Calculation 2 3 2 3 8" xfId="6619"/>
    <cellStyle name="Calculation 2 3 2 3 8 2" xfId="6620"/>
    <cellStyle name="Calculation 2 3 2 3 8 3" xfId="6621"/>
    <cellStyle name="Calculation 2 3 2 3 9" xfId="6622"/>
    <cellStyle name="Calculation 2 3 2 3 9 2" xfId="6623"/>
    <cellStyle name="Calculation 2 3 2 3 9 3" xfId="6624"/>
    <cellStyle name="Calculation 2 3 2 4" xfId="6625"/>
    <cellStyle name="Calculation 2 3 2 4 10" xfId="44074"/>
    <cellStyle name="Calculation 2 3 2 4 2" xfId="6626"/>
    <cellStyle name="Calculation 2 3 2 4 2 10" xfId="6627"/>
    <cellStyle name="Calculation 2 3 2 4 2 2" xfId="6628"/>
    <cellStyle name="Calculation 2 3 2 4 2 2 2" xfId="6629"/>
    <cellStyle name="Calculation 2 3 2 4 2 2 2 2" xfId="6630"/>
    <cellStyle name="Calculation 2 3 2 4 2 2 2 3" xfId="6631"/>
    <cellStyle name="Calculation 2 3 2 4 2 2 3" xfId="6632"/>
    <cellStyle name="Calculation 2 3 2 4 2 2 3 2" xfId="6633"/>
    <cellStyle name="Calculation 2 3 2 4 2 2 3 3" xfId="6634"/>
    <cellStyle name="Calculation 2 3 2 4 2 2 4" xfId="6635"/>
    <cellStyle name="Calculation 2 3 2 4 2 2 4 2" xfId="6636"/>
    <cellStyle name="Calculation 2 3 2 4 2 2 4 3" xfId="6637"/>
    <cellStyle name="Calculation 2 3 2 4 2 2 5" xfId="6638"/>
    <cellStyle name="Calculation 2 3 2 4 2 2 5 2" xfId="6639"/>
    <cellStyle name="Calculation 2 3 2 4 2 2 5 3" xfId="6640"/>
    <cellStyle name="Calculation 2 3 2 4 2 2 6" xfId="6641"/>
    <cellStyle name="Calculation 2 3 2 4 2 2 6 2" xfId="6642"/>
    <cellStyle name="Calculation 2 3 2 4 2 2 6 3" xfId="6643"/>
    <cellStyle name="Calculation 2 3 2 4 2 2 7" xfId="6644"/>
    <cellStyle name="Calculation 2 3 2 4 2 2 7 2" xfId="6645"/>
    <cellStyle name="Calculation 2 3 2 4 2 2 7 3" xfId="6646"/>
    <cellStyle name="Calculation 2 3 2 4 2 2 8" xfId="6647"/>
    <cellStyle name="Calculation 2 3 2 4 2 2 9" xfId="6648"/>
    <cellStyle name="Calculation 2 3 2 4 2 3" xfId="6649"/>
    <cellStyle name="Calculation 2 3 2 4 2 3 2" xfId="6650"/>
    <cellStyle name="Calculation 2 3 2 4 2 3 3" xfId="6651"/>
    <cellStyle name="Calculation 2 3 2 4 2 4" xfId="6652"/>
    <cellStyle name="Calculation 2 3 2 4 2 4 2" xfId="6653"/>
    <cellStyle name="Calculation 2 3 2 4 2 4 3" xfId="6654"/>
    <cellStyle name="Calculation 2 3 2 4 2 5" xfId="6655"/>
    <cellStyle name="Calculation 2 3 2 4 2 5 2" xfId="6656"/>
    <cellStyle name="Calculation 2 3 2 4 2 5 3" xfId="6657"/>
    <cellStyle name="Calculation 2 3 2 4 2 6" xfId="6658"/>
    <cellStyle name="Calculation 2 3 2 4 2 6 2" xfId="6659"/>
    <cellStyle name="Calculation 2 3 2 4 2 6 3" xfId="6660"/>
    <cellStyle name="Calculation 2 3 2 4 2 7" xfId="6661"/>
    <cellStyle name="Calculation 2 3 2 4 2 7 2" xfId="6662"/>
    <cellStyle name="Calculation 2 3 2 4 2 7 3" xfId="6663"/>
    <cellStyle name="Calculation 2 3 2 4 2 8" xfId="6664"/>
    <cellStyle name="Calculation 2 3 2 4 2 8 2" xfId="6665"/>
    <cellStyle name="Calculation 2 3 2 4 2 8 3" xfId="6666"/>
    <cellStyle name="Calculation 2 3 2 4 2 9" xfId="6667"/>
    <cellStyle name="Calculation 2 3 2 4 3" xfId="6668"/>
    <cellStyle name="Calculation 2 3 2 4 3 10" xfId="6669"/>
    <cellStyle name="Calculation 2 3 2 4 3 2" xfId="6670"/>
    <cellStyle name="Calculation 2 3 2 4 3 2 2" xfId="6671"/>
    <cellStyle name="Calculation 2 3 2 4 3 2 2 2" xfId="6672"/>
    <cellStyle name="Calculation 2 3 2 4 3 2 2 3" xfId="6673"/>
    <cellStyle name="Calculation 2 3 2 4 3 2 3" xfId="6674"/>
    <cellStyle name="Calculation 2 3 2 4 3 2 3 2" xfId="6675"/>
    <cellStyle name="Calculation 2 3 2 4 3 2 3 3" xfId="6676"/>
    <cellStyle name="Calculation 2 3 2 4 3 2 4" xfId="6677"/>
    <cellStyle name="Calculation 2 3 2 4 3 2 4 2" xfId="6678"/>
    <cellStyle name="Calculation 2 3 2 4 3 2 4 3" xfId="6679"/>
    <cellStyle name="Calculation 2 3 2 4 3 2 5" xfId="6680"/>
    <cellStyle name="Calculation 2 3 2 4 3 2 5 2" xfId="6681"/>
    <cellStyle name="Calculation 2 3 2 4 3 2 5 3" xfId="6682"/>
    <cellStyle name="Calculation 2 3 2 4 3 2 6" xfId="6683"/>
    <cellStyle name="Calculation 2 3 2 4 3 2 6 2" xfId="6684"/>
    <cellStyle name="Calculation 2 3 2 4 3 2 6 3" xfId="6685"/>
    <cellStyle name="Calculation 2 3 2 4 3 2 7" xfId="6686"/>
    <cellStyle name="Calculation 2 3 2 4 3 2 7 2" xfId="6687"/>
    <cellStyle name="Calculation 2 3 2 4 3 2 7 3" xfId="6688"/>
    <cellStyle name="Calculation 2 3 2 4 3 2 8" xfId="6689"/>
    <cellStyle name="Calculation 2 3 2 4 3 2 9" xfId="6690"/>
    <cellStyle name="Calculation 2 3 2 4 3 3" xfId="6691"/>
    <cellStyle name="Calculation 2 3 2 4 3 3 2" xfId="6692"/>
    <cellStyle name="Calculation 2 3 2 4 3 3 3" xfId="6693"/>
    <cellStyle name="Calculation 2 3 2 4 3 4" xfId="6694"/>
    <cellStyle name="Calculation 2 3 2 4 3 4 2" xfId="6695"/>
    <cellStyle name="Calculation 2 3 2 4 3 4 3" xfId="6696"/>
    <cellStyle name="Calculation 2 3 2 4 3 5" xfId="6697"/>
    <cellStyle name="Calculation 2 3 2 4 3 5 2" xfId="6698"/>
    <cellStyle name="Calculation 2 3 2 4 3 5 3" xfId="6699"/>
    <cellStyle name="Calculation 2 3 2 4 3 6" xfId="6700"/>
    <cellStyle name="Calculation 2 3 2 4 3 6 2" xfId="6701"/>
    <cellStyle name="Calculation 2 3 2 4 3 6 3" xfId="6702"/>
    <cellStyle name="Calculation 2 3 2 4 3 7" xfId="6703"/>
    <cellStyle name="Calculation 2 3 2 4 3 7 2" xfId="6704"/>
    <cellStyle name="Calculation 2 3 2 4 3 7 3" xfId="6705"/>
    <cellStyle name="Calculation 2 3 2 4 3 8" xfId="6706"/>
    <cellStyle name="Calculation 2 3 2 4 3 8 2" xfId="6707"/>
    <cellStyle name="Calculation 2 3 2 4 3 8 3" xfId="6708"/>
    <cellStyle name="Calculation 2 3 2 4 3 9" xfId="6709"/>
    <cellStyle name="Calculation 2 3 2 4 4" xfId="6710"/>
    <cellStyle name="Calculation 2 3 2 4 4 10" xfId="6711"/>
    <cellStyle name="Calculation 2 3 2 4 4 2" xfId="6712"/>
    <cellStyle name="Calculation 2 3 2 4 4 2 2" xfId="6713"/>
    <cellStyle name="Calculation 2 3 2 4 4 2 2 2" xfId="6714"/>
    <cellStyle name="Calculation 2 3 2 4 4 2 2 3" xfId="6715"/>
    <cellStyle name="Calculation 2 3 2 4 4 2 3" xfId="6716"/>
    <cellStyle name="Calculation 2 3 2 4 4 2 3 2" xfId="6717"/>
    <cellStyle name="Calculation 2 3 2 4 4 2 3 3" xfId="6718"/>
    <cellStyle name="Calculation 2 3 2 4 4 2 4" xfId="6719"/>
    <cellStyle name="Calculation 2 3 2 4 4 2 4 2" xfId="6720"/>
    <cellStyle name="Calculation 2 3 2 4 4 2 4 3" xfId="6721"/>
    <cellStyle name="Calculation 2 3 2 4 4 2 5" xfId="6722"/>
    <cellStyle name="Calculation 2 3 2 4 4 2 5 2" xfId="6723"/>
    <cellStyle name="Calculation 2 3 2 4 4 2 5 3" xfId="6724"/>
    <cellStyle name="Calculation 2 3 2 4 4 2 6" xfId="6725"/>
    <cellStyle name="Calculation 2 3 2 4 4 2 6 2" xfId="6726"/>
    <cellStyle name="Calculation 2 3 2 4 4 2 6 3" xfId="6727"/>
    <cellStyle name="Calculation 2 3 2 4 4 2 7" xfId="6728"/>
    <cellStyle name="Calculation 2 3 2 4 4 2 7 2" xfId="6729"/>
    <cellStyle name="Calculation 2 3 2 4 4 2 7 3" xfId="6730"/>
    <cellStyle name="Calculation 2 3 2 4 4 2 8" xfId="6731"/>
    <cellStyle name="Calculation 2 3 2 4 4 2 9" xfId="6732"/>
    <cellStyle name="Calculation 2 3 2 4 4 3" xfId="6733"/>
    <cellStyle name="Calculation 2 3 2 4 4 3 2" xfId="6734"/>
    <cellStyle name="Calculation 2 3 2 4 4 3 3" xfId="6735"/>
    <cellStyle name="Calculation 2 3 2 4 4 4" xfId="6736"/>
    <cellStyle name="Calculation 2 3 2 4 4 4 2" xfId="6737"/>
    <cellStyle name="Calculation 2 3 2 4 4 4 3" xfId="6738"/>
    <cellStyle name="Calculation 2 3 2 4 4 5" xfId="6739"/>
    <cellStyle name="Calculation 2 3 2 4 4 5 2" xfId="6740"/>
    <cellStyle name="Calculation 2 3 2 4 4 5 3" xfId="6741"/>
    <cellStyle name="Calculation 2 3 2 4 4 6" xfId="6742"/>
    <cellStyle name="Calculation 2 3 2 4 4 6 2" xfId="6743"/>
    <cellStyle name="Calculation 2 3 2 4 4 6 3" xfId="6744"/>
    <cellStyle name="Calculation 2 3 2 4 4 7" xfId="6745"/>
    <cellStyle name="Calculation 2 3 2 4 4 7 2" xfId="6746"/>
    <cellStyle name="Calculation 2 3 2 4 4 7 3" xfId="6747"/>
    <cellStyle name="Calculation 2 3 2 4 4 8" xfId="6748"/>
    <cellStyle name="Calculation 2 3 2 4 4 8 2" xfId="6749"/>
    <cellStyle name="Calculation 2 3 2 4 4 8 3" xfId="6750"/>
    <cellStyle name="Calculation 2 3 2 4 4 9" xfId="6751"/>
    <cellStyle name="Calculation 2 3 2 4 5" xfId="6752"/>
    <cellStyle name="Calculation 2 3 2 4 5 2" xfId="6753"/>
    <cellStyle name="Calculation 2 3 2 4 5 2 2" xfId="6754"/>
    <cellStyle name="Calculation 2 3 2 4 5 2 3" xfId="6755"/>
    <cellStyle name="Calculation 2 3 2 4 5 3" xfId="6756"/>
    <cellStyle name="Calculation 2 3 2 4 5 3 2" xfId="6757"/>
    <cellStyle name="Calculation 2 3 2 4 5 3 3" xfId="6758"/>
    <cellStyle name="Calculation 2 3 2 4 5 4" xfId="6759"/>
    <cellStyle name="Calculation 2 3 2 4 5 4 2" xfId="6760"/>
    <cellStyle name="Calculation 2 3 2 4 5 4 3" xfId="6761"/>
    <cellStyle name="Calculation 2 3 2 4 5 5" xfId="6762"/>
    <cellStyle name="Calculation 2 3 2 4 5 5 2" xfId="6763"/>
    <cellStyle name="Calculation 2 3 2 4 5 5 3" xfId="6764"/>
    <cellStyle name="Calculation 2 3 2 4 5 6" xfId="6765"/>
    <cellStyle name="Calculation 2 3 2 4 5 6 2" xfId="6766"/>
    <cellStyle name="Calculation 2 3 2 4 5 6 3" xfId="6767"/>
    <cellStyle name="Calculation 2 3 2 4 5 7" xfId="6768"/>
    <cellStyle name="Calculation 2 3 2 4 5 7 2" xfId="6769"/>
    <cellStyle name="Calculation 2 3 2 4 5 7 3" xfId="6770"/>
    <cellStyle name="Calculation 2 3 2 4 5 8" xfId="6771"/>
    <cellStyle name="Calculation 2 3 2 4 5 9" xfId="6772"/>
    <cellStyle name="Calculation 2 3 2 4 6" xfId="6773"/>
    <cellStyle name="Calculation 2 3 2 4 6 2" xfId="6774"/>
    <cellStyle name="Calculation 2 3 2 4 6 3" xfId="6775"/>
    <cellStyle name="Calculation 2 3 2 4 7" xfId="6776"/>
    <cellStyle name="Calculation 2 3 2 4 7 2" xfId="6777"/>
    <cellStyle name="Calculation 2 3 2 4 7 3" xfId="6778"/>
    <cellStyle name="Calculation 2 3 2 4 8" xfId="6779"/>
    <cellStyle name="Calculation 2 3 2 4 8 2" xfId="6780"/>
    <cellStyle name="Calculation 2 3 2 4 8 3" xfId="6781"/>
    <cellStyle name="Calculation 2 3 2 4 9" xfId="6782"/>
    <cellStyle name="Calculation 2 3 2 4 9 2" xfId="6783"/>
    <cellStyle name="Calculation 2 3 2 4 9 3" xfId="6784"/>
    <cellStyle name="Calculation 2 3 2 5" xfId="6785"/>
    <cellStyle name="Calculation 2 3 2 5 10" xfId="44075"/>
    <cellStyle name="Calculation 2 3 2 5 2" xfId="6786"/>
    <cellStyle name="Calculation 2 3 2 5 2 10" xfId="6787"/>
    <cellStyle name="Calculation 2 3 2 5 2 2" xfId="6788"/>
    <cellStyle name="Calculation 2 3 2 5 2 2 2" xfId="6789"/>
    <cellStyle name="Calculation 2 3 2 5 2 2 2 2" xfId="6790"/>
    <cellStyle name="Calculation 2 3 2 5 2 2 2 3" xfId="6791"/>
    <cellStyle name="Calculation 2 3 2 5 2 2 3" xfId="6792"/>
    <cellStyle name="Calculation 2 3 2 5 2 2 3 2" xfId="6793"/>
    <cellStyle name="Calculation 2 3 2 5 2 2 3 3" xfId="6794"/>
    <cellStyle name="Calculation 2 3 2 5 2 2 4" xfId="6795"/>
    <cellStyle name="Calculation 2 3 2 5 2 2 4 2" xfId="6796"/>
    <cellStyle name="Calculation 2 3 2 5 2 2 4 3" xfId="6797"/>
    <cellStyle name="Calculation 2 3 2 5 2 2 5" xfId="6798"/>
    <cellStyle name="Calculation 2 3 2 5 2 2 5 2" xfId="6799"/>
    <cellStyle name="Calculation 2 3 2 5 2 2 5 3" xfId="6800"/>
    <cellStyle name="Calculation 2 3 2 5 2 2 6" xfId="6801"/>
    <cellStyle name="Calculation 2 3 2 5 2 2 6 2" xfId="6802"/>
    <cellStyle name="Calculation 2 3 2 5 2 2 6 3" xfId="6803"/>
    <cellStyle name="Calculation 2 3 2 5 2 2 7" xfId="6804"/>
    <cellStyle name="Calculation 2 3 2 5 2 2 7 2" xfId="6805"/>
    <cellStyle name="Calculation 2 3 2 5 2 2 7 3" xfId="6806"/>
    <cellStyle name="Calculation 2 3 2 5 2 2 8" xfId="6807"/>
    <cellStyle name="Calculation 2 3 2 5 2 2 9" xfId="6808"/>
    <cellStyle name="Calculation 2 3 2 5 2 3" xfId="6809"/>
    <cellStyle name="Calculation 2 3 2 5 2 3 2" xfId="6810"/>
    <cellStyle name="Calculation 2 3 2 5 2 3 3" xfId="6811"/>
    <cellStyle name="Calculation 2 3 2 5 2 4" xfId="6812"/>
    <cellStyle name="Calculation 2 3 2 5 2 4 2" xfId="6813"/>
    <cellStyle name="Calculation 2 3 2 5 2 4 3" xfId="6814"/>
    <cellStyle name="Calculation 2 3 2 5 2 5" xfId="6815"/>
    <cellStyle name="Calculation 2 3 2 5 2 5 2" xfId="6816"/>
    <cellStyle name="Calculation 2 3 2 5 2 5 3" xfId="6817"/>
    <cellStyle name="Calculation 2 3 2 5 2 6" xfId="6818"/>
    <cellStyle name="Calculation 2 3 2 5 2 6 2" xfId="6819"/>
    <cellStyle name="Calculation 2 3 2 5 2 6 3" xfId="6820"/>
    <cellStyle name="Calculation 2 3 2 5 2 7" xfId="6821"/>
    <cellStyle name="Calculation 2 3 2 5 2 7 2" xfId="6822"/>
    <cellStyle name="Calculation 2 3 2 5 2 7 3" xfId="6823"/>
    <cellStyle name="Calculation 2 3 2 5 2 8" xfId="6824"/>
    <cellStyle name="Calculation 2 3 2 5 2 8 2" xfId="6825"/>
    <cellStyle name="Calculation 2 3 2 5 2 8 3" xfId="6826"/>
    <cellStyle name="Calculation 2 3 2 5 2 9" xfId="6827"/>
    <cellStyle name="Calculation 2 3 2 5 3" xfId="6828"/>
    <cellStyle name="Calculation 2 3 2 5 3 10" xfId="6829"/>
    <cellStyle name="Calculation 2 3 2 5 3 2" xfId="6830"/>
    <cellStyle name="Calculation 2 3 2 5 3 2 2" xfId="6831"/>
    <cellStyle name="Calculation 2 3 2 5 3 2 2 2" xfId="6832"/>
    <cellStyle name="Calculation 2 3 2 5 3 2 2 3" xfId="6833"/>
    <cellStyle name="Calculation 2 3 2 5 3 2 3" xfId="6834"/>
    <cellStyle name="Calculation 2 3 2 5 3 2 3 2" xfId="6835"/>
    <cellStyle name="Calculation 2 3 2 5 3 2 3 3" xfId="6836"/>
    <cellStyle name="Calculation 2 3 2 5 3 2 4" xfId="6837"/>
    <cellStyle name="Calculation 2 3 2 5 3 2 4 2" xfId="6838"/>
    <cellStyle name="Calculation 2 3 2 5 3 2 4 3" xfId="6839"/>
    <cellStyle name="Calculation 2 3 2 5 3 2 5" xfId="6840"/>
    <cellStyle name="Calculation 2 3 2 5 3 2 5 2" xfId="6841"/>
    <cellStyle name="Calculation 2 3 2 5 3 2 5 3" xfId="6842"/>
    <cellStyle name="Calculation 2 3 2 5 3 2 6" xfId="6843"/>
    <cellStyle name="Calculation 2 3 2 5 3 2 6 2" xfId="6844"/>
    <cellStyle name="Calculation 2 3 2 5 3 2 6 3" xfId="6845"/>
    <cellStyle name="Calculation 2 3 2 5 3 2 7" xfId="6846"/>
    <cellStyle name="Calculation 2 3 2 5 3 2 7 2" xfId="6847"/>
    <cellStyle name="Calculation 2 3 2 5 3 2 7 3" xfId="6848"/>
    <cellStyle name="Calculation 2 3 2 5 3 2 8" xfId="6849"/>
    <cellStyle name="Calculation 2 3 2 5 3 2 9" xfId="6850"/>
    <cellStyle name="Calculation 2 3 2 5 3 3" xfId="6851"/>
    <cellStyle name="Calculation 2 3 2 5 3 3 2" xfId="6852"/>
    <cellStyle name="Calculation 2 3 2 5 3 3 3" xfId="6853"/>
    <cellStyle name="Calculation 2 3 2 5 3 4" xfId="6854"/>
    <cellStyle name="Calculation 2 3 2 5 3 4 2" xfId="6855"/>
    <cellStyle name="Calculation 2 3 2 5 3 4 3" xfId="6856"/>
    <cellStyle name="Calculation 2 3 2 5 3 5" xfId="6857"/>
    <cellStyle name="Calculation 2 3 2 5 3 5 2" xfId="6858"/>
    <cellStyle name="Calculation 2 3 2 5 3 5 3" xfId="6859"/>
    <cellStyle name="Calculation 2 3 2 5 3 6" xfId="6860"/>
    <cellStyle name="Calculation 2 3 2 5 3 6 2" xfId="6861"/>
    <cellStyle name="Calculation 2 3 2 5 3 6 3" xfId="6862"/>
    <cellStyle name="Calculation 2 3 2 5 3 7" xfId="6863"/>
    <cellStyle name="Calculation 2 3 2 5 3 7 2" xfId="6864"/>
    <cellStyle name="Calculation 2 3 2 5 3 7 3" xfId="6865"/>
    <cellStyle name="Calculation 2 3 2 5 3 8" xfId="6866"/>
    <cellStyle name="Calculation 2 3 2 5 3 8 2" xfId="6867"/>
    <cellStyle name="Calculation 2 3 2 5 3 8 3" xfId="6868"/>
    <cellStyle name="Calculation 2 3 2 5 3 9" xfId="6869"/>
    <cellStyle name="Calculation 2 3 2 5 4" xfId="6870"/>
    <cellStyle name="Calculation 2 3 2 5 4 10" xfId="6871"/>
    <cellStyle name="Calculation 2 3 2 5 4 2" xfId="6872"/>
    <cellStyle name="Calculation 2 3 2 5 4 2 2" xfId="6873"/>
    <cellStyle name="Calculation 2 3 2 5 4 2 2 2" xfId="6874"/>
    <cellStyle name="Calculation 2 3 2 5 4 2 2 3" xfId="6875"/>
    <cellStyle name="Calculation 2 3 2 5 4 2 3" xfId="6876"/>
    <cellStyle name="Calculation 2 3 2 5 4 2 3 2" xfId="6877"/>
    <cellStyle name="Calculation 2 3 2 5 4 2 3 3" xfId="6878"/>
    <cellStyle name="Calculation 2 3 2 5 4 2 4" xfId="6879"/>
    <cellStyle name="Calculation 2 3 2 5 4 2 4 2" xfId="6880"/>
    <cellStyle name="Calculation 2 3 2 5 4 2 4 3" xfId="6881"/>
    <cellStyle name="Calculation 2 3 2 5 4 2 5" xfId="6882"/>
    <cellStyle name="Calculation 2 3 2 5 4 2 5 2" xfId="6883"/>
    <cellStyle name="Calculation 2 3 2 5 4 2 5 3" xfId="6884"/>
    <cellStyle name="Calculation 2 3 2 5 4 2 6" xfId="6885"/>
    <cellStyle name="Calculation 2 3 2 5 4 2 6 2" xfId="6886"/>
    <cellStyle name="Calculation 2 3 2 5 4 2 6 3" xfId="6887"/>
    <cellStyle name="Calculation 2 3 2 5 4 2 7" xfId="6888"/>
    <cellStyle name="Calculation 2 3 2 5 4 2 7 2" xfId="6889"/>
    <cellStyle name="Calculation 2 3 2 5 4 2 7 3" xfId="6890"/>
    <cellStyle name="Calculation 2 3 2 5 4 2 8" xfId="6891"/>
    <cellStyle name="Calculation 2 3 2 5 4 2 9" xfId="6892"/>
    <cellStyle name="Calculation 2 3 2 5 4 3" xfId="6893"/>
    <cellStyle name="Calculation 2 3 2 5 4 3 2" xfId="6894"/>
    <cellStyle name="Calculation 2 3 2 5 4 3 3" xfId="6895"/>
    <cellStyle name="Calculation 2 3 2 5 4 4" xfId="6896"/>
    <cellStyle name="Calculation 2 3 2 5 4 4 2" xfId="6897"/>
    <cellStyle name="Calculation 2 3 2 5 4 4 3" xfId="6898"/>
    <cellStyle name="Calculation 2 3 2 5 4 5" xfId="6899"/>
    <cellStyle name="Calculation 2 3 2 5 4 5 2" xfId="6900"/>
    <cellStyle name="Calculation 2 3 2 5 4 5 3" xfId="6901"/>
    <cellStyle name="Calculation 2 3 2 5 4 6" xfId="6902"/>
    <cellStyle name="Calculation 2 3 2 5 4 6 2" xfId="6903"/>
    <cellStyle name="Calculation 2 3 2 5 4 6 3" xfId="6904"/>
    <cellStyle name="Calculation 2 3 2 5 4 7" xfId="6905"/>
    <cellStyle name="Calculation 2 3 2 5 4 7 2" xfId="6906"/>
    <cellStyle name="Calculation 2 3 2 5 4 7 3" xfId="6907"/>
    <cellStyle name="Calculation 2 3 2 5 4 8" xfId="6908"/>
    <cellStyle name="Calculation 2 3 2 5 4 8 2" xfId="6909"/>
    <cellStyle name="Calculation 2 3 2 5 4 8 3" xfId="6910"/>
    <cellStyle name="Calculation 2 3 2 5 4 9" xfId="6911"/>
    <cellStyle name="Calculation 2 3 2 5 5" xfId="6912"/>
    <cellStyle name="Calculation 2 3 2 5 5 2" xfId="6913"/>
    <cellStyle name="Calculation 2 3 2 5 5 2 2" xfId="6914"/>
    <cellStyle name="Calculation 2 3 2 5 5 2 3" xfId="6915"/>
    <cellStyle name="Calculation 2 3 2 5 5 3" xfId="6916"/>
    <cellStyle name="Calculation 2 3 2 5 5 3 2" xfId="6917"/>
    <cellStyle name="Calculation 2 3 2 5 5 3 3" xfId="6918"/>
    <cellStyle name="Calculation 2 3 2 5 5 4" xfId="6919"/>
    <cellStyle name="Calculation 2 3 2 5 5 4 2" xfId="6920"/>
    <cellStyle name="Calculation 2 3 2 5 5 4 3" xfId="6921"/>
    <cellStyle name="Calculation 2 3 2 5 5 5" xfId="6922"/>
    <cellStyle name="Calculation 2 3 2 5 5 5 2" xfId="6923"/>
    <cellStyle name="Calculation 2 3 2 5 5 5 3" xfId="6924"/>
    <cellStyle name="Calculation 2 3 2 5 5 6" xfId="6925"/>
    <cellStyle name="Calculation 2 3 2 5 5 6 2" xfId="6926"/>
    <cellStyle name="Calculation 2 3 2 5 5 6 3" xfId="6927"/>
    <cellStyle name="Calculation 2 3 2 5 5 7" xfId="6928"/>
    <cellStyle name="Calculation 2 3 2 5 5 7 2" xfId="6929"/>
    <cellStyle name="Calculation 2 3 2 5 5 7 3" xfId="6930"/>
    <cellStyle name="Calculation 2 3 2 5 5 8" xfId="6931"/>
    <cellStyle name="Calculation 2 3 2 5 5 9" xfId="6932"/>
    <cellStyle name="Calculation 2 3 2 5 6" xfId="6933"/>
    <cellStyle name="Calculation 2 3 2 5 6 2" xfId="6934"/>
    <cellStyle name="Calculation 2 3 2 5 6 3" xfId="6935"/>
    <cellStyle name="Calculation 2 3 2 5 7" xfId="6936"/>
    <cellStyle name="Calculation 2 3 2 5 7 2" xfId="6937"/>
    <cellStyle name="Calculation 2 3 2 5 7 3" xfId="6938"/>
    <cellStyle name="Calculation 2 3 2 5 8" xfId="6939"/>
    <cellStyle name="Calculation 2 3 2 5 8 2" xfId="6940"/>
    <cellStyle name="Calculation 2 3 2 5 8 3" xfId="6941"/>
    <cellStyle name="Calculation 2 3 2 5 9" xfId="6942"/>
    <cellStyle name="Calculation 2 3 2 5 9 2" xfId="6943"/>
    <cellStyle name="Calculation 2 3 2 5 9 3" xfId="6944"/>
    <cellStyle name="Calculation 2 3 2 6" xfId="6945"/>
    <cellStyle name="Calculation 2 3 2 6 10" xfId="6946"/>
    <cellStyle name="Calculation 2 3 2 6 2" xfId="6947"/>
    <cellStyle name="Calculation 2 3 2 6 2 2" xfId="6948"/>
    <cellStyle name="Calculation 2 3 2 6 2 2 2" xfId="6949"/>
    <cellStyle name="Calculation 2 3 2 6 2 2 3" xfId="6950"/>
    <cellStyle name="Calculation 2 3 2 6 2 3" xfId="6951"/>
    <cellStyle name="Calculation 2 3 2 6 2 3 2" xfId="6952"/>
    <cellStyle name="Calculation 2 3 2 6 2 3 3" xfId="6953"/>
    <cellStyle name="Calculation 2 3 2 6 2 4" xfId="6954"/>
    <cellStyle name="Calculation 2 3 2 6 2 4 2" xfId="6955"/>
    <cellStyle name="Calculation 2 3 2 6 2 4 3" xfId="6956"/>
    <cellStyle name="Calculation 2 3 2 6 2 5" xfId="6957"/>
    <cellStyle name="Calculation 2 3 2 6 2 5 2" xfId="6958"/>
    <cellStyle name="Calculation 2 3 2 6 2 5 3" xfId="6959"/>
    <cellStyle name="Calculation 2 3 2 6 2 6" xfId="6960"/>
    <cellStyle name="Calculation 2 3 2 6 2 6 2" xfId="6961"/>
    <cellStyle name="Calculation 2 3 2 6 2 6 3" xfId="6962"/>
    <cellStyle name="Calculation 2 3 2 6 2 7" xfId="6963"/>
    <cellStyle name="Calculation 2 3 2 6 2 7 2" xfId="6964"/>
    <cellStyle name="Calculation 2 3 2 6 2 7 3" xfId="6965"/>
    <cellStyle name="Calculation 2 3 2 6 2 8" xfId="6966"/>
    <cellStyle name="Calculation 2 3 2 6 2 9" xfId="6967"/>
    <cellStyle name="Calculation 2 3 2 6 3" xfId="6968"/>
    <cellStyle name="Calculation 2 3 2 6 3 2" xfId="6969"/>
    <cellStyle name="Calculation 2 3 2 6 3 3" xfId="6970"/>
    <cellStyle name="Calculation 2 3 2 6 4" xfId="6971"/>
    <cellStyle name="Calculation 2 3 2 6 4 2" xfId="6972"/>
    <cellStyle name="Calculation 2 3 2 6 4 3" xfId="6973"/>
    <cellStyle name="Calculation 2 3 2 6 5" xfId="6974"/>
    <cellStyle name="Calculation 2 3 2 6 5 2" xfId="6975"/>
    <cellStyle name="Calculation 2 3 2 6 5 3" xfId="6976"/>
    <cellStyle name="Calculation 2 3 2 6 6" xfId="6977"/>
    <cellStyle name="Calculation 2 3 2 6 6 2" xfId="6978"/>
    <cellStyle name="Calculation 2 3 2 6 6 3" xfId="6979"/>
    <cellStyle name="Calculation 2 3 2 6 7" xfId="6980"/>
    <cellStyle name="Calculation 2 3 2 6 7 2" xfId="6981"/>
    <cellStyle name="Calculation 2 3 2 6 7 3" xfId="6982"/>
    <cellStyle name="Calculation 2 3 2 6 8" xfId="6983"/>
    <cellStyle name="Calculation 2 3 2 6 8 2" xfId="6984"/>
    <cellStyle name="Calculation 2 3 2 6 8 3" xfId="6985"/>
    <cellStyle name="Calculation 2 3 2 6 9" xfId="6986"/>
    <cellStyle name="Calculation 2 3 2 7" xfId="6987"/>
    <cellStyle name="Calculation 2 3 2 7 10" xfId="6988"/>
    <cellStyle name="Calculation 2 3 2 7 2" xfId="6989"/>
    <cellStyle name="Calculation 2 3 2 7 2 2" xfId="6990"/>
    <cellStyle name="Calculation 2 3 2 7 2 2 2" xfId="6991"/>
    <cellStyle name="Calculation 2 3 2 7 2 2 3" xfId="6992"/>
    <cellStyle name="Calculation 2 3 2 7 2 3" xfId="6993"/>
    <cellStyle name="Calculation 2 3 2 7 2 3 2" xfId="6994"/>
    <cellStyle name="Calculation 2 3 2 7 2 3 3" xfId="6995"/>
    <cellStyle name="Calculation 2 3 2 7 2 4" xfId="6996"/>
    <cellStyle name="Calculation 2 3 2 7 2 4 2" xfId="6997"/>
    <cellStyle name="Calculation 2 3 2 7 2 4 3" xfId="6998"/>
    <cellStyle name="Calculation 2 3 2 7 2 5" xfId="6999"/>
    <cellStyle name="Calculation 2 3 2 7 2 5 2" xfId="7000"/>
    <cellStyle name="Calculation 2 3 2 7 2 5 3" xfId="7001"/>
    <cellStyle name="Calculation 2 3 2 7 2 6" xfId="7002"/>
    <cellStyle name="Calculation 2 3 2 7 2 6 2" xfId="7003"/>
    <cellStyle name="Calculation 2 3 2 7 2 6 3" xfId="7004"/>
    <cellStyle name="Calculation 2 3 2 7 2 7" xfId="7005"/>
    <cellStyle name="Calculation 2 3 2 7 2 7 2" xfId="7006"/>
    <cellStyle name="Calculation 2 3 2 7 2 7 3" xfId="7007"/>
    <cellStyle name="Calculation 2 3 2 7 2 8" xfId="7008"/>
    <cellStyle name="Calculation 2 3 2 7 2 9" xfId="7009"/>
    <cellStyle name="Calculation 2 3 2 7 3" xfId="7010"/>
    <cellStyle name="Calculation 2 3 2 7 3 2" xfId="7011"/>
    <cellStyle name="Calculation 2 3 2 7 3 3" xfId="7012"/>
    <cellStyle name="Calculation 2 3 2 7 4" xfId="7013"/>
    <cellStyle name="Calculation 2 3 2 7 4 2" xfId="7014"/>
    <cellStyle name="Calculation 2 3 2 7 4 3" xfId="7015"/>
    <cellStyle name="Calculation 2 3 2 7 5" xfId="7016"/>
    <cellStyle name="Calculation 2 3 2 7 5 2" xfId="7017"/>
    <cellStyle name="Calculation 2 3 2 7 5 3" xfId="7018"/>
    <cellStyle name="Calculation 2 3 2 7 6" xfId="7019"/>
    <cellStyle name="Calculation 2 3 2 7 6 2" xfId="7020"/>
    <cellStyle name="Calculation 2 3 2 7 6 3" xfId="7021"/>
    <cellStyle name="Calculation 2 3 2 7 7" xfId="7022"/>
    <cellStyle name="Calculation 2 3 2 7 7 2" xfId="7023"/>
    <cellStyle name="Calculation 2 3 2 7 7 3" xfId="7024"/>
    <cellStyle name="Calculation 2 3 2 7 8" xfId="7025"/>
    <cellStyle name="Calculation 2 3 2 7 8 2" xfId="7026"/>
    <cellStyle name="Calculation 2 3 2 7 8 3" xfId="7027"/>
    <cellStyle name="Calculation 2 3 2 7 9" xfId="7028"/>
    <cellStyle name="Calculation 2 3 2 8" xfId="7029"/>
    <cellStyle name="Calculation 2 3 2 8 10" xfId="7030"/>
    <cellStyle name="Calculation 2 3 2 8 2" xfId="7031"/>
    <cellStyle name="Calculation 2 3 2 8 2 2" xfId="7032"/>
    <cellStyle name="Calculation 2 3 2 8 2 2 2" xfId="7033"/>
    <cellStyle name="Calculation 2 3 2 8 2 2 3" xfId="7034"/>
    <cellStyle name="Calculation 2 3 2 8 2 3" xfId="7035"/>
    <cellStyle name="Calculation 2 3 2 8 2 3 2" xfId="7036"/>
    <cellStyle name="Calculation 2 3 2 8 2 3 3" xfId="7037"/>
    <cellStyle name="Calculation 2 3 2 8 2 4" xfId="7038"/>
    <cellStyle name="Calculation 2 3 2 8 2 4 2" xfId="7039"/>
    <cellStyle name="Calculation 2 3 2 8 2 4 3" xfId="7040"/>
    <cellStyle name="Calculation 2 3 2 8 2 5" xfId="7041"/>
    <cellStyle name="Calculation 2 3 2 8 2 5 2" xfId="7042"/>
    <cellStyle name="Calculation 2 3 2 8 2 5 3" xfId="7043"/>
    <cellStyle name="Calculation 2 3 2 8 2 6" xfId="7044"/>
    <cellStyle name="Calculation 2 3 2 8 2 6 2" xfId="7045"/>
    <cellStyle name="Calculation 2 3 2 8 2 6 3" xfId="7046"/>
    <cellStyle name="Calculation 2 3 2 8 2 7" xfId="7047"/>
    <cellStyle name="Calculation 2 3 2 8 2 7 2" xfId="7048"/>
    <cellStyle name="Calculation 2 3 2 8 2 7 3" xfId="7049"/>
    <cellStyle name="Calculation 2 3 2 8 2 8" xfId="7050"/>
    <cellStyle name="Calculation 2 3 2 8 2 9" xfId="7051"/>
    <cellStyle name="Calculation 2 3 2 8 3" xfId="7052"/>
    <cellStyle name="Calculation 2 3 2 8 3 2" xfId="7053"/>
    <cellStyle name="Calculation 2 3 2 8 3 3" xfId="7054"/>
    <cellStyle name="Calculation 2 3 2 8 4" xfId="7055"/>
    <cellStyle name="Calculation 2 3 2 8 4 2" xfId="7056"/>
    <cellStyle name="Calculation 2 3 2 8 4 3" xfId="7057"/>
    <cellStyle name="Calculation 2 3 2 8 5" xfId="7058"/>
    <cellStyle name="Calculation 2 3 2 8 5 2" xfId="7059"/>
    <cellStyle name="Calculation 2 3 2 8 5 3" xfId="7060"/>
    <cellStyle name="Calculation 2 3 2 8 6" xfId="7061"/>
    <cellStyle name="Calculation 2 3 2 8 6 2" xfId="7062"/>
    <cellStyle name="Calculation 2 3 2 8 6 3" xfId="7063"/>
    <cellStyle name="Calculation 2 3 2 8 7" xfId="7064"/>
    <cellStyle name="Calculation 2 3 2 8 7 2" xfId="7065"/>
    <cellStyle name="Calculation 2 3 2 8 7 3" xfId="7066"/>
    <cellStyle name="Calculation 2 3 2 8 8" xfId="7067"/>
    <cellStyle name="Calculation 2 3 2 8 8 2" xfId="7068"/>
    <cellStyle name="Calculation 2 3 2 8 8 3" xfId="7069"/>
    <cellStyle name="Calculation 2 3 2 8 9" xfId="7070"/>
    <cellStyle name="Calculation 2 3 2 9" xfId="7071"/>
    <cellStyle name="Calculation 2 3 2 9 2" xfId="7072"/>
    <cellStyle name="Calculation 2 3 2 9 2 2" xfId="7073"/>
    <cellStyle name="Calculation 2 3 2 9 2 3" xfId="7074"/>
    <cellStyle name="Calculation 2 3 2 9 3" xfId="7075"/>
    <cellStyle name="Calculation 2 3 2 9 3 2" xfId="7076"/>
    <cellStyle name="Calculation 2 3 2 9 3 3" xfId="7077"/>
    <cellStyle name="Calculation 2 3 2 9 4" xfId="7078"/>
    <cellStyle name="Calculation 2 3 2 9 4 2" xfId="7079"/>
    <cellStyle name="Calculation 2 3 2 9 4 3" xfId="7080"/>
    <cellStyle name="Calculation 2 3 2 9 5" xfId="7081"/>
    <cellStyle name="Calculation 2 3 2 9 5 2" xfId="7082"/>
    <cellStyle name="Calculation 2 3 2 9 5 3" xfId="7083"/>
    <cellStyle name="Calculation 2 3 2 9 6" xfId="7084"/>
    <cellStyle name="Calculation 2 3 2 9 6 2" xfId="7085"/>
    <cellStyle name="Calculation 2 3 2 9 6 3" xfId="7086"/>
    <cellStyle name="Calculation 2 3 2 9 7" xfId="7087"/>
    <cellStyle name="Calculation 2 3 2 9 7 2" xfId="7088"/>
    <cellStyle name="Calculation 2 3 2 9 7 3" xfId="7089"/>
    <cellStyle name="Calculation 2 3 2 9 8" xfId="7090"/>
    <cellStyle name="Calculation 2 3 2 9 9" xfId="7091"/>
    <cellStyle name="Calculation 2 3 3" xfId="7092"/>
    <cellStyle name="Calculation 2 3 3 10" xfId="7093"/>
    <cellStyle name="Calculation 2 3 3 10 2" xfId="7094"/>
    <cellStyle name="Calculation 2 3 3 10 3" xfId="7095"/>
    <cellStyle name="Calculation 2 3 3 11" xfId="7096"/>
    <cellStyle name="Calculation 2 3 3 11 2" xfId="7097"/>
    <cellStyle name="Calculation 2 3 3 11 3" xfId="7098"/>
    <cellStyle name="Calculation 2 3 3 12" xfId="44076"/>
    <cellStyle name="Calculation 2 3 3 2" xfId="7099"/>
    <cellStyle name="Calculation 2 3 3 2 10" xfId="7100"/>
    <cellStyle name="Calculation 2 3 3 2 2" xfId="7101"/>
    <cellStyle name="Calculation 2 3 3 2 2 2" xfId="7102"/>
    <cellStyle name="Calculation 2 3 3 2 2 2 2" xfId="7103"/>
    <cellStyle name="Calculation 2 3 3 2 2 2 3" xfId="7104"/>
    <cellStyle name="Calculation 2 3 3 2 2 3" xfId="7105"/>
    <cellStyle name="Calculation 2 3 3 2 2 3 2" xfId="7106"/>
    <cellStyle name="Calculation 2 3 3 2 2 3 3" xfId="7107"/>
    <cellStyle name="Calculation 2 3 3 2 2 4" xfId="7108"/>
    <cellStyle name="Calculation 2 3 3 2 2 4 2" xfId="7109"/>
    <cellStyle name="Calculation 2 3 3 2 2 4 3" xfId="7110"/>
    <cellStyle name="Calculation 2 3 3 2 2 5" xfId="7111"/>
    <cellStyle name="Calculation 2 3 3 2 2 5 2" xfId="7112"/>
    <cellStyle name="Calculation 2 3 3 2 2 5 3" xfId="7113"/>
    <cellStyle name="Calculation 2 3 3 2 2 6" xfId="7114"/>
    <cellStyle name="Calculation 2 3 3 2 2 6 2" xfId="7115"/>
    <cellStyle name="Calculation 2 3 3 2 2 6 3" xfId="7116"/>
    <cellStyle name="Calculation 2 3 3 2 2 7" xfId="7117"/>
    <cellStyle name="Calculation 2 3 3 2 2 7 2" xfId="7118"/>
    <cellStyle name="Calculation 2 3 3 2 2 7 3" xfId="7119"/>
    <cellStyle name="Calculation 2 3 3 2 2 8" xfId="7120"/>
    <cellStyle name="Calculation 2 3 3 2 2 9" xfId="7121"/>
    <cellStyle name="Calculation 2 3 3 2 3" xfId="7122"/>
    <cellStyle name="Calculation 2 3 3 2 3 2" xfId="7123"/>
    <cellStyle name="Calculation 2 3 3 2 3 3" xfId="7124"/>
    <cellStyle name="Calculation 2 3 3 2 4" xfId="7125"/>
    <cellStyle name="Calculation 2 3 3 2 4 2" xfId="7126"/>
    <cellStyle name="Calculation 2 3 3 2 4 3" xfId="7127"/>
    <cellStyle name="Calculation 2 3 3 2 5" xfId="7128"/>
    <cellStyle name="Calculation 2 3 3 2 5 2" xfId="7129"/>
    <cellStyle name="Calculation 2 3 3 2 5 3" xfId="7130"/>
    <cellStyle name="Calculation 2 3 3 2 6" xfId="7131"/>
    <cellStyle name="Calculation 2 3 3 2 6 2" xfId="7132"/>
    <cellStyle name="Calculation 2 3 3 2 6 3" xfId="7133"/>
    <cellStyle name="Calculation 2 3 3 2 7" xfId="7134"/>
    <cellStyle name="Calculation 2 3 3 2 7 2" xfId="7135"/>
    <cellStyle name="Calculation 2 3 3 2 7 3" xfId="7136"/>
    <cellStyle name="Calculation 2 3 3 2 8" xfId="7137"/>
    <cellStyle name="Calculation 2 3 3 2 8 2" xfId="7138"/>
    <cellStyle name="Calculation 2 3 3 2 8 3" xfId="7139"/>
    <cellStyle name="Calculation 2 3 3 2 9" xfId="7140"/>
    <cellStyle name="Calculation 2 3 3 3" xfId="7141"/>
    <cellStyle name="Calculation 2 3 3 3 10" xfId="7142"/>
    <cellStyle name="Calculation 2 3 3 3 2" xfId="7143"/>
    <cellStyle name="Calculation 2 3 3 3 2 2" xfId="7144"/>
    <cellStyle name="Calculation 2 3 3 3 2 2 2" xfId="7145"/>
    <cellStyle name="Calculation 2 3 3 3 2 2 3" xfId="7146"/>
    <cellStyle name="Calculation 2 3 3 3 2 3" xfId="7147"/>
    <cellStyle name="Calculation 2 3 3 3 2 3 2" xfId="7148"/>
    <cellStyle name="Calculation 2 3 3 3 2 3 3" xfId="7149"/>
    <cellStyle name="Calculation 2 3 3 3 2 4" xfId="7150"/>
    <cellStyle name="Calculation 2 3 3 3 2 4 2" xfId="7151"/>
    <cellStyle name="Calculation 2 3 3 3 2 4 3" xfId="7152"/>
    <cellStyle name="Calculation 2 3 3 3 2 5" xfId="7153"/>
    <cellStyle name="Calculation 2 3 3 3 2 5 2" xfId="7154"/>
    <cellStyle name="Calculation 2 3 3 3 2 5 3" xfId="7155"/>
    <cellStyle name="Calculation 2 3 3 3 2 6" xfId="7156"/>
    <cellStyle name="Calculation 2 3 3 3 2 6 2" xfId="7157"/>
    <cellStyle name="Calculation 2 3 3 3 2 6 3" xfId="7158"/>
    <cellStyle name="Calculation 2 3 3 3 2 7" xfId="7159"/>
    <cellStyle name="Calculation 2 3 3 3 2 7 2" xfId="7160"/>
    <cellStyle name="Calculation 2 3 3 3 2 7 3" xfId="7161"/>
    <cellStyle name="Calculation 2 3 3 3 2 8" xfId="7162"/>
    <cellStyle name="Calculation 2 3 3 3 2 9" xfId="7163"/>
    <cellStyle name="Calculation 2 3 3 3 3" xfId="7164"/>
    <cellStyle name="Calculation 2 3 3 3 3 2" xfId="7165"/>
    <cellStyle name="Calculation 2 3 3 3 3 3" xfId="7166"/>
    <cellStyle name="Calculation 2 3 3 3 4" xfId="7167"/>
    <cellStyle name="Calculation 2 3 3 3 4 2" xfId="7168"/>
    <cellStyle name="Calculation 2 3 3 3 4 3" xfId="7169"/>
    <cellStyle name="Calculation 2 3 3 3 5" xfId="7170"/>
    <cellStyle name="Calculation 2 3 3 3 5 2" xfId="7171"/>
    <cellStyle name="Calculation 2 3 3 3 5 3" xfId="7172"/>
    <cellStyle name="Calculation 2 3 3 3 6" xfId="7173"/>
    <cellStyle name="Calculation 2 3 3 3 6 2" xfId="7174"/>
    <cellStyle name="Calculation 2 3 3 3 6 3" xfId="7175"/>
    <cellStyle name="Calculation 2 3 3 3 7" xfId="7176"/>
    <cellStyle name="Calculation 2 3 3 3 7 2" xfId="7177"/>
    <cellStyle name="Calculation 2 3 3 3 7 3" xfId="7178"/>
    <cellStyle name="Calculation 2 3 3 3 8" xfId="7179"/>
    <cellStyle name="Calculation 2 3 3 3 8 2" xfId="7180"/>
    <cellStyle name="Calculation 2 3 3 3 8 3" xfId="7181"/>
    <cellStyle name="Calculation 2 3 3 3 9" xfId="7182"/>
    <cellStyle name="Calculation 2 3 3 4" xfId="7183"/>
    <cellStyle name="Calculation 2 3 3 4 10" xfId="7184"/>
    <cellStyle name="Calculation 2 3 3 4 2" xfId="7185"/>
    <cellStyle name="Calculation 2 3 3 4 2 2" xfId="7186"/>
    <cellStyle name="Calculation 2 3 3 4 2 2 2" xfId="7187"/>
    <cellStyle name="Calculation 2 3 3 4 2 2 3" xfId="7188"/>
    <cellStyle name="Calculation 2 3 3 4 2 3" xfId="7189"/>
    <cellStyle name="Calculation 2 3 3 4 2 3 2" xfId="7190"/>
    <cellStyle name="Calculation 2 3 3 4 2 3 3" xfId="7191"/>
    <cellStyle name="Calculation 2 3 3 4 2 4" xfId="7192"/>
    <cellStyle name="Calculation 2 3 3 4 2 4 2" xfId="7193"/>
    <cellStyle name="Calculation 2 3 3 4 2 4 3" xfId="7194"/>
    <cellStyle name="Calculation 2 3 3 4 2 5" xfId="7195"/>
    <cellStyle name="Calculation 2 3 3 4 2 5 2" xfId="7196"/>
    <cellStyle name="Calculation 2 3 3 4 2 5 3" xfId="7197"/>
    <cellStyle name="Calculation 2 3 3 4 2 6" xfId="7198"/>
    <cellStyle name="Calculation 2 3 3 4 2 6 2" xfId="7199"/>
    <cellStyle name="Calculation 2 3 3 4 2 6 3" xfId="7200"/>
    <cellStyle name="Calculation 2 3 3 4 2 7" xfId="7201"/>
    <cellStyle name="Calculation 2 3 3 4 2 7 2" xfId="7202"/>
    <cellStyle name="Calculation 2 3 3 4 2 7 3" xfId="7203"/>
    <cellStyle name="Calculation 2 3 3 4 2 8" xfId="7204"/>
    <cellStyle name="Calculation 2 3 3 4 2 9" xfId="7205"/>
    <cellStyle name="Calculation 2 3 3 4 3" xfId="7206"/>
    <cellStyle name="Calculation 2 3 3 4 3 2" xfId="7207"/>
    <cellStyle name="Calculation 2 3 3 4 3 3" xfId="7208"/>
    <cellStyle name="Calculation 2 3 3 4 4" xfId="7209"/>
    <cellStyle name="Calculation 2 3 3 4 4 2" xfId="7210"/>
    <cellStyle name="Calculation 2 3 3 4 4 3" xfId="7211"/>
    <cellStyle name="Calculation 2 3 3 4 5" xfId="7212"/>
    <cellStyle name="Calculation 2 3 3 4 5 2" xfId="7213"/>
    <cellStyle name="Calculation 2 3 3 4 5 3" xfId="7214"/>
    <cellStyle name="Calculation 2 3 3 4 6" xfId="7215"/>
    <cellStyle name="Calculation 2 3 3 4 6 2" xfId="7216"/>
    <cellStyle name="Calculation 2 3 3 4 6 3" xfId="7217"/>
    <cellStyle name="Calculation 2 3 3 4 7" xfId="7218"/>
    <cellStyle name="Calculation 2 3 3 4 7 2" xfId="7219"/>
    <cellStyle name="Calculation 2 3 3 4 7 3" xfId="7220"/>
    <cellStyle name="Calculation 2 3 3 4 8" xfId="7221"/>
    <cellStyle name="Calculation 2 3 3 4 8 2" xfId="7222"/>
    <cellStyle name="Calculation 2 3 3 4 8 3" xfId="7223"/>
    <cellStyle name="Calculation 2 3 3 4 9" xfId="7224"/>
    <cellStyle name="Calculation 2 3 3 5" xfId="7225"/>
    <cellStyle name="Calculation 2 3 3 5 2" xfId="7226"/>
    <cellStyle name="Calculation 2 3 3 5 2 2" xfId="7227"/>
    <cellStyle name="Calculation 2 3 3 5 2 3" xfId="7228"/>
    <cellStyle name="Calculation 2 3 3 5 3" xfId="7229"/>
    <cellStyle name="Calculation 2 3 3 5 3 2" xfId="7230"/>
    <cellStyle name="Calculation 2 3 3 5 3 3" xfId="7231"/>
    <cellStyle name="Calculation 2 3 3 5 4" xfId="7232"/>
    <cellStyle name="Calculation 2 3 3 5 4 2" xfId="7233"/>
    <cellStyle name="Calculation 2 3 3 5 4 3" xfId="7234"/>
    <cellStyle name="Calculation 2 3 3 5 5" xfId="7235"/>
    <cellStyle name="Calculation 2 3 3 5 5 2" xfId="7236"/>
    <cellStyle name="Calculation 2 3 3 5 5 3" xfId="7237"/>
    <cellStyle name="Calculation 2 3 3 5 6" xfId="7238"/>
    <cellStyle name="Calculation 2 3 3 5 6 2" xfId="7239"/>
    <cellStyle name="Calculation 2 3 3 5 6 3" xfId="7240"/>
    <cellStyle name="Calculation 2 3 3 5 7" xfId="7241"/>
    <cellStyle name="Calculation 2 3 3 5 7 2" xfId="7242"/>
    <cellStyle name="Calculation 2 3 3 5 7 3" xfId="7243"/>
    <cellStyle name="Calculation 2 3 3 5 8" xfId="7244"/>
    <cellStyle name="Calculation 2 3 3 5 9" xfId="7245"/>
    <cellStyle name="Calculation 2 3 3 6" xfId="7246"/>
    <cellStyle name="Calculation 2 3 3 6 2" xfId="7247"/>
    <cellStyle name="Calculation 2 3 3 6 3" xfId="7248"/>
    <cellStyle name="Calculation 2 3 3 7" xfId="7249"/>
    <cellStyle name="Calculation 2 3 3 7 2" xfId="7250"/>
    <cellStyle name="Calculation 2 3 3 7 3" xfId="7251"/>
    <cellStyle name="Calculation 2 3 3 8" xfId="7252"/>
    <cellStyle name="Calculation 2 3 3 8 2" xfId="7253"/>
    <cellStyle name="Calculation 2 3 3 8 3" xfId="7254"/>
    <cellStyle name="Calculation 2 3 3 9" xfId="7255"/>
    <cellStyle name="Calculation 2 3 3 9 2" xfId="7256"/>
    <cellStyle name="Calculation 2 3 3 9 3" xfId="7257"/>
    <cellStyle name="Calculation 2 3 4" xfId="7258"/>
    <cellStyle name="Calculation 2 3 4 10" xfId="7259"/>
    <cellStyle name="Calculation 2 3 4 2" xfId="7260"/>
    <cellStyle name="Calculation 2 3 4 2 2" xfId="7261"/>
    <cellStyle name="Calculation 2 3 4 2 2 2" xfId="7262"/>
    <cellStyle name="Calculation 2 3 4 2 2 3" xfId="7263"/>
    <cellStyle name="Calculation 2 3 4 2 3" xfId="7264"/>
    <cellStyle name="Calculation 2 3 4 2 3 2" xfId="7265"/>
    <cellStyle name="Calculation 2 3 4 2 3 3" xfId="7266"/>
    <cellStyle name="Calculation 2 3 4 2 4" xfId="7267"/>
    <cellStyle name="Calculation 2 3 4 2 4 2" xfId="7268"/>
    <cellStyle name="Calculation 2 3 4 2 4 3" xfId="7269"/>
    <cellStyle name="Calculation 2 3 4 2 5" xfId="7270"/>
    <cellStyle name="Calculation 2 3 4 2 5 2" xfId="7271"/>
    <cellStyle name="Calculation 2 3 4 2 5 3" xfId="7272"/>
    <cellStyle name="Calculation 2 3 4 2 6" xfId="7273"/>
    <cellStyle name="Calculation 2 3 4 2 6 2" xfId="7274"/>
    <cellStyle name="Calculation 2 3 4 2 6 3" xfId="7275"/>
    <cellStyle name="Calculation 2 3 4 2 7" xfId="7276"/>
    <cellStyle name="Calculation 2 3 4 2 7 2" xfId="7277"/>
    <cellStyle name="Calculation 2 3 4 2 7 3" xfId="7278"/>
    <cellStyle name="Calculation 2 3 4 2 8" xfId="7279"/>
    <cellStyle name="Calculation 2 3 4 2 9" xfId="7280"/>
    <cellStyle name="Calculation 2 3 4 3" xfId="7281"/>
    <cellStyle name="Calculation 2 3 4 3 2" xfId="7282"/>
    <cellStyle name="Calculation 2 3 4 3 3" xfId="7283"/>
    <cellStyle name="Calculation 2 3 4 4" xfId="7284"/>
    <cellStyle name="Calculation 2 3 4 4 2" xfId="7285"/>
    <cellStyle name="Calculation 2 3 4 4 3" xfId="7286"/>
    <cellStyle name="Calculation 2 3 4 5" xfId="7287"/>
    <cellStyle name="Calculation 2 3 4 5 2" xfId="7288"/>
    <cellStyle name="Calculation 2 3 4 5 3" xfId="7289"/>
    <cellStyle name="Calculation 2 3 4 6" xfId="7290"/>
    <cellStyle name="Calculation 2 3 4 6 2" xfId="7291"/>
    <cellStyle name="Calculation 2 3 4 6 3" xfId="7292"/>
    <cellStyle name="Calculation 2 3 4 7" xfId="7293"/>
    <cellStyle name="Calculation 2 3 4 7 2" xfId="7294"/>
    <cellStyle name="Calculation 2 3 4 7 3" xfId="7295"/>
    <cellStyle name="Calculation 2 3 4 8" xfId="7296"/>
    <cellStyle name="Calculation 2 3 4 8 2" xfId="7297"/>
    <cellStyle name="Calculation 2 3 4 8 3" xfId="7298"/>
    <cellStyle name="Calculation 2 3 4 9" xfId="7299"/>
    <cellStyle name="Calculation 2 3 5" xfId="7300"/>
    <cellStyle name="Calculation 2 3 5 10" xfId="7301"/>
    <cellStyle name="Calculation 2 3 5 2" xfId="7302"/>
    <cellStyle name="Calculation 2 3 5 2 2" xfId="7303"/>
    <cellStyle name="Calculation 2 3 5 2 2 2" xfId="7304"/>
    <cellStyle name="Calculation 2 3 5 2 2 3" xfId="7305"/>
    <cellStyle name="Calculation 2 3 5 2 3" xfId="7306"/>
    <cellStyle name="Calculation 2 3 5 2 3 2" xfId="7307"/>
    <cellStyle name="Calculation 2 3 5 2 3 3" xfId="7308"/>
    <cellStyle name="Calculation 2 3 5 2 4" xfId="7309"/>
    <cellStyle name="Calculation 2 3 5 2 4 2" xfId="7310"/>
    <cellStyle name="Calculation 2 3 5 2 4 3" xfId="7311"/>
    <cellStyle name="Calculation 2 3 5 2 5" xfId="7312"/>
    <cellStyle name="Calculation 2 3 5 2 5 2" xfId="7313"/>
    <cellStyle name="Calculation 2 3 5 2 5 3" xfId="7314"/>
    <cellStyle name="Calculation 2 3 5 2 6" xfId="7315"/>
    <cellStyle name="Calculation 2 3 5 2 6 2" xfId="7316"/>
    <cellStyle name="Calculation 2 3 5 2 6 3" xfId="7317"/>
    <cellStyle name="Calculation 2 3 5 2 7" xfId="7318"/>
    <cellStyle name="Calculation 2 3 5 2 7 2" xfId="7319"/>
    <cellStyle name="Calculation 2 3 5 2 7 3" xfId="7320"/>
    <cellStyle name="Calculation 2 3 5 2 8" xfId="7321"/>
    <cellStyle name="Calculation 2 3 5 2 9" xfId="7322"/>
    <cellStyle name="Calculation 2 3 5 3" xfId="7323"/>
    <cellStyle name="Calculation 2 3 5 3 2" xfId="7324"/>
    <cellStyle name="Calculation 2 3 5 3 3" xfId="7325"/>
    <cellStyle name="Calculation 2 3 5 4" xfId="7326"/>
    <cellStyle name="Calculation 2 3 5 4 2" xfId="7327"/>
    <cellStyle name="Calculation 2 3 5 4 3" xfId="7328"/>
    <cellStyle name="Calculation 2 3 5 5" xfId="7329"/>
    <cellStyle name="Calculation 2 3 5 5 2" xfId="7330"/>
    <cellStyle name="Calculation 2 3 5 5 3" xfId="7331"/>
    <cellStyle name="Calculation 2 3 5 6" xfId="7332"/>
    <cellStyle name="Calculation 2 3 5 6 2" xfId="7333"/>
    <cellStyle name="Calculation 2 3 5 6 3" xfId="7334"/>
    <cellStyle name="Calculation 2 3 5 7" xfId="7335"/>
    <cellStyle name="Calculation 2 3 5 7 2" xfId="7336"/>
    <cellStyle name="Calculation 2 3 5 7 3" xfId="7337"/>
    <cellStyle name="Calculation 2 3 5 8" xfId="7338"/>
    <cellStyle name="Calculation 2 3 5 8 2" xfId="7339"/>
    <cellStyle name="Calculation 2 3 5 8 3" xfId="7340"/>
    <cellStyle name="Calculation 2 3 5 9" xfId="7341"/>
    <cellStyle name="Calculation 2 3 6" xfId="7342"/>
    <cellStyle name="Calculation 2 3 6 10" xfId="7343"/>
    <cellStyle name="Calculation 2 3 6 2" xfId="7344"/>
    <cellStyle name="Calculation 2 3 6 2 2" xfId="7345"/>
    <cellStyle name="Calculation 2 3 6 2 2 2" xfId="7346"/>
    <cellStyle name="Calculation 2 3 6 2 2 3" xfId="7347"/>
    <cellStyle name="Calculation 2 3 6 2 3" xfId="7348"/>
    <cellStyle name="Calculation 2 3 6 2 3 2" xfId="7349"/>
    <cellStyle name="Calculation 2 3 6 2 3 3" xfId="7350"/>
    <cellStyle name="Calculation 2 3 6 2 4" xfId="7351"/>
    <cellStyle name="Calculation 2 3 6 2 4 2" xfId="7352"/>
    <cellStyle name="Calculation 2 3 6 2 4 3" xfId="7353"/>
    <cellStyle name="Calculation 2 3 6 2 5" xfId="7354"/>
    <cellStyle name="Calculation 2 3 6 2 5 2" xfId="7355"/>
    <cellStyle name="Calculation 2 3 6 2 5 3" xfId="7356"/>
    <cellStyle name="Calculation 2 3 6 2 6" xfId="7357"/>
    <cellStyle name="Calculation 2 3 6 2 6 2" xfId="7358"/>
    <cellStyle name="Calculation 2 3 6 2 6 3" xfId="7359"/>
    <cellStyle name="Calculation 2 3 6 2 7" xfId="7360"/>
    <cellStyle name="Calculation 2 3 6 2 7 2" xfId="7361"/>
    <cellStyle name="Calculation 2 3 6 2 7 3" xfId="7362"/>
    <cellStyle name="Calculation 2 3 6 2 8" xfId="7363"/>
    <cellStyle name="Calculation 2 3 6 2 9" xfId="7364"/>
    <cellStyle name="Calculation 2 3 6 3" xfId="7365"/>
    <cellStyle name="Calculation 2 3 6 3 2" xfId="7366"/>
    <cellStyle name="Calculation 2 3 6 3 3" xfId="7367"/>
    <cellStyle name="Calculation 2 3 6 4" xfId="7368"/>
    <cellStyle name="Calculation 2 3 6 4 2" xfId="7369"/>
    <cellStyle name="Calculation 2 3 6 4 3" xfId="7370"/>
    <cellStyle name="Calculation 2 3 6 5" xfId="7371"/>
    <cellStyle name="Calculation 2 3 6 5 2" xfId="7372"/>
    <cellStyle name="Calculation 2 3 6 5 3" xfId="7373"/>
    <cellStyle name="Calculation 2 3 6 6" xfId="7374"/>
    <cellStyle name="Calculation 2 3 6 6 2" xfId="7375"/>
    <cellStyle name="Calculation 2 3 6 6 3" xfId="7376"/>
    <cellStyle name="Calculation 2 3 6 7" xfId="7377"/>
    <cellStyle name="Calculation 2 3 6 7 2" xfId="7378"/>
    <cellStyle name="Calculation 2 3 6 7 3" xfId="7379"/>
    <cellStyle name="Calculation 2 3 6 8" xfId="7380"/>
    <cellStyle name="Calculation 2 3 6 8 2" xfId="7381"/>
    <cellStyle name="Calculation 2 3 6 8 3" xfId="7382"/>
    <cellStyle name="Calculation 2 3 6 9" xfId="7383"/>
    <cellStyle name="Calculation 2 3 7" xfId="7384"/>
    <cellStyle name="Calculation 2 3 7 2" xfId="7385"/>
    <cellStyle name="Calculation 2 3 7 2 2" xfId="7386"/>
    <cellStyle name="Calculation 2 3 7 2 3" xfId="7387"/>
    <cellStyle name="Calculation 2 3 7 3" xfId="7388"/>
    <cellStyle name="Calculation 2 3 7 3 2" xfId="7389"/>
    <cellStyle name="Calculation 2 3 7 3 3" xfId="7390"/>
    <cellStyle name="Calculation 2 3 7 4" xfId="7391"/>
    <cellStyle name="Calculation 2 3 7 4 2" xfId="7392"/>
    <cellStyle name="Calculation 2 3 7 4 3" xfId="7393"/>
    <cellStyle name="Calculation 2 3 7 5" xfId="7394"/>
    <cellStyle name="Calculation 2 3 7 5 2" xfId="7395"/>
    <cellStyle name="Calculation 2 3 7 5 3" xfId="7396"/>
    <cellStyle name="Calculation 2 3 7 6" xfId="7397"/>
    <cellStyle name="Calculation 2 3 7 6 2" xfId="7398"/>
    <cellStyle name="Calculation 2 3 7 6 3" xfId="7399"/>
    <cellStyle name="Calculation 2 3 7 7" xfId="7400"/>
    <cellStyle name="Calculation 2 3 7 7 2" xfId="7401"/>
    <cellStyle name="Calculation 2 3 7 7 3" xfId="7402"/>
    <cellStyle name="Calculation 2 3 7 8" xfId="7403"/>
    <cellStyle name="Calculation 2 3 7 9" xfId="7404"/>
    <cellStyle name="Calculation 2 3 8" xfId="7405"/>
    <cellStyle name="Calculation 2 3 8 2" xfId="7406"/>
    <cellStyle name="Calculation 2 3 8 3" xfId="7407"/>
    <cellStyle name="Calculation 2 3 9" xfId="7408"/>
    <cellStyle name="Calculation 2 3 9 2" xfId="7409"/>
    <cellStyle name="Calculation 2 3 9 3" xfId="7410"/>
    <cellStyle name="Calculation 2 4" xfId="187"/>
    <cellStyle name="Calculation 2 4 10" xfId="7411"/>
    <cellStyle name="Calculation 2 4 10 2" xfId="7412"/>
    <cellStyle name="Calculation 2 4 10 3" xfId="7413"/>
    <cellStyle name="Calculation 2 4 11" xfId="7414"/>
    <cellStyle name="Calculation 2 4 11 2" xfId="7415"/>
    <cellStyle name="Calculation 2 4 11 3" xfId="7416"/>
    <cellStyle name="Calculation 2 4 12" xfId="7417"/>
    <cellStyle name="Calculation 2 4 13" xfId="7418"/>
    <cellStyle name="Calculation 2 4 2" xfId="7419"/>
    <cellStyle name="Calculation 2 4 2 10" xfId="7420"/>
    <cellStyle name="Calculation 2 4 2 10 2" xfId="7421"/>
    <cellStyle name="Calculation 2 4 2 10 3" xfId="7422"/>
    <cellStyle name="Calculation 2 4 2 11" xfId="7423"/>
    <cellStyle name="Calculation 2 4 2 11 2" xfId="7424"/>
    <cellStyle name="Calculation 2 4 2 11 3" xfId="7425"/>
    <cellStyle name="Calculation 2 4 2 12" xfId="7426"/>
    <cellStyle name="Calculation 2 4 2 12 2" xfId="7427"/>
    <cellStyle name="Calculation 2 4 2 12 3" xfId="7428"/>
    <cellStyle name="Calculation 2 4 2 13" xfId="7429"/>
    <cellStyle name="Calculation 2 4 2 13 2" xfId="7430"/>
    <cellStyle name="Calculation 2 4 2 13 3" xfId="7431"/>
    <cellStyle name="Calculation 2 4 2 14" xfId="44077"/>
    <cellStyle name="Calculation 2 4 2 2" xfId="7432"/>
    <cellStyle name="Calculation 2 4 2 2 10" xfId="44078"/>
    <cellStyle name="Calculation 2 4 2 2 2" xfId="7433"/>
    <cellStyle name="Calculation 2 4 2 2 2 10" xfId="7434"/>
    <cellStyle name="Calculation 2 4 2 2 2 2" xfId="7435"/>
    <cellStyle name="Calculation 2 4 2 2 2 2 2" xfId="7436"/>
    <cellStyle name="Calculation 2 4 2 2 2 2 2 2" xfId="7437"/>
    <cellStyle name="Calculation 2 4 2 2 2 2 2 3" xfId="7438"/>
    <cellStyle name="Calculation 2 4 2 2 2 2 3" xfId="7439"/>
    <cellStyle name="Calculation 2 4 2 2 2 2 3 2" xfId="7440"/>
    <cellStyle name="Calculation 2 4 2 2 2 2 3 3" xfId="7441"/>
    <cellStyle name="Calculation 2 4 2 2 2 2 4" xfId="7442"/>
    <cellStyle name="Calculation 2 4 2 2 2 2 4 2" xfId="7443"/>
    <cellStyle name="Calculation 2 4 2 2 2 2 4 3" xfId="7444"/>
    <cellStyle name="Calculation 2 4 2 2 2 2 5" xfId="7445"/>
    <cellStyle name="Calculation 2 4 2 2 2 2 5 2" xfId="7446"/>
    <cellStyle name="Calculation 2 4 2 2 2 2 5 3" xfId="7447"/>
    <cellStyle name="Calculation 2 4 2 2 2 2 6" xfId="7448"/>
    <cellStyle name="Calculation 2 4 2 2 2 2 6 2" xfId="7449"/>
    <cellStyle name="Calculation 2 4 2 2 2 2 6 3" xfId="7450"/>
    <cellStyle name="Calculation 2 4 2 2 2 2 7" xfId="7451"/>
    <cellStyle name="Calculation 2 4 2 2 2 2 7 2" xfId="7452"/>
    <cellStyle name="Calculation 2 4 2 2 2 2 7 3" xfId="7453"/>
    <cellStyle name="Calculation 2 4 2 2 2 2 8" xfId="7454"/>
    <cellStyle name="Calculation 2 4 2 2 2 2 9" xfId="7455"/>
    <cellStyle name="Calculation 2 4 2 2 2 3" xfId="7456"/>
    <cellStyle name="Calculation 2 4 2 2 2 3 2" xfId="7457"/>
    <cellStyle name="Calculation 2 4 2 2 2 3 3" xfId="7458"/>
    <cellStyle name="Calculation 2 4 2 2 2 4" xfId="7459"/>
    <cellStyle name="Calculation 2 4 2 2 2 4 2" xfId="7460"/>
    <cellStyle name="Calculation 2 4 2 2 2 4 3" xfId="7461"/>
    <cellStyle name="Calculation 2 4 2 2 2 5" xfId="7462"/>
    <cellStyle name="Calculation 2 4 2 2 2 5 2" xfId="7463"/>
    <cellStyle name="Calculation 2 4 2 2 2 5 3" xfId="7464"/>
    <cellStyle name="Calculation 2 4 2 2 2 6" xfId="7465"/>
    <cellStyle name="Calculation 2 4 2 2 2 6 2" xfId="7466"/>
    <cellStyle name="Calculation 2 4 2 2 2 6 3" xfId="7467"/>
    <cellStyle name="Calculation 2 4 2 2 2 7" xfId="7468"/>
    <cellStyle name="Calculation 2 4 2 2 2 7 2" xfId="7469"/>
    <cellStyle name="Calculation 2 4 2 2 2 7 3" xfId="7470"/>
    <cellStyle name="Calculation 2 4 2 2 2 8" xfId="7471"/>
    <cellStyle name="Calculation 2 4 2 2 2 8 2" xfId="7472"/>
    <cellStyle name="Calculation 2 4 2 2 2 8 3" xfId="7473"/>
    <cellStyle name="Calculation 2 4 2 2 2 9" xfId="7474"/>
    <cellStyle name="Calculation 2 4 2 2 3" xfId="7475"/>
    <cellStyle name="Calculation 2 4 2 2 3 10" xfId="7476"/>
    <cellStyle name="Calculation 2 4 2 2 3 2" xfId="7477"/>
    <cellStyle name="Calculation 2 4 2 2 3 2 2" xfId="7478"/>
    <cellStyle name="Calculation 2 4 2 2 3 2 2 2" xfId="7479"/>
    <cellStyle name="Calculation 2 4 2 2 3 2 2 3" xfId="7480"/>
    <cellStyle name="Calculation 2 4 2 2 3 2 3" xfId="7481"/>
    <cellStyle name="Calculation 2 4 2 2 3 2 3 2" xfId="7482"/>
    <cellStyle name="Calculation 2 4 2 2 3 2 3 3" xfId="7483"/>
    <cellStyle name="Calculation 2 4 2 2 3 2 4" xfId="7484"/>
    <cellStyle name="Calculation 2 4 2 2 3 2 4 2" xfId="7485"/>
    <cellStyle name="Calculation 2 4 2 2 3 2 4 3" xfId="7486"/>
    <cellStyle name="Calculation 2 4 2 2 3 2 5" xfId="7487"/>
    <cellStyle name="Calculation 2 4 2 2 3 2 5 2" xfId="7488"/>
    <cellStyle name="Calculation 2 4 2 2 3 2 5 3" xfId="7489"/>
    <cellStyle name="Calculation 2 4 2 2 3 2 6" xfId="7490"/>
    <cellStyle name="Calculation 2 4 2 2 3 2 6 2" xfId="7491"/>
    <cellStyle name="Calculation 2 4 2 2 3 2 6 3" xfId="7492"/>
    <cellStyle name="Calculation 2 4 2 2 3 2 7" xfId="7493"/>
    <cellStyle name="Calculation 2 4 2 2 3 2 7 2" xfId="7494"/>
    <cellStyle name="Calculation 2 4 2 2 3 2 7 3" xfId="7495"/>
    <cellStyle name="Calculation 2 4 2 2 3 2 8" xfId="7496"/>
    <cellStyle name="Calculation 2 4 2 2 3 2 9" xfId="7497"/>
    <cellStyle name="Calculation 2 4 2 2 3 3" xfId="7498"/>
    <cellStyle name="Calculation 2 4 2 2 3 3 2" xfId="7499"/>
    <cellStyle name="Calculation 2 4 2 2 3 3 3" xfId="7500"/>
    <cellStyle name="Calculation 2 4 2 2 3 4" xfId="7501"/>
    <cellStyle name="Calculation 2 4 2 2 3 4 2" xfId="7502"/>
    <cellStyle name="Calculation 2 4 2 2 3 4 3" xfId="7503"/>
    <cellStyle name="Calculation 2 4 2 2 3 5" xfId="7504"/>
    <cellStyle name="Calculation 2 4 2 2 3 5 2" xfId="7505"/>
    <cellStyle name="Calculation 2 4 2 2 3 5 3" xfId="7506"/>
    <cellStyle name="Calculation 2 4 2 2 3 6" xfId="7507"/>
    <cellStyle name="Calculation 2 4 2 2 3 6 2" xfId="7508"/>
    <cellStyle name="Calculation 2 4 2 2 3 6 3" xfId="7509"/>
    <cellStyle name="Calculation 2 4 2 2 3 7" xfId="7510"/>
    <cellStyle name="Calculation 2 4 2 2 3 7 2" xfId="7511"/>
    <cellStyle name="Calculation 2 4 2 2 3 7 3" xfId="7512"/>
    <cellStyle name="Calculation 2 4 2 2 3 8" xfId="7513"/>
    <cellStyle name="Calculation 2 4 2 2 3 8 2" xfId="7514"/>
    <cellStyle name="Calculation 2 4 2 2 3 8 3" xfId="7515"/>
    <cellStyle name="Calculation 2 4 2 2 3 9" xfId="7516"/>
    <cellStyle name="Calculation 2 4 2 2 4" xfId="7517"/>
    <cellStyle name="Calculation 2 4 2 2 4 10" xfId="7518"/>
    <cellStyle name="Calculation 2 4 2 2 4 2" xfId="7519"/>
    <cellStyle name="Calculation 2 4 2 2 4 2 2" xfId="7520"/>
    <cellStyle name="Calculation 2 4 2 2 4 2 2 2" xfId="7521"/>
    <cellStyle name="Calculation 2 4 2 2 4 2 2 3" xfId="7522"/>
    <cellStyle name="Calculation 2 4 2 2 4 2 3" xfId="7523"/>
    <cellStyle name="Calculation 2 4 2 2 4 2 3 2" xfId="7524"/>
    <cellStyle name="Calculation 2 4 2 2 4 2 3 3" xfId="7525"/>
    <cellStyle name="Calculation 2 4 2 2 4 2 4" xfId="7526"/>
    <cellStyle name="Calculation 2 4 2 2 4 2 4 2" xfId="7527"/>
    <cellStyle name="Calculation 2 4 2 2 4 2 4 3" xfId="7528"/>
    <cellStyle name="Calculation 2 4 2 2 4 2 5" xfId="7529"/>
    <cellStyle name="Calculation 2 4 2 2 4 2 5 2" xfId="7530"/>
    <cellStyle name="Calculation 2 4 2 2 4 2 5 3" xfId="7531"/>
    <cellStyle name="Calculation 2 4 2 2 4 2 6" xfId="7532"/>
    <cellStyle name="Calculation 2 4 2 2 4 2 6 2" xfId="7533"/>
    <cellStyle name="Calculation 2 4 2 2 4 2 6 3" xfId="7534"/>
    <cellStyle name="Calculation 2 4 2 2 4 2 7" xfId="7535"/>
    <cellStyle name="Calculation 2 4 2 2 4 2 7 2" xfId="7536"/>
    <cellStyle name="Calculation 2 4 2 2 4 2 7 3" xfId="7537"/>
    <cellStyle name="Calculation 2 4 2 2 4 2 8" xfId="7538"/>
    <cellStyle name="Calculation 2 4 2 2 4 2 9" xfId="7539"/>
    <cellStyle name="Calculation 2 4 2 2 4 3" xfId="7540"/>
    <cellStyle name="Calculation 2 4 2 2 4 3 2" xfId="7541"/>
    <cellStyle name="Calculation 2 4 2 2 4 3 3" xfId="7542"/>
    <cellStyle name="Calculation 2 4 2 2 4 4" xfId="7543"/>
    <cellStyle name="Calculation 2 4 2 2 4 4 2" xfId="7544"/>
    <cellStyle name="Calculation 2 4 2 2 4 4 3" xfId="7545"/>
    <cellStyle name="Calculation 2 4 2 2 4 5" xfId="7546"/>
    <cellStyle name="Calculation 2 4 2 2 4 5 2" xfId="7547"/>
    <cellStyle name="Calculation 2 4 2 2 4 5 3" xfId="7548"/>
    <cellStyle name="Calculation 2 4 2 2 4 6" xfId="7549"/>
    <cellStyle name="Calculation 2 4 2 2 4 6 2" xfId="7550"/>
    <cellStyle name="Calculation 2 4 2 2 4 6 3" xfId="7551"/>
    <cellStyle name="Calculation 2 4 2 2 4 7" xfId="7552"/>
    <cellStyle name="Calculation 2 4 2 2 4 7 2" xfId="7553"/>
    <cellStyle name="Calculation 2 4 2 2 4 7 3" xfId="7554"/>
    <cellStyle name="Calculation 2 4 2 2 4 8" xfId="7555"/>
    <cellStyle name="Calculation 2 4 2 2 4 8 2" xfId="7556"/>
    <cellStyle name="Calculation 2 4 2 2 4 8 3" xfId="7557"/>
    <cellStyle name="Calculation 2 4 2 2 4 9" xfId="7558"/>
    <cellStyle name="Calculation 2 4 2 2 5" xfId="7559"/>
    <cellStyle name="Calculation 2 4 2 2 5 2" xfId="7560"/>
    <cellStyle name="Calculation 2 4 2 2 5 2 2" xfId="7561"/>
    <cellStyle name="Calculation 2 4 2 2 5 2 3" xfId="7562"/>
    <cellStyle name="Calculation 2 4 2 2 5 3" xfId="7563"/>
    <cellStyle name="Calculation 2 4 2 2 5 3 2" xfId="7564"/>
    <cellStyle name="Calculation 2 4 2 2 5 3 3" xfId="7565"/>
    <cellStyle name="Calculation 2 4 2 2 5 4" xfId="7566"/>
    <cellStyle name="Calculation 2 4 2 2 5 4 2" xfId="7567"/>
    <cellStyle name="Calculation 2 4 2 2 5 4 3" xfId="7568"/>
    <cellStyle name="Calculation 2 4 2 2 5 5" xfId="7569"/>
    <cellStyle name="Calculation 2 4 2 2 5 5 2" xfId="7570"/>
    <cellStyle name="Calculation 2 4 2 2 5 5 3" xfId="7571"/>
    <cellStyle name="Calculation 2 4 2 2 5 6" xfId="7572"/>
    <cellStyle name="Calculation 2 4 2 2 5 6 2" xfId="7573"/>
    <cellStyle name="Calculation 2 4 2 2 5 6 3" xfId="7574"/>
    <cellStyle name="Calculation 2 4 2 2 5 7" xfId="7575"/>
    <cellStyle name="Calculation 2 4 2 2 5 7 2" xfId="7576"/>
    <cellStyle name="Calculation 2 4 2 2 5 7 3" xfId="7577"/>
    <cellStyle name="Calculation 2 4 2 2 5 8" xfId="7578"/>
    <cellStyle name="Calculation 2 4 2 2 5 9" xfId="7579"/>
    <cellStyle name="Calculation 2 4 2 2 6" xfId="7580"/>
    <cellStyle name="Calculation 2 4 2 2 6 2" xfId="7581"/>
    <cellStyle name="Calculation 2 4 2 2 6 3" xfId="7582"/>
    <cellStyle name="Calculation 2 4 2 2 7" xfId="7583"/>
    <cellStyle name="Calculation 2 4 2 2 7 2" xfId="7584"/>
    <cellStyle name="Calculation 2 4 2 2 7 3" xfId="7585"/>
    <cellStyle name="Calculation 2 4 2 2 8" xfId="7586"/>
    <cellStyle name="Calculation 2 4 2 2 8 2" xfId="7587"/>
    <cellStyle name="Calculation 2 4 2 2 8 3" xfId="7588"/>
    <cellStyle name="Calculation 2 4 2 2 9" xfId="7589"/>
    <cellStyle name="Calculation 2 4 2 2 9 2" xfId="7590"/>
    <cellStyle name="Calculation 2 4 2 2 9 3" xfId="7591"/>
    <cellStyle name="Calculation 2 4 2 3" xfId="7592"/>
    <cellStyle name="Calculation 2 4 2 3 10" xfId="44079"/>
    <cellStyle name="Calculation 2 4 2 3 2" xfId="7593"/>
    <cellStyle name="Calculation 2 4 2 3 2 10" xfId="7594"/>
    <cellStyle name="Calculation 2 4 2 3 2 2" xfId="7595"/>
    <cellStyle name="Calculation 2 4 2 3 2 2 2" xfId="7596"/>
    <cellStyle name="Calculation 2 4 2 3 2 2 2 2" xfId="7597"/>
    <cellStyle name="Calculation 2 4 2 3 2 2 2 3" xfId="7598"/>
    <cellStyle name="Calculation 2 4 2 3 2 2 3" xfId="7599"/>
    <cellStyle name="Calculation 2 4 2 3 2 2 3 2" xfId="7600"/>
    <cellStyle name="Calculation 2 4 2 3 2 2 3 3" xfId="7601"/>
    <cellStyle name="Calculation 2 4 2 3 2 2 4" xfId="7602"/>
    <cellStyle name="Calculation 2 4 2 3 2 2 4 2" xfId="7603"/>
    <cellStyle name="Calculation 2 4 2 3 2 2 4 3" xfId="7604"/>
    <cellStyle name="Calculation 2 4 2 3 2 2 5" xfId="7605"/>
    <cellStyle name="Calculation 2 4 2 3 2 2 5 2" xfId="7606"/>
    <cellStyle name="Calculation 2 4 2 3 2 2 5 3" xfId="7607"/>
    <cellStyle name="Calculation 2 4 2 3 2 2 6" xfId="7608"/>
    <cellStyle name="Calculation 2 4 2 3 2 2 6 2" xfId="7609"/>
    <cellStyle name="Calculation 2 4 2 3 2 2 6 3" xfId="7610"/>
    <cellStyle name="Calculation 2 4 2 3 2 2 7" xfId="7611"/>
    <cellStyle name="Calculation 2 4 2 3 2 2 7 2" xfId="7612"/>
    <cellStyle name="Calculation 2 4 2 3 2 2 7 3" xfId="7613"/>
    <cellStyle name="Calculation 2 4 2 3 2 2 8" xfId="7614"/>
    <cellStyle name="Calculation 2 4 2 3 2 2 9" xfId="7615"/>
    <cellStyle name="Calculation 2 4 2 3 2 3" xfId="7616"/>
    <cellStyle name="Calculation 2 4 2 3 2 3 2" xfId="7617"/>
    <cellStyle name="Calculation 2 4 2 3 2 3 3" xfId="7618"/>
    <cellStyle name="Calculation 2 4 2 3 2 4" xfId="7619"/>
    <cellStyle name="Calculation 2 4 2 3 2 4 2" xfId="7620"/>
    <cellStyle name="Calculation 2 4 2 3 2 4 3" xfId="7621"/>
    <cellStyle name="Calculation 2 4 2 3 2 5" xfId="7622"/>
    <cellStyle name="Calculation 2 4 2 3 2 5 2" xfId="7623"/>
    <cellStyle name="Calculation 2 4 2 3 2 5 3" xfId="7624"/>
    <cellStyle name="Calculation 2 4 2 3 2 6" xfId="7625"/>
    <cellStyle name="Calculation 2 4 2 3 2 6 2" xfId="7626"/>
    <cellStyle name="Calculation 2 4 2 3 2 6 3" xfId="7627"/>
    <cellStyle name="Calculation 2 4 2 3 2 7" xfId="7628"/>
    <cellStyle name="Calculation 2 4 2 3 2 7 2" xfId="7629"/>
    <cellStyle name="Calculation 2 4 2 3 2 7 3" xfId="7630"/>
    <cellStyle name="Calculation 2 4 2 3 2 8" xfId="7631"/>
    <cellStyle name="Calculation 2 4 2 3 2 8 2" xfId="7632"/>
    <cellStyle name="Calculation 2 4 2 3 2 8 3" xfId="7633"/>
    <cellStyle name="Calculation 2 4 2 3 2 9" xfId="7634"/>
    <cellStyle name="Calculation 2 4 2 3 3" xfId="7635"/>
    <cellStyle name="Calculation 2 4 2 3 3 10" xfId="7636"/>
    <cellStyle name="Calculation 2 4 2 3 3 2" xfId="7637"/>
    <cellStyle name="Calculation 2 4 2 3 3 2 2" xfId="7638"/>
    <cellStyle name="Calculation 2 4 2 3 3 2 2 2" xfId="7639"/>
    <cellStyle name="Calculation 2 4 2 3 3 2 2 3" xfId="7640"/>
    <cellStyle name="Calculation 2 4 2 3 3 2 3" xfId="7641"/>
    <cellStyle name="Calculation 2 4 2 3 3 2 3 2" xfId="7642"/>
    <cellStyle name="Calculation 2 4 2 3 3 2 3 3" xfId="7643"/>
    <cellStyle name="Calculation 2 4 2 3 3 2 4" xfId="7644"/>
    <cellStyle name="Calculation 2 4 2 3 3 2 4 2" xfId="7645"/>
    <cellStyle name="Calculation 2 4 2 3 3 2 4 3" xfId="7646"/>
    <cellStyle name="Calculation 2 4 2 3 3 2 5" xfId="7647"/>
    <cellStyle name="Calculation 2 4 2 3 3 2 5 2" xfId="7648"/>
    <cellStyle name="Calculation 2 4 2 3 3 2 5 3" xfId="7649"/>
    <cellStyle name="Calculation 2 4 2 3 3 2 6" xfId="7650"/>
    <cellStyle name="Calculation 2 4 2 3 3 2 6 2" xfId="7651"/>
    <cellStyle name="Calculation 2 4 2 3 3 2 6 3" xfId="7652"/>
    <cellStyle name="Calculation 2 4 2 3 3 2 7" xfId="7653"/>
    <cellStyle name="Calculation 2 4 2 3 3 2 7 2" xfId="7654"/>
    <cellStyle name="Calculation 2 4 2 3 3 2 7 3" xfId="7655"/>
    <cellStyle name="Calculation 2 4 2 3 3 2 8" xfId="7656"/>
    <cellStyle name="Calculation 2 4 2 3 3 2 9" xfId="7657"/>
    <cellStyle name="Calculation 2 4 2 3 3 3" xfId="7658"/>
    <cellStyle name="Calculation 2 4 2 3 3 3 2" xfId="7659"/>
    <cellStyle name="Calculation 2 4 2 3 3 3 3" xfId="7660"/>
    <cellStyle name="Calculation 2 4 2 3 3 4" xfId="7661"/>
    <cellStyle name="Calculation 2 4 2 3 3 4 2" xfId="7662"/>
    <cellStyle name="Calculation 2 4 2 3 3 4 3" xfId="7663"/>
    <cellStyle name="Calculation 2 4 2 3 3 5" xfId="7664"/>
    <cellStyle name="Calculation 2 4 2 3 3 5 2" xfId="7665"/>
    <cellStyle name="Calculation 2 4 2 3 3 5 3" xfId="7666"/>
    <cellStyle name="Calculation 2 4 2 3 3 6" xfId="7667"/>
    <cellStyle name="Calculation 2 4 2 3 3 6 2" xfId="7668"/>
    <cellStyle name="Calculation 2 4 2 3 3 6 3" xfId="7669"/>
    <cellStyle name="Calculation 2 4 2 3 3 7" xfId="7670"/>
    <cellStyle name="Calculation 2 4 2 3 3 7 2" xfId="7671"/>
    <cellStyle name="Calculation 2 4 2 3 3 7 3" xfId="7672"/>
    <cellStyle name="Calculation 2 4 2 3 3 8" xfId="7673"/>
    <cellStyle name="Calculation 2 4 2 3 3 8 2" xfId="7674"/>
    <cellStyle name="Calculation 2 4 2 3 3 8 3" xfId="7675"/>
    <cellStyle name="Calculation 2 4 2 3 3 9" xfId="7676"/>
    <cellStyle name="Calculation 2 4 2 3 4" xfId="7677"/>
    <cellStyle name="Calculation 2 4 2 3 4 10" xfId="7678"/>
    <cellStyle name="Calculation 2 4 2 3 4 2" xfId="7679"/>
    <cellStyle name="Calculation 2 4 2 3 4 2 2" xfId="7680"/>
    <cellStyle name="Calculation 2 4 2 3 4 2 2 2" xfId="7681"/>
    <cellStyle name="Calculation 2 4 2 3 4 2 2 3" xfId="7682"/>
    <cellStyle name="Calculation 2 4 2 3 4 2 3" xfId="7683"/>
    <cellStyle name="Calculation 2 4 2 3 4 2 3 2" xfId="7684"/>
    <cellStyle name="Calculation 2 4 2 3 4 2 3 3" xfId="7685"/>
    <cellStyle name="Calculation 2 4 2 3 4 2 4" xfId="7686"/>
    <cellStyle name="Calculation 2 4 2 3 4 2 4 2" xfId="7687"/>
    <cellStyle name="Calculation 2 4 2 3 4 2 4 3" xfId="7688"/>
    <cellStyle name="Calculation 2 4 2 3 4 2 5" xfId="7689"/>
    <cellStyle name="Calculation 2 4 2 3 4 2 5 2" xfId="7690"/>
    <cellStyle name="Calculation 2 4 2 3 4 2 5 3" xfId="7691"/>
    <cellStyle name="Calculation 2 4 2 3 4 2 6" xfId="7692"/>
    <cellStyle name="Calculation 2 4 2 3 4 2 6 2" xfId="7693"/>
    <cellStyle name="Calculation 2 4 2 3 4 2 6 3" xfId="7694"/>
    <cellStyle name="Calculation 2 4 2 3 4 2 7" xfId="7695"/>
    <cellStyle name="Calculation 2 4 2 3 4 2 7 2" xfId="7696"/>
    <cellStyle name="Calculation 2 4 2 3 4 2 7 3" xfId="7697"/>
    <cellStyle name="Calculation 2 4 2 3 4 2 8" xfId="7698"/>
    <cellStyle name="Calculation 2 4 2 3 4 2 9" xfId="7699"/>
    <cellStyle name="Calculation 2 4 2 3 4 3" xfId="7700"/>
    <cellStyle name="Calculation 2 4 2 3 4 3 2" xfId="7701"/>
    <cellStyle name="Calculation 2 4 2 3 4 3 3" xfId="7702"/>
    <cellStyle name="Calculation 2 4 2 3 4 4" xfId="7703"/>
    <cellStyle name="Calculation 2 4 2 3 4 4 2" xfId="7704"/>
    <cellStyle name="Calculation 2 4 2 3 4 4 3" xfId="7705"/>
    <cellStyle name="Calculation 2 4 2 3 4 5" xfId="7706"/>
    <cellStyle name="Calculation 2 4 2 3 4 5 2" xfId="7707"/>
    <cellStyle name="Calculation 2 4 2 3 4 5 3" xfId="7708"/>
    <cellStyle name="Calculation 2 4 2 3 4 6" xfId="7709"/>
    <cellStyle name="Calculation 2 4 2 3 4 6 2" xfId="7710"/>
    <cellStyle name="Calculation 2 4 2 3 4 6 3" xfId="7711"/>
    <cellStyle name="Calculation 2 4 2 3 4 7" xfId="7712"/>
    <cellStyle name="Calculation 2 4 2 3 4 7 2" xfId="7713"/>
    <cellStyle name="Calculation 2 4 2 3 4 7 3" xfId="7714"/>
    <cellStyle name="Calculation 2 4 2 3 4 8" xfId="7715"/>
    <cellStyle name="Calculation 2 4 2 3 4 8 2" xfId="7716"/>
    <cellStyle name="Calculation 2 4 2 3 4 8 3" xfId="7717"/>
    <cellStyle name="Calculation 2 4 2 3 4 9" xfId="7718"/>
    <cellStyle name="Calculation 2 4 2 3 5" xfId="7719"/>
    <cellStyle name="Calculation 2 4 2 3 5 2" xfId="7720"/>
    <cellStyle name="Calculation 2 4 2 3 5 2 2" xfId="7721"/>
    <cellStyle name="Calculation 2 4 2 3 5 2 3" xfId="7722"/>
    <cellStyle name="Calculation 2 4 2 3 5 3" xfId="7723"/>
    <cellStyle name="Calculation 2 4 2 3 5 3 2" xfId="7724"/>
    <cellStyle name="Calculation 2 4 2 3 5 3 3" xfId="7725"/>
    <cellStyle name="Calculation 2 4 2 3 5 4" xfId="7726"/>
    <cellStyle name="Calculation 2 4 2 3 5 4 2" xfId="7727"/>
    <cellStyle name="Calculation 2 4 2 3 5 4 3" xfId="7728"/>
    <cellStyle name="Calculation 2 4 2 3 5 5" xfId="7729"/>
    <cellStyle name="Calculation 2 4 2 3 5 5 2" xfId="7730"/>
    <cellStyle name="Calculation 2 4 2 3 5 5 3" xfId="7731"/>
    <cellStyle name="Calculation 2 4 2 3 5 6" xfId="7732"/>
    <cellStyle name="Calculation 2 4 2 3 5 6 2" xfId="7733"/>
    <cellStyle name="Calculation 2 4 2 3 5 6 3" xfId="7734"/>
    <cellStyle name="Calculation 2 4 2 3 5 7" xfId="7735"/>
    <cellStyle name="Calculation 2 4 2 3 5 7 2" xfId="7736"/>
    <cellStyle name="Calculation 2 4 2 3 5 7 3" xfId="7737"/>
    <cellStyle name="Calculation 2 4 2 3 5 8" xfId="7738"/>
    <cellStyle name="Calculation 2 4 2 3 5 9" xfId="7739"/>
    <cellStyle name="Calculation 2 4 2 3 6" xfId="7740"/>
    <cellStyle name="Calculation 2 4 2 3 6 2" xfId="7741"/>
    <cellStyle name="Calculation 2 4 2 3 6 3" xfId="7742"/>
    <cellStyle name="Calculation 2 4 2 3 7" xfId="7743"/>
    <cellStyle name="Calculation 2 4 2 3 7 2" xfId="7744"/>
    <cellStyle name="Calculation 2 4 2 3 7 3" xfId="7745"/>
    <cellStyle name="Calculation 2 4 2 3 8" xfId="7746"/>
    <cellStyle name="Calculation 2 4 2 3 8 2" xfId="7747"/>
    <cellStyle name="Calculation 2 4 2 3 8 3" xfId="7748"/>
    <cellStyle name="Calculation 2 4 2 3 9" xfId="7749"/>
    <cellStyle name="Calculation 2 4 2 3 9 2" xfId="7750"/>
    <cellStyle name="Calculation 2 4 2 3 9 3" xfId="7751"/>
    <cellStyle name="Calculation 2 4 2 4" xfId="7752"/>
    <cellStyle name="Calculation 2 4 2 4 10" xfId="44080"/>
    <cellStyle name="Calculation 2 4 2 4 2" xfId="7753"/>
    <cellStyle name="Calculation 2 4 2 4 2 10" xfId="7754"/>
    <cellStyle name="Calculation 2 4 2 4 2 2" xfId="7755"/>
    <cellStyle name="Calculation 2 4 2 4 2 2 2" xfId="7756"/>
    <cellStyle name="Calculation 2 4 2 4 2 2 2 2" xfId="7757"/>
    <cellStyle name="Calculation 2 4 2 4 2 2 2 3" xfId="7758"/>
    <cellStyle name="Calculation 2 4 2 4 2 2 3" xfId="7759"/>
    <cellStyle name="Calculation 2 4 2 4 2 2 3 2" xfId="7760"/>
    <cellStyle name="Calculation 2 4 2 4 2 2 3 3" xfId="7761"/>
    <cellStyle name="Calculation 2 4 2 4 2 2 4" xfId="7762"/>
    <cellStyle name="Calculation 2 4 2 4 2 2 4 2" xfId="7763"/>
    <cellStyle name="Calculation 2 4 2 4 2 2 4 3" xfId="7764"/>
    <cellStyle name="Calculation 2 4 2 4 2 2 5" xfId="7765"/>
    <cellStyle name="Calculation 2 4 2 4 2 2 5 2" xfId="7766"/>
    <cellStyle name="Calculation 2 4 2 4 2 2 5 3" xfId="7767"/>
    <cellStyle name="Calculation 2 4 2 4 2 2 6" xfId="7768"/>
    <cellStyle name="Calculation 2 4 2 4 2 2 6 2" xfId="7769"/>
    <cellStyle name="Calculation 2 4 2 4 2 2 6 3" xfId="7770"/>
    <cellStyle name="Calculation 2 4 2 4 2 2 7" xfId="7771"/>
    <cellStyle name="Calculation 2 4 2 4 2 2 7 2" xfId="7772"/>
    <cellStyle name="Calculation 2 4 2 4 2 2 7 3" xfId="7773"/>
    <cellStyle name="Calculation 2 4 2 4 2 2 8" xfId="7774"/>
    <cellStyle name="Calculation 2 4 2 4 2 2 9" xfId="7775"/>
    <cellStyle name="Calculation 2 4 2 4 2 3" xfId="7776"/>
    <cellStyle name="Calculation 2 4 2 4 2 3 2" xfId="7777"/>
    <cellStyle name="Calculation 2 4 2 4 2 3 3" xfId="7778"/>
    <cellStyle name="Calculation 2 4 2 4 2 4" xfId="7779"/>
    <cellStyle name="Calculation 2 4 2 4 2 4 2" xfId="7780"/>
    <cellStyle name="Calculation 2 4 2 4 2 4 3" xfId="7781"/>
    <cellStyle name="Calculation 2 4 2 4 2 5" xfId="7782"/>
    <cellStyle name="Calculation 2 4 2 4 2 5 2" xfId="7783"/>
    <cellStyle name="Calculation 2 4 2 4 2 5 3" xfId="7784"/>
    <cellStyle name="Calculation 2 4 2 4 2 6" xfId="7785"/>
    <cellStyle name="Calculation 2 4 2 4 2 6 2" xfId="7786"/>
    <cellStyle name="Calculation 2 4 2 4 2 6 3" xfId="7787"/>
    <cellStyle name="Calculation 2 4 2 4 2 7" xfId="7788"/>
    <cellStyle name="Calculation 2 4 2 4 2 7 2" xfId="7789"/>
    <cellStyle name="Calculation 2 4 2 4 2 7 3" xfId="7790"/>
    <cellStyle name="Calculation 2 4 2 4 2 8" xfId="7791"/>
    <cellStyle name="Calculation 2 4 2 4 2 8 2" xfId="7792"/>
    <cellStyle name="Calculation 2 4 2 4 2 8 3" xfId="7793"/>
    <cellStyle name="Calculation 2 4 2 4 2 9" xfId="7794"/>
    <cellStyle name="Calculation 2 4 2 4 3" xfId="7795"/>
    <cellStyle name="Calculation 2 4 2 4 3 10" xfId="7796"/>
    <cellStyle name="Calculation 2 4 2 4 3 2" xfId="7797"/>
    <cellStyle name="Calculation 2 4 2 4 3 2 2" xfId="7798"/>
    <cellStyle name="Calculation 2 4 2 4 3 2 2 2" xfId="7799"/>
    <cellStyle name="Calculation 2 4 2 4 3 2 2 3" xfId="7800"/>
    <cellStyle name="Calculation 2 4 2 4 3 2 3" xfId="7801"/>
    <cellStyle name="Calculation 2 4 2 4 3 2 3 2" xfId="7802"/>
    <cellStyle name="Calculation 2 4 2 4 3 2 3 3" xfId="7803"/>
    <cellStyle name="Calculation 2 4 2 4 3 2 4" xfId="7804"/>
    <cellStyle name="Calculation 2 4 2 4 3 2 4 2" xfId="7805"/>
    <cellStyle name="Calculation 2 4 2 4 3 2 4 3" xfId="7806"/>
    <cellStyle name="Calculation 2 4 2 4 3 2 5" xfId="7807"/>
    <cellStyle name="Calculation 2 4 2 4 3 2 5 2" xfId="7808"/>
    <cellStyle name="Calculation 2 4 2 4 3 2 5 3" xfId="7809"/>
    <cellStyle name="Calculation 2 4 2 4 3 2 6" xfId="7810"/>
    <cellStyle name="Calculation 2 4 2 4 3 2 6 2" xfId="7811"/>
    <cellStyle name="Calculation 2 4 2 4 3 2 6 3" xfId="7812"/>
    <cellStyle name="Calculation 2 4 2 4 3 2 7" xfId="7813"/>
    <cellStyle name="Calculation 2 4 2 4 3 2 7 2" xfId="7814"/>
    <cellStyle name="Calculation 2 4 2 4 3 2 7 3" xfId="7815"/>
    <cellStyle name="Calculation 2 4 2 4 3 2 8" xfId="7816"/>
    <cellStyle name="Calculation 2 4 2 4 3 2 9" xfId="7817"/>
    <cellStyle name="Calculation 2 4 2 4 3 3" xfId="7818"/>
    <cellStyle name="Calculation 2 4 2 4 3 3 2" xfId="7819"/>
    <cellStyle name="Calculation 2 4 2 4 3 3 3" xfId="7820"/>
    <cellStyle name="Calculation 2 4 2 4 3 4" xfId="7821"/>
    <cellStyle name="Calculation 2 4 2 4 3 4 2" xfId="7822"/>
    <cellStyle name="Calculation 2 4 2 4 3 4 3" xfId="7823"/>
    <cellStyle name="Calculation 2 4 2 4 3 5" xfId="7824"/>
    <cellStyle name="Calculation 2 4 2 4 3 5 2" xfId="7825"/>
    <cellStyle name="Calculation 2 4 2 4 3 5 3" xfId="7826"/>
    <cellStyle name="Calculation 2 4 2 4 3 6" xfId="7827"/>
    <cellStyle name="Calculation 2 4 2 4 3 6 2" xfId="7828"/>
    <cellStyle name="Calculation 2 4 2 4 3 6 3" xfId="7829"/>
    <cellStyle name="Calculation 2 4 2 4 3 7" xfId="7830"/>
    <cellStyle name="Calculation 2 4 2 4 3 7 2" xfId="7831"/>
    <cellStyle name="Calculation 2 4 2 4 3 7 3" xfId="7832"/>
    <cellStyle name="Calculation 2 4 2 4 3 8" xfId="7833"/>
    <cellStyle name="Calculation 2 4 2 4 3 8 2" xfId="7834"/>
    <cellStyle name="Calculation 2 4 2 4 3 8 3" xfId="7835"/>
    <cellStyle name="Calculation 2 4 2 4 3 9" xfId="7836"/>
    <cellStyle name="Calculation 2 4 2 4 4" xfId="7837"/>
    <cellStyle name="Calculation 2 4 2 4 4 10" xfId="7838"/>
    <cellStyle name="Calculation 2 4 2 4 4 2" xfId="7839"/>
    <cellStyle name="Calculation 2 4 2 4 4 2 2" xfId="7840"/>
    <cellStyle name="Calculation 2 4 2 4 4 2 2 2" xfId="7841"/>
    <cellStyle name="Calculation 2 4 2 4 4 2 2 3" xfId="7842"/>
    <cellStyle name="Calculation 2 4 2 4 4 2 3" xfId="7843"/>
    <cellStyle name="Calculation 2 4 2 4 4 2 3 2" xfId="7844"/>
    <cellStyle name="Calculation 2 4 2 4 4 2 3 3" xfId="7845"/>
    <cellStyle name="Calculation 2 4 2 4 4 2 4" xfId="7846"/>
    <cellStyle name="Calculation 2 4 2 4 4 2 4 2" xfId="7847"/>
    <cellStyle name="Calculation 2 4 2 4 4 2 4 3" xfId="7848"/>
    <cellStyle name="Calculation 2 4 2 4 4 2 5" xfId="7849"/>
    <cellStyle name="Calculation 2 4 2 4 4 2 5 2" xfId="7850"/>
    <cellStyle name="Calculation 2 4 2 4 4 2 5 3" xfId="7851"/>
    <cellStyle name="Calculation 2 4 2 4 4 2 6" xfId="7852"/>
    <cellStyle name="Calculation 2 4 2 4 4 2 6 2" xfId="7853"/>
    <cellStyle name="Calculation 2 4 2 4 4 2 6 3" xfId="7854"/>
    <cellStyle name="Calculation 2 4 2 4 4 2 7" xfId="7855"/>
    <cellStyle name="Calculation 2 4 2 4 4 2 7 2" xfId="7856"/>
    <cellStyle name="Calculation 2 4 2 4 4 2 7 3" xfId="7857"/>
    <cellStyle name="Calculation 2 4 2 4 4 2 8" xfId="7858"/>
    <cellStyle name="Calculation 2 4 2 4 4 2 9" xfId="7859"/>
    <cellStyle name="Calculation 2 4 2 4 4 3" xfId="7860"/>
    <cellStyle name="Calculation 2 4 2 4 4 3 2" xfId="7861"/>
    <cellStyle name="Calculation 2 4 2 4 4 3 3" xfId="7862"/>
    <cellStyle name="Calculation 2 4 2 4 4 4" xfId="7863"/>
    <cellStyle name="Calculation 2 4 2 4 4 4 2" xfId="7864"/>
    <cellStyle name="Calculation 2 4 2 4 4 4 3" xfId="7865"/>
    <cellStyle name="Calculation 2 4 2 4 4 5" xfId="7866"/>
    <cellStyle name="Calculation 2 4 2 4 4 5 2" xfId="7867"/>
    <cellStyle name="Calculation 2 4 2 4 4 5 3" xfId="7868"/>
    <cellStyle name="Calculation 2 4 2 4 4 6" xfId="7869"/>
    <cellStyle name="Calculation 2 4 2 4 4 6 2" xfId="7870"/>
    <cellStyle name="Calculation 2 4 2 4 4 6 3" xfId="7871"/>
    <cellStyle name="Calculation 2 4 2 4 4 7" xfId="7872"/>
    <cellStyle name="Calculation 2 4 2 4 4 7 2" xfId="7873"/>
    <cellStyle name="Calculation 2 4 2 4 4 7 3" xfId="7874"/>
    <cellStyle name="Calculation 2 4 2 4 4 8" xfId="7875"/>
    <cellStyle name="Calculation 2 4 2 4 4 8 2" xfId="7876"/>
    <cellStyle name="Calculation 2 4 2 4 4 8 3" xfId="7877"/>
    <cellStyle name="Calculation 2 4 2 4 4 9" xfId="7878"/>
    <cellStyle name="Calculation 2 4 2 4 5" xfId="7879"/>
    <cellStyle name="Calculation 2 4 2 4 5 2" xfId="7880"/>
    <cellStyle name="Calculation 2 4 2 4 5 2 2" xfId="7881"/>
    <cellStyle name="Calculation 2 4 2 4 5 2 3" xfId="7882"/>
    <cellStyle name="Calculation 2 4 2 4 5 3" xfId="7883"/>
    <cellStyle name="Calculation 2 4 2 4 5 3 2" xfId="7884"/>
    <cellStyle name="Calculation 2 4 2 4 5 3 3" xfId="7885"/>
    <cellStyle name="Calculation 2 4 2 4 5 4" xfId="7886"/>
    <cellStyle name="Calculation 2 4 2 4 5 4 2" xfId="7887"/>
    <cellStyle name="Calculation 2 4 2 4 5 4 3" xfId="7888"/>
    <cellStyle name="Calculation 2 4 2 4 5 5" xfId="7889"/>
    <cellStyle name="Calculation 2 4 2 4 5 5 2" xfId="7890"/>
    <cellStyle name="Calculation 2 4 2 4 5 5 3" xfId="7891"/>
    <cellStyle name="Calculation 2 4 2 4 5 6" xfId="7892"/>
    <cellStyle name="Calculation 2 4 2 4 5 6 2" xfId="7893"/>
    <cellStyle name="Calculation 2 4 2 4 5 6 3" xfId="7894"/>
    <cellStyle name="Calculation 2 4 2 4 5 7" xfId="7895"/>
    <cellStyle name="Calculation 2 4 2 4 5 7 2" xfId="7896"/>
    <cellStyle name="Calculation 2 4 2 4 5 7 3" xfId="7897"/>
    <cellStyle name="Calculation 2 4 2 4 5 8" xfId="7898"/>
    <cellStyle name="Calculation 2 4 2 4 5 9" xfId="7899"/>
    <cellStyle name="Calculation 2 4 2 4 6" xfId="7900"/>
    <cellStyle name="Calculation 2 4 2 4 6 2" xfId="7901"/>
    <cellStyle name="Calculation 2 4 2 4 6 3" xfId="7902"/>
    <cellStyle name="Calculation 2 4 2 4 7" xfId="7903"/>
    <cellStyle name="Calculation 2 4 2 4 7 2" xfId="7904"/>
    <cellStyle name="Calculation 2 4 2 4 7 3" xfId="7905"/>
    <cellStyle name="Calculation 2 4 2 4 8" xfId="7906"/>
    <cellStyle name="Calculation 2 4 2 4 8 2" xfId="7907"/>
    <cellStyle name="Calculation 2 4 2 4 8 3" xfId="7908"/>
    <cellStyle name="Calculation 2 4 2 4 9" xfId="7909"/>
    <cellStyle name="Calculation 2 4 2 4 9 2" xfId="7910"/>
    <cellStyle name="Calculation 2 4 2 4 9 3" xfId="7911"/>
    <cellStyle name="Calculation 2 4 2 5" xfId="7912"/>
    <cellStyle name="Calculation 2 4 2 5 10" xfId="44081"/>
    <cellStyle name="Calculation 2 4 2 5 2" xfId="7913"/>
    <cellStyle name="Calculation 2 4 2 5 2 10" xfId="7914"/>
    <cellStyle name="Calculation 2 4 2 5 2 2" xfId="7915"/>
    <cellStyle name="Calculation 2 4 2 5 2 2 2" xfId="7916"/>
    <cellStyle name="Calculation 2 4 2 5 2 2 2 2" xfId="7917"/>
    <cellStyle name="Calculation 2 4 2 5 2 2 2 3" xfId="7918"/>
    <cellStyle name="Calculation 2 4 2 5 2 2 3" xfId="7919"/>
    <cellStyle name="Calculation 2 4 2 5 2 2 3 2" xfId="7920"/>
    <cellStyle name="Calculation 2 4 2 5 2 2 3 3" xfId="7921"/>
    <cellStyle name="Calculation 2 4 2 5 2 2 4" xfId="7922"/>
    <cellStyle name="Calculation 2 4 2 5 2 2 4 2" xfId="7923"/>
    <cellStyle name="Calculation 2 4 2 5 2 2 4 3" xfId="7924"/>
    <cellStyle name="Calculation 2 4 2 5 2 2 5" xfId="7925"/>
    <cellStyle name="Calculation 2 4 2 5 2 2 5 2" xfId="7926"/>
    <cellStyle name="Calculation 2 4 2 5 2 2 5 3" xfId="7927"/>
    <cellStyle name="Calculation 2 4 2 5 2 2 6" xfId="7928"/>
    <cellStyle name="Calculation 2 4 2 5 2 2 6 2" xfId="7929"/>
    <cellStyle name="Calculation 2 4 2 5 2 2 6 3" xfId="7930"/>
    <cellStyle name="Calculation 2 4 2 5 2 2 7" xfId="7931"/>
    <cellStyle name="Calculation 2 4 2 5 2 2 7 2" xfId="7932"/>
    <cellStyle name="Calculation 2 4 2 5 2 2 7 3" xfId="7933"/>
    <cellStyle name="Calculation 2 4 2 5 2 2 8" xfId="7934"/>
    <cellStyle name="Calculation 2 4 2 5 2 2 9" xfId="7935"/>
    <cellStyle name="Calculation 2 4 2 5 2 3" xfId="7936"/>
    <cellStyle name="Calculation 2 4 2 5 2 3 2" xfId="7937"/>
    <cellStyle name="Calculation 2 4 2 5 2 3 3" xfId="7938"/>
    <cellStyle name="Calculation 2 4 2 5 2 4" xfId="7939"/>
    <cellStyle name="Calculation 2 4 2 5 2 4 2" xfId="7940"/>
    <cellStyle name="Calculation 2 4 2 5 2 4 3" xfId="7941"/>
    <cellStyle name="Calculation 2 4 2 5 2 5" xfId="7942"/>
    <cellStyle name="Calculation 2 4 2 5 2 5 2" xfId="7943"/>
    <cellStyle name="Calculation 2 4 2 5 2 5 3" xfId="7944"/>
    <cellStyle name="Calculation 2 4 2 5 2 6" xfId="7945"/>
    <cellStyle name="Calculation 2 4 2 5 2 6 2" xfId="7946"/>
    <cellStyle name="Calculation 2 4 2 5 2 6 3" xfId="7947"/>
    <cellStyle name="Calculation 2 4 2 5 2 7" xfId="7948"/>
    <cellStyle name="Calculation 2 4 2 5 2 7 2" xfId="7949"/>
    <cellStyle name="Calculation 2 4 2 5 2 7 3" xfId="7950"/>
    <cellStyle name="Calculation 2 4 2 5 2 8" xfId="7951"/>
    <cellStyle name="Calculation 2 4 2 5 2 8 2" xfId="7952"/>
    <cellStyle name="Calculation 2 4 2 5 2 8 3" xfId="7953"/>
    <cellStyle name="Calculation 2 4 2 5 2 9" xfId="7954"/>
    <cellStyle name="Calculation 2 4 2 5 3" xfId="7955"/>
    <cellStyle name="Calculation 2 4 2 5 3 10" xfId="7956"/>
    <cellStyle name="Calculation 2 4 2 5 3 2" xfId="7957"/>
    <cellStyle name="Calculation 2 4 2 5 3 2 2" xfId="7958"/>
    <cellStyle name="Calculation 2 4 2 5 3 2 2 2" xfId="7959"/>
    <cellStyle name="Calculation 2 4 2 5 3 2 2 3" xfId="7960"/>
    <cellStyle name="Calculation 2 4 2 5 3 2 3" xfId="7961"/>
    <cellStyle name="Calculation 2 4 2 5 3 2 3 2" xfId="7962"/>
    <cellStyle name="Calculation 2 4 2 5 3 2 3 3" xfId="7963"/>
    <cellStyle name="Calculation 2 4 2 5 3 2 4" xfId="7964"/>
    <cellStyle name="Calculation 2 4 2 5 3 2 4 2" xfId="7965"/>
    <cellStyle name="Calculation 2 4 2 5 3 2 4 3" xfId="7966"/>
    <cellStyle name="Calculation 2 4 2 5 3 2 5" xfId="7967"/>
    <cellStyle name="Calculation 2 4 2 5 3 2 5 2" xfId="7968"/>
    <cellStyle name="Calculation 2 4 2 5 3 2 5 3" xfId="7969"/>
    <cellStyle name="Calculation 2 4 2 5 3 2 6" xfId="7970"/>
    <cellStyle name="Calculation 2 4 2 5 3 2 6 2" xfId="7971"/>
    <cellStyle name="Calculation 2 4 2 5 3 2 6 3" xfId="7972"/>
    <cellStyle name="Calculation 2 4 2 5 3 2 7" xfId="7973"/>
    <cellStyle name="Calculation 2 4 2 5 3 2 7 2" xfId="7974"/>
    <cellStyle name="Calculation 2 4 2 5 3 2 7 3" xfId="7975"/>
    <cellStyle name="Calculation 2 4 2 5 3 2 8" xfId="7976"/>
    <cellStyle name="Calculation 2 4 2 5 3 2 9" xfId="7977"/>
    <cellStyle name="Calculation 2 4 2 5 3 3" xfId="7978"/>
    <cellStyle name="Calculation 2 4 2 5 3 3 2" xfId="7979"/>
    <cellStyle name="Calculation 2 4 2 5 3 3 3" xfId="7980"/>
    <cellStyle name="Calculation 2 4 2 5 3 4" xfId="7981"/>
    <cellStyle name="Calculation 2 4 2 5 3 4 2" xfId="7982"/>
    <cellStyle name="Calculation 2 4 2 5 3 4 3" xfId="7983"/>
    <cellStyle name="Calculation 2 4 2 5 3 5" xfId="7984"/>
    <cellStyle name="Calculation 2 4 2 5 3 5 2" xfId="7985"/>
    <cellStyle name="Calculation 2 4 2 5 3 5 3" xfId="7986"/>
    <cellStyle name="Calculation 2 4 2 5 3 6" xfId="7987"/>
    <cellStyle name="Calculation 2 4 2 5 3 6 2" xfId="7988"/>
    <cellStyle name="Calculation 2 4 2 5 3 6 3" xfId="7989"/>
    <cellStyle name="Calculation 2 4 2 5 3 7" xfId="7990"/>
    <cellStyle name="Calculation 2 4 2 5 3 7 2" xfId="7991"/>
    <cellStyle name="Calculation 2 4 2 5 3 7 3" xfId="7992"/>
    <cellStyle name="Calculation 2 4 2 5 3 8" xfId="7993"/>
    <cellStyle name="Calculation 2 4 2 5 3 8 2" xfId="7994"/>
    <cellStyle name="Calculation 2 4 2 5 3 8 3" xfId="7995"/>
    <cellStyle name="Calculation 2 4 2 5 3 9" xfId="7996"/>
    <cellStyle name="Calculation 2 4 2 5 4" xfId="7997"/>
    <cellStyle name="Calculation 2 4 2 5 4 10" xfId="7998"/>
    <cellStyle name="Calculation 2 4 2 5 4 2" xfId="7999"/>
    <cellStyle name="Calculation 2 4 2 5 4 2 2" xfId="8000"/>
    <cellStyle name="Calculation 2 4 2 5 4 2 2 2" xfId="8001"/>
    <cellStyle name="Calculation 2 4 2 5 4 2 2 3" xfId="8002"/>
    <cellStyle name="Calculation 2 4 2 5 4 2 3" xfId="8003"/>
    <cellStyle name="Calculation 2 4 2 5 4 2 3 2" xfId="8004"/>
    <cellStyle name="Calculation 2 4 2 5 4 2 3 3" xfId="8005"/>
    <cellStyle name="Calculation 2 4 2 5 4 2 4" xfId="8006"/>
    <cellStyle name="Calculation 2 4 2 5 4 2 4 2" xfId="8007"/>
    <cellStyle name="Calculation 2 4 2 5 4 2 4 3" xfId="8008"/>
    <cellStyle name="Calculation 2 4 2 5 4 2 5" xfId="8009"/>
    <cellStyle name="Calculation 2 4 2 5 4 2 5 2" xfId="8010"/>
    <cellStyle name="Calculation 2 4 2 5 4 2 5 3" xfId="8011"/>
    <cellStyle name="Calculation 2 4 2 5 4 2 6" xfId="8012"/>
    <cellStyle name="Calculation 2 4 2 5 4 2 6 2" xfId="8013"/>
    <cellStyle name="Calculation 2 4 2 5 4 2 6 3" xfId="8014"/>
    <cellStyle name="Calculation 2 4 2 5 4 2 7" xfId="8015"/>
    <cellStyle name="Calculation 2 4 2 5 4 2 7 2" xfId="8016"/>
    <cellStyle name="Calculation 2 4 2 5 4 2 7 3" xfId="8017"/>
    <cellStyle name="Calculation 2 4 2 5 4 2 8" xfId="8018"/>
    <cellStyle name="Calculation 2 4 2 5 4 2 9" xfId="8019"/>
    <cellStyle name="Calculation 2 4 2 5 4 3" xfId="8020"/>
    <cellStyle name="Calculation 2 4 2 5 4 3 2" xfId="8021"/>
    <cellStyle name="Calculation 2 4 2 5 4 3 3" xfId="8022"/>
    <cellStyle name="Calculation 2 4 2 5 4 4" xfId="8023"/>
    <cellStyle name="Calculation 2 4 2 5 4 4 2" xfId="8024"/>
    <cellStyle name="Calculation 2 4 2 5 4 4 3" xfId="8025"/>
    <cellStyle name="Calculation 2 4 2 5 4 5" xfId="8026"/>
    <cellStyle name="Calculation 2 4 2 5 4 5 2" xfId="8027"/>
    <cellStyle name="Calculation 2 4 2 5 4 5 3" xfId="8028"/>
    <cellStyle name="Calculation 2 4 2 5 4 6" xfId="8029"/>
    <cellStyle name="Calculation 2 4 2 5 4 6 2" xfId="8030"/>
    <cellStyle name="Calculation 2 4 2 5 4 6 3" xfId="8031"/>
    <cellStyle name="Calculation 2 4 2 5 4 7" xfId="8032"/>
    <cellStyle name="Calculation 2 4 2 5 4 7 2" xfId="8033"/>
    <cellStyle name="Calculation 2 4 2 5 4 7 3" xfId="8034"/>
    <cellStyle name="Calculation 2 4 2 5 4 8" xfId="8035"/>
    <cellStyle name="Calculation 2 4 2 5 4 8 2" xfId="8036"/>
    <cellStyle name="Calculation 2 4 2 5 4 8 3" xfId="8037"/>
    <cellStyle name="Calculation 2 4 2 5 4 9" xfId="8038"/>
    <cellStyle name="Calculation 2 4 2 5 5" xfId="8039"/>
    <cellStyle name="Calculation 2 4 2 5 5 2" xfId="8040"/>
    <cellStyle name="Calculation 2 4 2 5 5 2 2" xfId="8041"/>
    <cellStyle name="Calculation 2 4 2 5 5 2 3" xfId="8042"/>
    <cellStyle name="Calculation 2 4 2 5 5 3" xfId="8043"/>
    <cellStyle name="Calculation 2 4 2 5 5 3 2" xfId="8044"/>
    <cellStyle name="Calculation 2 4 2 5 5 3 3" xfId="8045"/>
    <cellStyle name="Calculation 2 4 2 5 5 4" xfId="8046"/>
    <cellStyle name="Calculation 2 4 2 5 5 4 2" xfId="8047"/>
    <cellStyle name="Calculation 2 4 2 5 5 4 3" xfId="8048"/>
    <cellStyle name="Calculation 2 4 2 5 5 5" xfId="8049"/>
    <cellStyle name="Calculation 2 4 2 5 5 5 2" xfId="8050"/>
    <cellStyle name="Calculation 2 4 2 5 5 5 3" xfId="8051"/>
    <cellStyle name="Calculation 2 4 2 5 5 6" xfId="8052"/>
    <cellStyle name="Calculation 2 4 2 5 5 6 2" xfId="8053"/>
    <cellStyle name="Calculation 2 4 2 5 5 6 3" xfId="8054"/>
    <cellStyle name="Calculation 2 4 2 5 5 7" xfId="8055"/>
    <cellStyle name="Calculation 2 4 2 5 5 7 2" xfId="8056"/>
    <cellStyle name="Calculation 2 4 2 5 5 7 3" xfId="8057"/>
    <cellStyle name="Calculation 2 4 2 5 5 8" xfId="8058"/>
    <cellStyle name="Calculation 2 4 2 5 5 9" xfId="8059"/>
    <cellStyle name="Calculation 2 4 2 5 6" xfId="8060"/>
    <cellStyle name="Calculation 2 4 2 5 6 2" xfId="8061"/>
    <cellStyle name="Calculation 2 4 2 5 6 3" xfId="8062"/>
    <cellStyle name="Calculation 2 4 2 5 7" xfId="8063"/>
    <cellStyle name="Calculation 2 4 2 5 7 2" xfId="8064"/>
    <cellStyle name="Calculation 2 4 2 5 7 3" xfId="8065"/>
    <cellStyle name="Calculation 2 4 2 5 8" xfId="8066"/>
    <cellStyle name="Calculation 2 4 2 5 8 2" xfId="8067"/>
    <cellStyle name="Calculation 2 4 2 5 8 3" xfId="8068"/>
    <cellStyle name="Calculation 2 4 2 5 9" xfId="8069"/>
    <cellStyle name="Calculation 2 4 2 5 9 2" xfId="8070"/>
    <cellStyle name="Calculation 2 4 2 5 9 3" xfId="8071"/>
    <cellStyle name="Calculation 2 4 2 6" xfId="8072"/>
    <cellStyle name="Calculation 2 4 2 6 10" xfId="8073"/>
    <cellStyle name="Calculation 2 4 2 6 2" xfId="8074"/>
    <cellStyle name="Calculation 2 4 2 6 2 2" xfId="8075"/>
    <cellStyle name="Calculation 2 4 2 6 2 2 2" xfId="8076"/>
    <cellStyle name="Calculation 2 4 2 6 2 2 3" xfId="8077"/>
    <cellStyle name="Calculation 2 4 2 6 2 3" xfId="8078"/>
    <cellStyle name="Calculation 2 4 2 6 2 3 2" xfId="8079"/>
    <cellStyle name="Calculation 2 4 2 6 2 3 3" xfId="8080"/>
    <cellStyle name="Calculation 2 4 2 6 2 4" xfId="8081"/>
    <cellStyle name="Calculation 2 4 2 6 2 4 2" xfId="8082"/>
    <cellStyle name="Calculation 2 4 2 6 2 4 3" xfId="8083"/>
    <cellStyle name="Calculation 2 4 2 6 2 5" xfId="8084"/>
    <cellStyle name="Calculation 2 4 2 6 2 5 2" xfId="8085"/>
    <cellStyle name="Calculation 2 4 2 6 2 5 3" xfId="8086"/>
    <cellStyle name="Calculation 2 4 2 6 2 6" xfId="8087"/>
    <cellStyle name="Calculation 2 4 2 6 2 6 2" xfId="8088"/>
    <cellStyle name="Calculation 2 4 2 6 2 6 3" xfId="8089"/>
    <cellStyle name="Calculation 2 4 2 6 2 7" xfId="8090"/>
    <cellStyle name="Calculation 2 4 2 6 2 7 2" xfId="8091"/>
    <cellStyle name="Calculation 2 4 2 6 2 7 3" xfId="8092"/>
    <cellStyle name="Calculation 2 4 2 6 2 8" xfId="8093"/>
    <cellStyle name="Calculation 2 4 2 6 2 9" xfId="8094"/>
    <cellStyle name="Calculation 2 4 2 6 3" xfId="8095"/>
    <cellStyle name="Calculation 2 4 2 6 3 2" xfId="8096"/>
    <cellStyle name="Calculation 2 4 2 6 3 3" xfId="8097"/>
    <cellStyle name="Calculation 2 4 2 6 4" xfId="8098"/>
    <cellStyle name="Calculation 2 4 2 6 4 2" xfId="8099"/>
    <cellStyle name="Calculation 2 4 2 6 4 3" xfId="8100"/>
    <cellStyle name="Calculation 2 4 2 6 5" xfId="8101"/>
    <cellStyle name="Calculation 2 4 2 6 5 2" xfId="8102"/>
    <cellStyle name="Calculation 2 4 2 6 5 3" xfId="8103"/>
    <cellStyle name="Calculation 2 4 2 6 6" xfId="8104"/>
    <cellStyle name="Calculation 2 4 2 6 6 2" xfId="8105"/>
    <cellStyle name="Calculation 2 4 2 6 6 3" xfId="8106"/>
    <cellStyle name="Calculation 2 4 2 6 7" xfId="8107"/>
    <cellStyle name="Calculation 2 4 2 6 7 2" xfId="8108"/>
    <cellStyle name="Calculation 2 4 2 6 7 3" xfId="8109"/>
    <cellStyle name="Calculation 2 4 2 6 8" xfId="8110"/>
    <cellStyle name="Calculation 2 4 2 6 8 2" xfId="8111"/>
    <cellStyle name="Calculation 2 4 2 6 8 3" xfId="8112"/>
    <cellStyle name="Calculation 2 4 2 6 9" xfId="8113"/>
    <cellStyle name="Calculation 2 4 2 7" xfId="8114"/>
    <cellStyle name="Calculation 2 4 2 7 10" xfId="8115"/>
    <cellStyle name="Calculation 2 4 2 7 2" xfId="8116"/>
    <cellStyle name="Calculation 2 4 2 7 2 2" xfId="8117"/>
    <cellStyle name="Calculation 2 4 2 7 2 2 2" xfId="8118"/>
    <cellStyle name="Calculation 2 4 2 7 2 2 3" xfId="8119"/>
    <cellStyle name="Calculation 2 4 2 7 2 3" xfId="8120"/>
    <cellStyle name="Calculation 2 4 2 7 2 3 2" xfId="8121"/>
    <cellStyle name="Calculation 2 4 2 7 2 3 3" xfId="8122"/>
    <cellStyle name="Calculation 2 4 2 7 2 4" xfId="8123"/>
    <cellStyle name="Calculation 2 4 2 7 2 4 2" xfId="8124"/>
    <cellStyle name="Calculation 2 4 2 7 2 4 3" xfId="8125"/>
    <cellStyle name="Calculation 2 4 2 7 2 5" xfId="8126"/>
    <cellStyle name="Calculation 2 4 2 7 2 5 2" xfId="8127"/>
    <cellStyle name="Calculation 2 4 2 7 2 5 3" xfId="8128"/>
    <cellStyle name="Calculation 2 4 2 7 2 6" xfId="8129"/>
    <cellStyle name="Calculation 2 4 2 7 2 6 2" xfId="8130"/>
    <cellStyle name="Calculation 2 4 2 7 2 6 3" xfId="8131"/>
    <cellStyle name="Calculation 2 4 2 7 2 7" xfId="8132"/>
    <cellStyle name="Calculation 2 4 2 7 2 7 2" xfId="8133"/>
    <cellStyle name="Calculation 2 4 2 7 2 7 3" xfId="8134"/>
    <cellStyle name="Calculation 2 4 2 7 2 8" xfId="8135"/>
    <cellStyle name="Calculation 2 4 2 7 2 9" xfId="8136"/>
    <cellStyle name="Calculation 2 4 2 7 3" xfId="8137"/>
    <cellStyle name="Calculation 2 4 2 7 3 2" xfId="8138"/>
    <cellStyle name="Calculation 2 4 2 7 3 3" xfId="8139"/>
    <cellStyle name="Calculation 2 4 2 7 4" xfId="8140"/>
    <cellStyle name="Calculation 2 4 2 7 4 2" xfId="8141"/>
    <cellStyle name="Calculation 2 4 2 7 4 3" xfId="8142"/>
    <cellStyle name="Calculation 2 4 2 7 5" xfId="8143"/>
    <cellStyle name="Calculation 2 4 2 7 5 2" xfId="8144"/>
    <cellStyle name="Calculation 2 4 2 7 5 3" xfId="8145"/>
    <cellStyle name="Calculation 2 4 2 7 6" xfId="8146"/>
    <cellStyle name="Calculation 2 4 2 7 6 2" xfId="8147"/>
    <cellStyle name="Calculation 2 4 2 7 6 3" xfId="8148"/>
    <cellStyle name="Calculation 2 4 2 7 7" xfId="8149"/>
    <cellStyle name="Calculation 2 4 2 7 7 2" xfId="8150"/>
    <cellStyle name="Calculation 2 4 2 7 7 3" xfId="8151"/>
    <cellStyle name="Calculation 2 4 2 7 8" xfId="8152"/>
    <cellStyle name="Calculation 2 4 2 7 8 2" xfId="8153"/>
    <cellStyle name="Calculation 2 4 2 7 8 3" xfId="8154"/>
    <cellStyle name="Calculation 2 4 2 7 9" xfId="8155"/>
    <cellStyle name="Calculation 2 4 2 8" xfId="8156"/>
    <cellStyle name="Calculation 2 4 2 8 10" xfId="8157"/>
    <cellStyle name="Calculation 2 4 2 8 2" xfId="8158"/>
    <cellStyle name="Calculation 2 4 2 8 2 2" xfId="8159"/>
    <cellStyle name="Calculation 2 4 2 8 2 2 2" xfId="8160"/>
    <cellStyle name="Calculation 2 4 2 8 2 2 3" xfId="8161"/>
    <cellStyle name="Calculation 2 4 2 8 2 3" xfId="8162"/>
    <cellStyle name="Calculation 2 4 2 8 2 3 2" xfId="8163"/>
    <cellStyle name="Calculation 2 4 2 8 2 3 3" xfId="8164"/>
    <cellStyle name="Calculation 2 4 2 8 2 4" xfId="8165"/>
    <cellStyle name="Calculation 2 4 2 8 2 4 2" xfId="8166"/>
    <cellStyle name="Calculation 2 4 2 8 2 4 3" xfId="8167"/>
    <cellStyle name="Calculation 2 4 2 8 2 5" xfId="8168"/>
    <cellStyle name="Calculation 2 4 2 8 2 5 2" xfId="8169"/>
    <cellStyle name="Calculation 2 4 2 8 2 5 3" xfId="8170"/>
    <cellStyle name="Calculation 2 4 2 8 2 6" xfId="8171"/>
    <cellStyle name="Calculation 2 4 2 8 2 6 2" xfId="8172"/>
    <cellStyle name="Calculation 2 4 2 8 2 6 3" xfId="8173"/>
    <cellStyle name="Calculation 2 4 2 8 2 7" xfId="8174"/>
    <cellStyle name="Calculation 2 4 2 8 2 7 2" xfId="8175"/>
    <cellStyle name="Calculation 2 4 2 8 2 7 3" xfId="8176"/>
    <cellStyle name="Calculation 2 4 2 8 2 8" xfId="8177"/>
    <cellStyle name="Calculation 2 4 2 8 2 9" xfId="8178"/>
    <cellStyle name="Calculation 2 4 2 8 3" xfId="8179"/>
    <cellStyle name="Calculation 2 4 2 8 3 2" xfId="8180"/>
    <cellStyle name="Calculation 2 4 2 8 3 3" xfId="8181"/>
    <cellStyle name="Calculation 2 4 2 8 4" xfId="8182"/>
    <cellStyle name="Calculation 2 4 2 8 4 2" xfId="8183"/>
    <cellStyle name="Calculation 2 4 2 8 4 3" xfId="8184"/>
    <cellStyle name="Calculation 2 4 2 8 5" xfId="8185"/>
    <cellStyle name="Calculation 2 4 2 8 5 2" xfId="8186"/>
    <cellStyle name="Calculation 2 4 2 8 5 3" xfId="8187"/>
    <cellStyle name="Calculation 2 4 2 8 6" xfId="8188"/>
    <cellStyle name="Calculation 2 4 2 8 6 2" xfId="8189"/>
    <cellStyle name="Calculation 2 4 2 8 6 3" xfId="8190"/>
    <cellStyle name="Calculation 2 4 2 8 7" xfId="8191"/>
    <cellStyle name="Calculation 2 4 2 8 7 2" xfId="8192"/>
    <cellStyle name="Calculation 2 4 2 8 7 3" xfId="8193"/>
    <cellStyle name="Calculation 2 4 2 8 8" xfId="8194"/>
    <cellStyle name="Calculation 2 4 2 8 8 2" xfId="8195"/>
    <cellStyle name="Calculation 2 4 2 8 8 3" xfId="8196"/>
    <cellStyle name="Calculation 2 4 2 8 9" xfId="8197"/>
    <cellStyle name="Calculation 2 4 2 9" xfId="8198"/>
    <cellStyle name="Calculation 2 4 2 9 2" xfId="8199"/>
    <cellStyle name="Calculation 2 4 2 9 2 2" xfId="8200"/>
    <cellStyle name="Calculation 2 4 2 9 2 3" xfId="8201"/>
    <cellStyle name="Calculation 2 4 2 9 3" xfId="8202"/>
    <cellStyle name="Calculation 2 4 2 9 3 2" xfId="8203"/>
    <cellStyle name="Calculation 2 4 2 9 3 3" xfId="8204"/>
    <cellStyle name="Calculation 2 4 2 9 4" xfId="8205"/>
    <cellStyle name="Calculation 2 4 2 9 4 2" xfId="8206"/>
    <cellStyle name="Calculation 2 4 2 9 4 3" xfId="8207"/>
    <cellStyle name="Calculation 2 4 2 9 5" xfId="8208"/>
    <cellStyle name="Calculation 2 4 2 9 5 2" xfId="8209"/>
    <cellStyle name="Calculation 2 4 2 9 5 3" xfId="8210"/>
    <cellStyle name="Calculation 2 4 2 9 6" xfId="8211"/>
    <cellStyle name="Calculation 2 4 2 9 6 2" xfId="8212"/>
    <cellStyle name="Calculation 2 4 2 9 6 3" xfId="8213"/>
    <cellStyle name="Calculation 2 4 2 9 7" xfId="8214"/>
    <cellStyle name="Calculation 2 4 2 9 7 2" xfId="8215"/>
    <cellStyle name="Calculation 2 4 2 9 7 3" xfId="8216"/>
    <cellStyle name="Calculation 2 4 2 9 8" xfId="8217"/>
    <cellStyle name="Calculation 2 4 2 9 9" xfId="8218"/>
    <cellStyle name="Calculation 2 4 3" xfId="8219"/>
    <cellStyle name="Calculation 2 4 3 10" xfId="8220"/>
    <cellStyle name="Calculation 2 4 3 10 2" xfId="8221"/>
    <cellStyle name="Calculation 2 4 3 10 3" xfId="8222"/>
    <cellStyle name="Calculation 2 4 3 11" xfId="8223"/>
    <cellStyle name="Calculation 2 4 3 11 2" xfId="8224"/>
    <cellStyle name="Calculation 2 4 3 11 3" xfId="8225"/>
    <cellStyle name="Calculation 2 4 3 12" xfId="44082"/>
    <cellStyle name="Calculation 2 4 3 2" xfId="8226"/>
    <cellStyle name="Calculation 2 4 3 2 10" xfId="8227"/>
    <cellStyle name="Calculation 2 4 3 2 2" xfId="8228"/>
    <cellStyle name="Calculation 2 4 3 2 2 2" xfId="8229"/>
    <cellStyle name="Calculation 2 4 3 2 2 2 2" xfId="8230"/>
    <cellStyle name="Calculation 2 4 3 2 2 2 3" xfId="8231"/>
    <cellStyle name="Calculation 2 4 3 2 2 3" xfId="8232"/>
    <cellStyle name="Calculation 2 4 3 2 2 3 2" xfId="8233"/>
    <cellStyle name="Calculation 2 4 3 2 2 3 3" xfId="8234"/>
    <cellStyle name="Calculation 2 4 3 2 2 4" xfId="8235"/>
    <cellStyle name="Calculation 2 4 3 2 2 4 2" xfId="8236"/>
    <cellStyle name="Calculation 2 4 3 2 2 4 3" xfId="8237"/>
    <cellStyle name="Calculation 2 4 3 2 2 5" xfId="8238"/>
    <cellStyle name="Calculation 2 4 3 2 2 5 2" xfId="8239"/>
    <cellStyle name="Calculation 2 4 3 2 2 5 3" xfId="8240"/>
    <cellStyle name="Calculation 2 4 3 2 2 6" xfId="8241"/>
    <cellStyle name="Calculation 2 4 3 2 2 6 2" xfId="8242"/>
    <cellStyle name="Calculation 2 4 3 2 2 6 3" xfId="8243"/>
    <cellStyle name="Calculation 2 4 3 2 2 7" xfId="8244"/>
    <cellStyle name="Calculation 2 4 3 2 2 7 2" xfId="8245"/>
    <cellStyle name="Calculation 2 4 3 2 2 7 3" xfId="8246"/>
    <cellStyle name="Calculation 2 4 3 2 2 8" xfId="8247"/>
    <cellStyle name="Calculation 2 4 3 2 2 9" xfId="8248"/>
    <cellStyle name="Calculation 2 4 3 2 3" xfId="8249"/>
    <cellStyle name="Calculation 2 4 3 2 3 2" xfId="8250"/>
    <cellStyle name="Calculation 2 4 3 2 3 3" xfId="8251"/>
    <cellStyle name="Calculation 2 4 3 2 4" xfId="8252"/>
    <cellStyle name="Calculation 2 4 3 2 4 2" xfId="8253"/>
    <cellStyle name="Calculation 2 4 3 2 4 3" xfId="8254"/>
    <cellStyle name="Calculation 2 4 3 2 5" xfId="8255"/>
    <cellStyle name="Calculation 2 4 3 2 5 2" xfId="8256"/>
    <cellStyle name="Calculation 2 4 3 2 5 3" xfId="8257"/>
    <cellStyle name="Calculation 2 4 3 2 6" xfId="8258"/>
    <cellStyle name="Calculation 2 4 3 2 6 2" xfId="8259"/>
    <cellStyle name="Calculation 2 4 3 2 6 3" xfId="8260"/>
    <cellStyle name="Calculation 2 4 3 2 7" xfId="8261"/>
    <cellStyle name="Calculation 2 4 3 2 7 2" xfId="8262"/>
    <cellStyle name="Calculation 2 4 3 2 7 3" xfId="8263"/>
    <cellStyle name="Calculation 2 4 3 2 8" xfId="8264"/>
    <cellStyle name="Calculation 2 4 3 2 8 2" xfId="8265"/>
    <cellStyle name="Calculation 2 4 3 2 8 3" xfId="8266"/>
    <cellStyle name="Calculation 2 4 3 2 9" xfId="8267"/>
    <cellStyle name="Calculation 2 4 3 3" xfId="8268"/>
    <cellStyle name="Calculation 2 4 3 3 10" xfId="8269"/>
    <cellStyle name="Calculation 2 4 3 3 2" xfId="8270"/>
    <cellStyle name="Calculation 2 4 3 3 2 2" xfId="8271"/>
    <cellStyle name="Calculation 2 4 3 3 2 2 2" xfId="8272"/>
    <cellStyle name="Calculation 2 4 3 3 2 2 3" xfId="8273"/>
    <cellStyle name="Calculation 2 4 3 3 2 3" xfId="8274"/>
    <cellStyle name="Calculation 2 4 3 3 2 3 2" xfId="8275"/>
    <cellStyle name="Calculation 2 4 3 3 2 3 3" xfId="8276"/>
    <cellStyle name="Calculation 2 4 3 3 2 4" xfId="8277"/>
    <cellStyle name="Calculation 2 4 3 3 2 4 2" xfId="8278"/>
    <cellStyle name="Calculation 2 4 3 3 2 4 3" xfId="8279"/>
    <cellStyle name="Calculation 2 4 3 3 2 5" xfId="8280"/>
    <cellStyle name="Calculation 2 4 3 3 2 5 2" xfId="8281"/>
    <cellStyle name="Calculation 2 4 3 3 2 5 3" xfId="8282"/>
    <cellStyle name="Calculation 2 4 3 3 2 6" xfId="8283"/>
    <cellStyle name="Calculation 2 4 3 3 2 6 2" xfId="8284"/>
    <cellStyle name="Calculation 2 4 3 3 2 6 3" xfId="8285"/>
    <cellStyle name="Calculation 2 4 3 3 2 7" xfId="8286"/>
    <cellStyle name="Calculation 2 4 3 3 2 7 2" xfId="8287"/>
    <cellStyle name="Calculation 2 4 3 3 2 7 3" xfId="8288"/>
    <cellStyle name="Calculation 2 4 3 3 2 8" xfId="8289"/>
    <cellStyle name="Calculation 2 4 3 3 2 9" xfId="8290"/>
    <cellStyle name="Calculation 2 4 3 3 3" xfId="8291"/>
    <cellStyle name="Calculation 2 4 3 3 3 2" xfId="8292"/>
    <cellStyle name="Calculation 2 4 3 3 3 3" xfId="8293"/>
    <cellStyle name="Calculation 2 4 3 3 4" xfId="8294"/>
    <cellStyle name="Calculation 2 4 3 3 4 2" xfId="8295"/>
    <cellStyle name="Calculation 2 4 3 3 4 3" xfId="8296"/>
    <cellStyle name="Calculation 2 4 3 3 5" xfId="8297"/>
    <cellStyle name="Calculation 2 4 3 3 5 2" xfId="8298"/>
    <cellStyle name="Calculation 2 4 3 3 5 3" xfId="8299"/>
    <cellStyle name="Calculation 2 4 3 3 6" xfId="8300"/>
    <cellStyle name="Calculation 2 4 3 3 6 2" xfId="8301"/>
    <cellStyle name="Calculation 2 4 3 3 6 3" xfId="8302"/>
    <cellStyle name="Calculation 2 4 3 3 7" xfId="8303"/>
    <cellStyle name="Calculation 2 4 3 3 7 2" xfId="8304"/>
    <cellStyle name="Calculation 2 4 3 3 7 3" xfId="8305"/>
    <cellStyle name="Calculation 2 4 3 3 8" xfId="8306"/>
    <cellStyle name="Calculation 2 4 3 3 8 2" xfId="8307"/>
    <cellStyle name="Calculation 2 4 3 3 8 3" xfId="8308"/>
    <cellStyle name="Calculation 2 4 3 3 9" xfId="8309"/>
    <cellStyle name="Calculation 2 4 3 4" xfId="8310"/>
    <cellStyle name="Calculation 2 4 3 4 10" xfId="8311"/>
    <cellStyle name="Calculation 2 4 3 4 2" xfId="8312"/>
    <cellStyle name="Calculation 2 4 3 4 2 2" xfId="8313"/>
    <cellStyle name="Calculation 2 4 3 4 2 2 2" xfId="8314"/>
    <cellStyle name="Calculation 2 4 3 4 2 2 3" xfId="8315"/>
    <cellStyle name="Calculation 2 4 3 4 2 3" xfId="8316"/>
    <cellStyle name="Calculation 2 4 3 4 2 3 2" xfId="8317"/>
    <cellStyle name="Calculation 2 4 3 4 2 3 3" xfId="8318"/>
    <cellStyle name="Calculation 2 4 3 4 2 4" xfId="8319"/>
    <cellStyle name="Calculation 2 4 3 4 2 4 2" xfId="8320"/>
    <cellStyle name="Calculation 2 4 3 4 2 4 3" xfId="8321"/>
    <cellStyle name="Calculation 2 4 3 4 2 5" xfId="8322"/>
    <cellStyle name="Calculation 2 4 3 4 2 5 2" xfId="8323"/>
    <cellStyle name="Calculation 2 4 3 4 2 5 3" xfId="8324"/>
    <cellStyle name="Calculation 2 4 3 4 2 6" xfId="8325"/>
    <cellStyle name="Calculation 2 4 3 4 2 6 2" xfId="8326"/>
    <cellStyle name="Calculation 2 4 3 4 2 6 3" xfId="8327"/>
    <cellStyle name="Calculation 2 4 3 4 2 7" xfId="8328"/>
    <cellStyle name="Calculation 2 4 3 4 2 7 2" xfId="8329"/>
    <cellStyle name="Calculation 2 4 3 4 2 7 3" xfId="8330"/>
    <cellStyle name="Calculation 2 4 3 4 2 8" xfId="8331"/>
    <cellStyle name="Calculation 2 4 3 4 2 9" xfId="8332"/>
    <cellStyle name="Calculation 2 4 3 4 3" xfId="8333"/>
    <cellStyle name="Calculation 2 4 3 4 3 2" xfId="8334"/>
    <cellStyle name="Calculation 2 4 3 4 3 3" xfId="8335"/>
    <cellStyle name="Calculation 2 4 3 4 4" xfId="8336"/>
    <cellStyle name="Calculation 2 4 3 4 4 2" xfId="8337"/>
    <cellStyle name="Calculation 2 4 3 4 4 3" xfId="8338"/>
    <cellStyle name="Calculation 2 4 3 4 5" xfId="8339"/>
    <cellStyle name="Calculation 2 4 3 4 5 2" xfId="8340"/>
    <cellStyle name="Calculation 2 4 3 4 5 3" xfId="8341"/>
    <cellStyle name="Calculation 2 4 3 4 6" xfId="8342"/>
    <cellStyle name="Calculation 2 4 3 4 6 2" xfId="8343"/>
    <cellStyle name="Calculation 2 4 3 4 6 3" xfId="8344"/>
    <cellStyle name="Calculation 2 4 3 4 7" xfId="8345"/>
    <cellStyle name="Calculation 2 4 3 4 7 2" xfId="8346"/>
    <cellStyle name="Calculation 2 4 3 4 7 3" xfId="8347"/>
    <cellStyle name="Calculation 2 4 3 4 8" xfId="8348"/>
    <cellStyle name="Calculation 2 4 3 4 8 2" xfId="8349"/>
    <cellStyle name="Calculation 2 4 3 4 8 3" xfId="8350"/>
    <cellStyle name="Calculation 2 4 3 4 9" xfId="8351"/>
    <cellStyle name="Calculation 2 4 3 5" xfId="8352"/>
    <cellStyle name="Calculation 2 4 3 5 2" xfId="8353"/>
    <cellStyle name="Calculation 2 4 3 5 2 2" xfId="8354"/>
    <cellStyle name="Calculation 2 4 3 5 2 3" xfId="8355"/>
    <cellStyle name="Calculation 2 4 3 5 3" xfId="8356"/>
    <cellStyle name="Calculation 2 4 3 5 3 2" xfId="8357"/>
    <cellStyle name="Calculation 2 4 3 5 3 3" xfId="8358"/>
    <cellStyle name="Calculation 2 4 3 5 4" xfId="8359"/>
    <cellStyle name="Calculation 2 4 3 5 4 2" xfId="8360"/>
    <cellStyle name="Calculation 2 4 3 5 4 3" xfId="8361"/>
    <cellStyle name="Calculation 2 4 3 5 5" xfId="8362"/>
    <cellStyle name="Calculation 2 4 3 5 5 2" xfId="8363"/>
    <cellStyle name="Calculation 2 4 3 5 5 3" xfId="8364"/>
    <cellStyle name="Calculation 2 4 3 5 6" xfId="8365"/>
    <cellStyle name="Calculation 2 4 3 5 6 2" xfId="8366"/>
    <cellStyle name="Calculation 2 4 3 5 6 3" xfId="8367"/>
    <cellStyle name="Calculation 2 4 3 5 7" xfId="8368"/>
    <cellStyle name="Calculation 2 4 3 5 7 2" xfId="8369"/>
    <cellStyle name="Calculation 2 4 3 5 7 3" xfId="8370"/>
    <cellStyle name="Calculation 2 4 3 5 8" xfId="8371"/>
    <cellStyle name="Calculation 2 4 3 5 9" xfId="8372"/>
    <cellStyle name="Calculation 2 4 3 6" xfId="8373"/>
    <cellStyle name="Calculation 2 4 3 6 2" xfId="8374"/>
    <cellStyle name="Calculation 2 4 3 6 3" xfId="8375"/>
    <cellStyle name="Calculation 2 4 3 7" xfId="8376"/>
    <cellStyle name="Calculation 2 4 3 7 2" xfId="8377"/>
    <cellStyle name="Calculation 2 4 3 7 3" xfId="8378"/>
    <cellStyle name="Calculation 2 4 3 8" xfId="8379"/>
    <cellStyle name="Calculation 2 4 3 8 2" xfId="8380"/>
    <cellStyle name="Calculation 2 4 3 8 3" xfId="8381"/>
    <cellStyle name="Calculation 2 4 3 9" xfId="8382"/>
    <cellStyle name="Calculation 2 4 3 9 2" xfId="8383"/>
    <cellStyle name="Calculation 2 4 3 9 3" xfId="8384"/>
    <cellStyle name="Calculation 2 4 4" xfId="8385"/>
    <cellStyle name="Calculation 2 4 4 10" xfId="8386"/>
    <cellStyle name="Calculation 2 4 4 2" xfId="8387"/>
    <cellStyle name="Calculation 2 4 4 2 2" xfId="8388"/>
    <cellStyle name="Calculation 2 4 4 2 2 2" xfId="8389"/>
    <cellStyle name="Calculation 2 4 4 2 2 3" xfId="8390"/>
    <cellStyle name="Calculation 2 4 4 2 3" xfId="8391"/>
    <cellStyle name="Calculation 2 4 4 2 3 2" xfId="8392"/>
    <cellStyle name="Calculation 2 4 4 2 3 3" xfId="8393"/>
    <cellStyle name="Calculation 2 4 4 2 4" xfId="8394"/>
    <cellStyle name="Calculation 2 4 4 2 4 2" xfId="8395"/>
    <cellStyle name="Calculation 2 4 4 2 4 3" xfId="8396"/>
    <cellStyle name="Calculation 2 4 4 2 5" xfId="8397"/>
    <cellStyle name="Calculation 2 4 4 2 5 2" xfId="8398"/>
    <cellStyle name="Calculation 2 4 4 2 5 3" xfId="8399"/>
    <cellStyle name="Calculation 2 4 4 2 6" xfId="8400"/>
    <cellStyle name="Calculation 2 4 4 2 6 2" xfId="8401"/>
    <cellStyle name="Calculation 2 4 4 2 6 3" xfId="8402"/>
    <cellStyle name="Calculation 2 4 4 2 7" xfId="8403"/>
    <cellStyle name="Calculation 2 4 4 2 7 2" xfId="8404"/>
    <cellStyle name="Calculation 2 4 4 2 7 3" xfId="8405"/>
    <cellStyle name="Calculation 2 4 4 2 8" xfId="8406"/>
    <cellStyle name="Calculation 2 4 4 2 9" xfId="8407"/>
    <cellStyle name="Calculation 2 4 4 3" xfId="8408"/>
    <cellStyle name="Calculation 2 4 4 3 2" xfId="8409"/>
    <cellStyle name="Calculation 2 4 4 3 3" xfId="8410"/>
    <cellStyle name="Calculation 2 4 4 4" xfId="8411"/>
    <cellStyle name="Calculation 2 4 4 4 2" xfId="8412"/>
    <cellStyle name="Calculation 2 4 4 4 3" xfId="8413"/>
    <cellStyle name="Calculation 2 4 4 5" xfId="8414"/>
    <cellStyle name="Calculation 2 4 4 5 2" xfId="8415"/>
    <cellStyle name="Calculation 2 4 4 5 3" xfId="8416"/>
    <cellStyle name="Calculation 2 4 4 6" xfId="8417"/>
    <cellStyle name="Calculation 2 4 4 6 2" xfId="8418"/>
    <cellStyle name="Calculation 2 4 4 6 3" xfId="8419"/>
    <cellStyle name="Calculation 2 4 4 7" xfId="8420"/>
    <cellStyle name="Calculation 2 4 4 7 2" xfId="8421"/>
    <cellStyle name="Calculation 2 4 4 7 3" xfId="8422"/>
    <cellStyle name="Calculation 2 4 4 8" xfId="8423"/>
    <cellStyle name="Calculation 2 4 4 8 2" xfId="8424"/>
    <cellStyle name="Calculation 2 4 4 8 3" xfId="8425"/>
    <cellStyle name="Calculation 2 4 4 9" xfId="8426"/>
    <cellStyle name="Calculation 2 4 5" xfId="8427"/>
    <cellStyle name="Calculation 2 4 5 10" xfId="8428"/>
    <cellStyle name="Calculation 2 4 5 2" xfId="8429"/>
    <cellStyle name="Calculation 2 4 5 2 2" xfId="8430"/>
    <cellStyle name="Calculation 2 4 5 2 2 2" xfId="8431"/>
    <cellStyle name="Calculation 2 4 5 2 2 3" xfId="8432"/>
    <cellStyle name="Calculation 2 4 5 2 3" xfId="8433"/>
    <cellStyle name="Calculation 2 4 5 2 3 2" xfId="8434"/>
    <cellStyle name="Calculation 2 4 5 2 3 3" xfId="8435"/>
    <cellStyle name="Calculation 2 4 5 2 4" xfId="8436"/>
    <cellStyle name="Calculation 2 4 5 2 4 2" xfId="8437"/>
    <cellStyle name="Calculation 2 4 5 2 4 3" xfId="8438"/>
    <cellStyle name="Calculation 2 4 5 2 5" xfId="8439"/>
    <cellStyle name="Calculation 2 4 5 2 5 2" xfId="8440"/>
    <cellStyle name="Calculation 2 4 5 2 5 3" xfId="8441"/>
    <cellStyle name="Calculation 2 4 5 2 6" xfId="8442"/>
    <cellStyle name="Calculation 2 4 5 2 6 2" xfId="8443"/>
    <cellStyle name="Calculation 2 4 5 2 6 3" xfId="8444"/>
    <cellStyle name="Calculation 2 4 5 2 7" xfId="8445"/>
    <cellStyle name="Calculation 2 4 5 2 7 2" xfId="8446"/>
    <cellStyle name="Calculation 2 4 5 2 7 3" xfId="8447"/>
    <cellStyle name="Calculation 2 4 5 2 8" xfId="8448"/>
    <cellStyle name="Calculation 2 4 5 2 9" xfId="8449"/>
    <cellStyle name="Calculation 2 4 5 3" xfId="8450"/>
    <cellStyle name="Calculation 2 4 5 3 2" xfId="8451"/>
    <cellStyle name="Calculation 2 4 5 3 3" xfId="8452"/>
    <cellStyle name="Calculation 2 4 5 4" xfId="8453"/>
    <cellStyle name="Calculation 2 4 5 4 2" xfId="8454"/>
    <cellStyle name="Calculation 2 4 5 4 3" xfId="8455"/>
    <cellStyle name="Calculation 2 4 5 5" xfId="8456"/>
    <cellStyle name="Calculation 2 4 5 5 2" xfId="8457"/>
    <cellStyle name="Calculation 2 4 5 5 3" xfId="8458"/>
    <cellStyle name="Calculation 2 4 5 6" xfId="8459"/>
    <cellStyle name="Calculation 2 4 5 6 2" xfId="8460"/>
    <cellStyle name="Calculation 2 4 5 6 3" xfId="8461"/>
    <cellStyle name="Calculation 2 4 5 7" xfId="8462"/>
    <cellStyle name="Calculation 2 4 5 7 2" xfId="8463"/>
    <cellStyle name="Calculation 2 4 5 7 3" xfId="8464"/>
    <cellStyle name="Calculation 2 4 5 8" xfId="8465"/>
    <cellStyle name="Calculation 2 4 5 8 2" xfId="8466"/>
    <cellStyle name="Calculation 2 4 5 8 3" xfId="8467"/>
    <cellStyle name="Calculation 2 4 5 9" xfId="8468"/>
    <cellStyle name="Calculation 2 4 6" xfId="8469"/>
    <cellStyle name="Calculation 2 4 6 10" xfId="8470"/>
    <cellStyle name="Calculation 2 4 6 2" xfId="8471"/>
    <cellStyle name="Calculation 2 4 6 2 2" xfId="8472"/>
    <cellStyle name="Calculation 2 4 6 2 2 2" xfId="8473"/>
    <cellStyle name="Calculation 2 4 6 2 2 3" xfId="8474"/>
    <cellStyle name="Calculation 2 4 6 2 3" xfId="8475"/>
    <cellStyle name="Calculation 2 4 6 2 3 2" xfId="8476"/>
    <cellStyle name="Calculation 2 4 6 2 3 3" xfId="8477"/>
    <cellStyle name="Calculation 2 4 6 2 4" xfId="8478"/>
    <cellStyle name="Calculation 2 4 6 2 4 2" xfId="8479"/>
    <cellStyle name="Calculation 2 4 6 2 4 3" xfId="8480"/>
    <cellStyle name="Calculation 2 4 6 2 5" xfId="8481"/>
    <cellStyle name="Calculation 2 4 6 2 5 2" xfId="8482"/>
    <cellStyle name="Calculation 2 4 6 2 5 3" xfId="8483"/>
    <cellStyle name="Calculation 2 4 6 2 6" xfId="8484"/>
    <cellStyle name="Calculation 2 4 6 2 6 2" xfId="8485"/>
    <cellStyle name="Calculation 2 4 6 2 6 3" xfId="8486"/>
    <cellStyle name="Calculation 2 4 6 2 7" xfId="8487"/>
    <cellStyle name="Calculation 2 4 6 2 7 2" xfId="8488"/>
    <cellStyle name="Calculation 2 4 6 2 7 3" xfId="8489"/>
    <cellStyle name="Calculation 2 4 6 2 8" xfId="8490"/>
    <cellStyle name="Calculation 2 4 6 2 9" xfId="8491"/>
    <cellStyle name="Calculation 2 4 6 3" xfId="8492"/>
    <cellStyle name="Calculation 2 4 6 3 2" xfId="8493"/>
    <cellStyle name="Calculation 2 4 6 3 3" xfId="8494"/>
    <cellStyle name="Calculation 2 4 6 4" xfId="8495"/>
    <cellStyle name="Calculation 2 4 6 4 2" xfId="8496"/>
    <cellStyle name="Calculation 2 4 6 4 3" xfId="8497"/>
    <cellStyle name="Calculation 2 4 6 5" xfId="8498"/>
    <cellStyle name="Calculation 2 4 6 5 2" xfId="8499"/>
    <cellStyle name="Calculation 2 4 6 5 3" xfId="8500"/>
    <cellStyle name="Calculation 2 4 6 6" xfId="8501"/>
    <cellStyle name="Calculation 2 4 6 6 2" xfId="8502"/>
    <cellStyle name="Calculation 2 4 6 6 3" xfId="8503"/>
    <cellStyle name="Calculation 2 4 6 7" xfId="8504"/>
    <cellStyle name="Calculation 2 4 6 7 2" xfId="8505"/>
    <cellStyle name="Calculation 2 4 6 7 3" xfId="8506"/>
    <cellStyle name="Calculation 2 4 6 8" xfId="8507"/>
    <cellStyle name="Calculation 2 4 6 8 2" xfId="8508"/>
    <cellStyle name="Calculation 2 4 6 8 3" xfId="8509"/>
    <cellStyle name="Calculation 2 4 6 9" xfId="8510"/>
    <cellStyle name="Calculation 2 4 7" xfId="8511"/>
    <cellStyle name="Calculation 2 4 7 2" xfId="8512"/>
    <cellStyle name="Calculation 2 4 7 2 2" xfId="8513"/>
    <cellStyle name="Calculation 2 4 7 2 3" xfId="8514"/>
    <cellStyle name="Calculation 2 4 7 3" xfId="8515"/>
    <cellStyle name="Calculation 2 4 7 3 2" xfId="8516"/>
    <cellStyle name="Calculation 2 4 7 3 3" xfId="8517"/>
    <cellStyle name="Calculation 2 4 7 4" xfId="8518"/>
    <cellStyle name="Calculation 2 4 7 4 2" xfId="8519"/>
    <cellStyle name="Calculation 2 4 7 4 3" xfId="8520"/>
    <cellStyle name="Calculation 2 4 7 5" xfId="8521"/>
    <cellStyle name="Calculation 2 4 7 5 2" xfId="8522"/>
    <cellStyle name="Calculation 2 4 7 5 3" xfId="8523"/>
    <cellStyle name="Calculation 2 4 7 6" xfId="8524"/>
    <cellStyle name="Calculation 2 4 7 6 2" xfId="8525"/>
    <cellStyle name="Calculation 2 4 7 6 3" xfId="8526"/>
    <cellStyle name="Calculation 2 4 7 7" xfId="8527"/>
    <cellStyle name="Calculation 2 4 7 7 2" xfId="8528"/>
    <cellStyle name="Calculation 2 4 7 7 3" xfId="8529"/>
    <cellStyle name="Calculation 2 4 7 8" xfId="8530"/>
    <cellStyle name="Calculation 2 4 7 9" xfId="8531"/>
    <cellStyle name="Calculation 2 4 8" xfId="8532"/>
    <cellStyle name="Calculation 2 4 8 2" xfId="8533"/>
    <cellStyle name="Calculation 2 4 8 3" xfId="8534"/>
    <cellStyle name="Calculation 2 4 9" xfId="8535"/>
    <cellStyle name="Calculation 2 4 9 2" xfId="8536"/>
    <cellStyle name="Calculation 2 4 9 3" xfId="8537"/>
    <cellStyle name="Calculation 2 5" xfId="2462"/>
    <cellStyle name="Calculation 2 5 10" xfId="8538"/>
    <cellStyle name="Calculation 2 5 10 2" xfId="8539"/>
    <cellStyle name="Calculation 2 5 10 3" xfId="8540"/>
    <cellStyle name="Calculation 2 5 11" xfId="8541"/>
    <cellStyle name="Calculation 2 5 11 2" xfId="8542"/>
    <cellStyle name="Calculation 2 5 11 3" xfId="8543"/>
    <cellStyle name="Calculation 2 5 12" xfId="8544"/>
    <cellStyle name="Calculation 2 5 12 2" xfId="8545"/>
    <cellStyle name="Calculation 2 5 12 3" xfId="8546"/>
    <cellStyle name="Calculation 2 5 13" xfId="8547"/>
    <cellStyle name="Calculation 2 5 13 2" xfId="8548"/>
    <cellStyle name="Calculation 2 5 13 3" xfId="8549"/>
    <cellStyle name="Calculation 2 5 14" xfId="44083"/>
    <cellStyle name="Calculation 2 5 2" xfId="8550"/>
    <cellStyle name="Calculation 2 5 2 10" xfId="44084"/>
    <cellStyle name="Calculation 2 5 2 2" xfId="8551"/>
    <cellStyle name="Calculation 2 5 2 2 10" xfId="8552"/>
    <cellStyle name="Calculation 2 5 2 2 2" xfId="8553"/>
    <cellStyle name="Calculation 2 5 2 2 2 2" xfId="8554"/>
    <cellStyle name="Calculation 2 5 2 2 2 2 2" xfId="8555"/>
    <cellStyle name="Calculation 2 5 2 2 2 2 3" xfId="8556"/>
    <cellStyle name="Calculation 2 5 2 2 2 3" xfId="8557"/>
    <cellStyle name="Calculation 2 5 2 2 2 3 2" xfId="8558"/>
    <cellStyle name="Calculation 2 5 2 2 2 3 3" xfId="8559"/>
    <cellStyle name="Calculation 2 5 2 2 2 4" xfId="8560"/>
    <cellStyle name="Calculation 2 5 2 2 2 4 2" xfId="8561"/>
    <cellStyle name="Calculation 2 5 2 2 2 4 3" xfId="8562"/>
    <cellStyle name="Calculation 2 5 2 2 2 5" xfId="8563"/>
    <cellStyle name="Calculation 2 5 2 2 2 5 2" xfId="8564"/>
    <cellStyle name="Calculation 2 5 2 2 2 5 3" xfId="8565"/>
    <cellStyle name="Calculation 2 5 2 2 2 6" xfId="8566"/>
    <cellStyle name="Calculation 2 5 2 2 2 6 2" xfId="8567"/>
    <cellStyle name="Calculation 2 5 2 2 2 6 3" xfId="8568"/>
    <cellStyle name="Calculation 2 5 2 2 2 7" xfId="8569"/>
    <cellStyle name="Calculation 2 5 2 2 2 7 2" xfId="8570"/>
    <cellStyle name="Calculation 2 5 2 2 2 7 3" xfId="8571"/>
    <cellStyle name="Calculation 2 5 2 2 2 8" xfId="8572"/>
    <cellStyle name="Calculation 2 5 2 2 2 9" xfId="8573"/>
    <cellStyle name="Calculation 2 5 2 2 3" xfId="8574"/>
    <cellStyle name="Calculation 2 5 2 2 3 2" xfId="8575"/>
    <cellStyle name="Calculation 2 5 2 2 3 3" xfId="8576"/>
    <cellStyle name="Calculation 2 5 2 2 4" xfId="8577"/>
    <cellStyle name="Calculation 2 5 2 2 4 2" xfId="8578"/>
    <cellStyle name="Calculation 2 5 2 2 4 3" xfId="8579"/>
    <cellStyle name="Calculation 2 5 2 2 5" xfId="8580"/>
    <cellStyle name="Calculation 2 5 2 2 5 2" xfId="8581"/>
    <cellStyle name="Calculation 2 5 2 2 5 3" xfId="8582"/>
    <cellStyle name="Calculation 2 5 2 2 6" xfId="8583"/>
    <cellStyle name="Calculation 2 5 2 2 6 2" xfId="8584"/>
    <cellStyle name="Calculation 2 5 2 2 6 3" xfId="8585"/>
    <cellStyle name="Calculation 2 5 2 2 7" xfId="8586"/>
    <cellStyle name="Calculation 2 5 2 2 7 2" xfId="8587"/>
    <cellStyle name="Calculation 2 5 2 2 7 3" xfId="8588"/>
    <cellStyle name="Calculation 2 5 2 2 8" xfId="8589"/>
    <cellStyle name="Calculation 2 5 2 2 8 2" xfId="8590"/>
    <cellStyle name="Calculation 2 5 2 2 8 3" xfId="8591"/>
    <cellStyle name="Calculation 2 5 2 2 9" xfId="8592"/>
    <cellStyle name="Calculation 2 5 2 3" xfId="8593"/>
    <cellStyle name="Calculation 2 5 2 3 10" xfId="8594"/>
    <cellStyle name="Calculation 2 5 2 3 2" xfId="8595"/>
    <cellStyle name="Calculation 2 5 2 3 2 2" xfId="8596"/>
    <cellStyle name="Calculation 2 5 2 3 2 2 2" xfId="8597"/>
    <cellStyle name="Calculation 2 5 2 3 2 2 3" xfId="8598"/>
    <cellStyle name="Calculation 2 5 2 3 2 3" xfId="8599"/>
    <cellStyle name="Calculation 2 5 2 3 2 3 2" xfId="8600"/>
    <cellStyle name="Calculation 2 5 2 3 2 3 3" xfId="8601"/>
    <cellStyle name="Calculation 2 5 2 3 2 4" xfId="8602"/>
    <cellStyle name="Calculation 2 5 2 3 2 4 2" xfId="8603"/>
    <cellStyle name="Calculation 2 5 2 3 2 4 3" xfId="8604"/>
    <cellStyle name="Calculation 2 5 2 3 2 5" xfId="8605"/>
    <cellStyle name="Calculation 2 5 2 3 2 5 2" xfId="8606"/>
    <cellStyle name="Calculation 2 5 2 3 2 5 3" xfId="8607"/>
    <cellStyle name="Calculation 2 5 2 3 2 6" xfId="8608"/>
    <cellStyle name="Calculation 2 5 2 3 2 6 2" xfId="8609"/>
    <cellStyle name="Calculation 2 5 2 3 2 6 3" xfId="8610"/>
    <cellStyle name="Calculation 2 5 2 3 2 7" xfId="8611"/>
    <cellStyle name="Calculation 2 5 2 3 2 7 2" xfId="8612"/>
    <cellStyle name="Calculation 2 5 2 3 2 7 3" xfId="8613"/>
    <cellStyle name="Calculation 2 5 2 3 2 8" xfId="8614"/>
    <cellStyle name="Calculation 2 5 2 3 2 9" xfId="8615"/>
    <cellStyle name="Calculation 2 5 2 3 3" xfId="8616"/>
    <cellStyle name="Calculation 2 5 2 3 3 2" xfId="8617"/>
    <cellStyle name="Calculation 2 5 2 3 3 3" xfId="8618"/>
    <cellStyle name="Calculation 2 5 2 3 4" xfId="8619"/>
    <cellStyle name="Calculation 2 5 2 3 4 2" xfId="8620"/>
    <cellStyle name="Calculation 2 5 2 3 4 3" xfId="8621"/>
    <cellStyle name="Calculation 2 5 2 3 5" xfId="8622"/>
    <cellStyle name="Calculation 2 5 2 3 5 2" xfId="8623"/>
    <cellStyle name="Calculation 2 5 2 3 5 3" xfId="8624"/>
    <cellStyle name="Calculation 2 5 2 3 6" xfId="8625"/>
    <cellStyle name="Calculation 2 5 2 3 6 2" xfId="8626"/>
    <cellStyle name="Calculation 2 5 2 3 6 3" xfId="8627"/>
    <cellStyle name="Calculation 2 5 2 3 7" xfId="8628"/>
    <cellStyle name="Calculation 2 5 2 3 7 2" xfId="8629"/>
    <cellStyle name="Calculation 2 5 2 3 7 3" xfId="8630"/>
    <cellStyle name="Calculation 2 5 2 3 8" xfId="8631"/>
    <cellStyle name="Calculation 2 5 2 3 8 2" xfId="8632"/>
    <cellStyle name="Calculation 2 5 2 3 8 3" xfId="8633"/>
    <cellStyle name="Calculation 2 5 2 3 9" xfId="8634"/>
    <cellStyle name="Calculation 2 5 2 4" xfId="8635"/>
    <cellStyle name="Calculation 2 5 2 4 10" xfId="8636"/>
    <cellStyle name="Calculation 2 5 2 4 2" xfId="8637"/>
    <cellStyle name="Calculation 2 5 2 4 2 2" xfId="8638"/>
    <cellStyle name="Calculation 2 5 2 4 2 2 2" xfId="8639"/>
    <cellStyle name="Calculation 2 5 2 4 2 2 3" xfId="8640"/>
    <cellStyle name="Calculation 2 5 2 4 2 3" xfId="8641"/>
    <cellStyle name="Calculation 2 5 2 4 2 3 2" xfId="8642"/>
    <cellStyle name="Calculation 2 5 2 4 2 3 3" xfId="8643"/>
    <cellStyle name="Calculation 2 5 2 4 2 4" xfId="8644"/>
    <cellStyle name="Calculation 2 5 2 4 2 4 2" xfId="8645"/>
    <cellStyle name="Calculation 2 5 2 4 2 4 3" xfId="8646"/>
    <cellStyle name="Calculation 2 5 2 4 2 5" xfId="8647"/>
    <cellStyle name="Calculation 2 5 2 4 2 5 2" xfId="8648"/>
    <cellStyle name="Calculation 2 5 2 4 2 5 3" xfId="8649"/>
    <cellStyle name="Calculation 2 5 2 4 2 6" xfId="8650"/>
    <cellStyle name="Calculation 2 5 2 4 2 6 2" xfId="8651"/>
    <cellStyle name="Calculation 2 5 2 4 2 6 3" xfId="8652"/>
    <cellStyle name="Calculation 2 5 2 4 2 7" xfId="8653"/>
    <cellStyle name="Calculation 2 5 2 4 2 7 2" xfId="8654"/>
    <cellStyle name="Calculation 2 5 2 4 2 7 3" xfId="8655"/>
    <cellStyle name="Calculation 2 5 2 4 2 8" xfId="8656"/>
    <cellStyle name="Calculation 2 5 2 4 2 9" xfId="8657"/>
    <cellStyle name="Calculation 2 5 2 4 3" xfId="8658"/>
    <cellStyle name="Calculation 2 5 2 4 3 2" xfId="8659"/>
    <cellStyle name="Calculation 2 5 2 4 3 3" xfId="8660"/>
    <cellStyle name="Calculation 2 5 2 4 4" xfId="8661"/>
    <cellStyle name="Calculation 2 5 2 4 4 2" xfId="8662"/>
    <cellStyle name="Calculation 2 5 2 4 4 3" xfId="8663"/>
    <cellStyle name="Calculation 2 5 2 4 5" xfId="8664"/>
    <cellStyle name="Calculation 2 5 2 4 5 2" xfId="8665"/>
    <cellStyle name="Calculation 2 5 2 4 5 3" xfId="8666"/>
    <cellStyle name="Calculation 2 5 2 4 6" xfId="8667"/>
    <cellStyle name="Calculation 2 5 2 4 6 2" xfId="8668"/>
    <cellStyle name="Calculation 2 5 2 4 6 3" xfId="8669"/>
    <cellStyle name="Calculation 2 5 2 4 7" xfId="8670"/>
    <cellStyle name="Calculation 2 5 2 4 7 2" xfId="8671"/>
    <cellStyle name="Calculation 2 5 2 4 7 3" xfId="8672"/>
    <cellStyle name="Calculation 2 5 2 4 8" xfId="8673"/>
    <cellStyle name="Calculation 2 5 2 4 8 2" xfId="8674"/>
    <cellStyle name="Calculation 2 5 2 4 8 3" xfId="8675"/>
    <cellStyle name="Calculation 2 5 2 4 9" xfId="8676"/>
    <cellStyle name="Calculation 2 5 2 5" xfId="8677"/>
    <cellStyle name="Calculation 2 5 2 5 2" xfId="8678"/>
    <cellStyle name="Calculation 2 5 2 5 2 2" xfId="8679"/>
    <cellStyle name="Calculation 2 5 2 5 2 3" xfId="8680"/>
    <cellStyle name="Calculation 2 5 2 5 3" xfId="8681"/>
    <cellStyle name="Calculation 2 5 2 5 3 2" xfId="8682"/>
    <cellStyle name="Calculation 2 5 2 5 3 3" xfId="8683"/>
    <cellStyle name="Calculation 2 5 2 5 4" xfId="8684"/>
    <cellStyle name="Calculation 2 5 2 5 4 2" xfId="8685"/>
    <cellStyle name="Calculation 2 5 2 5 4 3" xfId="8686"/>
    <cellStyle name="Calculation 2 5 2 5 5" xfId="8687"/>
    <cellStyle name="Calculation 2 5 2 5 5 2" xfId="8688"/>
    <cellStyle name="Calculation 2 5 2 5 5 3" xfId="8689"/>
    <cellStyle name="Calculation 2 5 2 5 6" xfId="8690"/>
    <cellStyle name="Calculation 2 5 2 5 6 2" xfId="8691"/>
    <cellStyle name="Calculation 2 5 2 5 6 3" xfId="8692"/>
    <cellStyle name="Calculation 2 5 2 5 7" xfId="8693"/>
    <cellStyle name="Calculation 2 5 2 5 7 2" xfId="8694"/>
    <cellStyle name="Calculation 2 5 2 5 7 3" xfId="8695"/>
    <cellStyle name="Calculation 2 5 2 5 8" xfId="8696"/>
    <cellStyle name="Calculation 2 5 2 5 9" xfId="8697"/>
    <cellStyle name="Calculation 2 5 2 6" xfId="8698"/>
    <cellStyle name="Calculation 2 5 2 6 2" xfId="8699"/>
    <cellStyle name="Calculation 2 5 2 6 3" xfId="8700"/>
    <cellStyle name="Calculation 2 5 2 7" xfId="8701"/>
    <cellStyle name="Calculation 2 5 2 7 2" xfId="8702"/>
    <cellStyle name="Calculation 2 5 2 7 3" xfId="8703"/>
    <cellStyle name="Calculation 2 5 2 8" xfId="8704"/>
    <cellStyle name="Calculation 2 5 2 8 2" xfId="8705"/>
    <cellStyle name="Calculation 2 5 2 8 3" xfId="8706"/>
    <cellStyle name="Calculation 2 5 2 9" xfId="8707"/>
    <cellStyle name="Calculation 2 5 2 9 2" xfId="8708"/>
    <cellStyle name="Calculation 2 5 2 9 3" xfId="8709"/>
    <cellStyle name="Calculation 2 5 3" xfId="8710"/>
    <cellStyle name="Calculation 2 5 3 10" xfId="44085"/>
    <cellStyle name="Calculation 2 5 3 2" xfId="8711"/>
    <cellStyle name="Calculation 2 5 3 2 10" xfId="8712"/>
    <cellStyle name="Calculation 2 5 3 2 2" xfId="8713"/>
    <cellStyle name="Calculation 2 5 3 2 2 2" xfId="8714"/>
    <cellStyle name="Calculation 2 5 3 2 2 2 2" xfId="8715"/>
    <cellStyle name="Calculation 2 5 3 2 2 2 3" xfId="8716"/>
    <cellStyle name="Calculation 2 5 3 2 2 3" xfId="8717"/>
    <cellStyle name="Calculation 2 5 3 2 2 3 2" xfId="8718"/>
    <cellStyle name="Calculation 2 5 3 2 2 3 3" xfId="8719"/>
    <cellStyle name="Calculation 2 5 3 2 2 4" xfId="8720"/>
    <cellStyle name="Calculation 2 5 3 2 2 4 2" xfId="8721"/>
    <cellStyle name="Calculation 2 5 3 2 2 4 3" xfId="8722"/>
    <cellStyle name="Calculation 2 5 3 2 2 5" xfId="8723"/>
    <cellStyle name="Calculation 2 5 3 2 2 5 2" xfId="8724"/>
    <cellStyle name="Calculation 2 5 3 2 2 5 3" xfId="8725"/>
    <cellStyle name="Calculation 2 5 3 2 2 6" xfId="8726"/>
    <cellStyle name="Calculation 2 5 3 2 2 6 2" xfId="8727"/>
    <cellStyle name="Calculation 2 5 3 2 2 6 3" xfId="8728"/>
    <cellStyle name="Calculation 2 5 3 2 2 7" xfId="8729"/>
    <cellStyle name="Calculation 2 5 3 2 2 7 2" xfId="8730"/>
    <cellStyle name="Calculation 2 5 3 2 2 7 3" xfId="8731"/>
    <cellStyle name="Calculation 2 5 3 2 2 8" xfId="8732"/>
    <cellStyle name="Calculation 2 5 3 2 2 9" xfId="8733"/>
    <cellStyle name="Calculation 2 5 3 2 3" xfId="8734"/>
    <cellStyle name="Calculation 2 5 3 2 3 2" xfId="8735"/>
    <cellStyle name="Calculation 2 5 3 2 3 3" xfId="8736"/>
    <cellStyle name="Calculation 2 5 3 2 4" xfId="8737"/>
    <cellStyle name="Calculation 2 5 3 2 4 2" xfId="8738"/>
    <cellStyle name="Calculation 2 5 3 2 4 3" xfId="8739"/>
    <cellStyle name="Calculation 2 5 3 2 5" xfId="8740"/>
    <cellStyle name="Calculation 2 5 3 2 5 2" xfId="8741"/>
    <cellStyle name="Calculation 2 5 3 2 5 3" xfId="8742"/>
    <cellStyle name="Calculation 2 5 3 2 6" xfId="8743"/>
    <cellStyle name="Calculation 2 5 3 2 6 2" xfId="8744"/>
    <cellStyle name="Calculation 2 5 3 2 6 3" xfId="8745"/>
    <cellStyle name="Calculation 2 5 3 2 7" xfId="8746"/>
    <cellStyle name="Calculation 2 5 3 2 7 2" xfId="8747"/>
    <cellStyle name="Calculation 2 5 3 2 7 3" xfId="8748"/>
    <cellStyle name="Calculation 2 5 3 2 8" xfId="8749"/>
    <cellStyle name="Calculation 2 5 3 2 8 2" xfId="8750"/>
    <cellStyle name="Calculation 2 5 3 2 8 3" xfId="8751"/>
    <cellStyle name="Calculation 2 5 3 2 9" xfId="8752"/>
    <cellStyle name="Calculation 2 5 3 3" xfId="8753"/>
    <cellStyle name="Calculation 2 5 3 3 10" xfId="8754"/>
    <cellStyle name="Calculation 2 5 3 3 2" xfId="8755"/>
    <cellStyle name="Calculation 2 5 3 3 2 2" xfId="8756"/>
    <cellStyle name="Calculation 2 5 3 3 2 2 2" xfId="8757"/>
    <cellStyle name="Calculation 2 5 3 3 2 2 3" xfId="8758"/>
    <cellStyle name="Calculation 2 5 3 3 2 3" xfId="8759"/>
    <cellStyle name="Calculation 2 5 3 3 2 3 2" xfId="8760"/>
    <cellStyle name="Calculation 2 5 3 3 2 3 3" xfId="8761"/>
    <cellStyle name="Calculation 2 5 3 3 2 4" xfId="8762"/>
    <cellStyle name="Calculation 2 5 3 3 2 4 2" xfId="8763"/>
    <cellStyle name="Calculation 2 5 3 3 2 4 3" xfId="8764"/>
    <cellStyle name="Calculation 2 5 3 3 2 5" xfId="8765"/>
    <cellStyle name="Calculation 2 5 3 3 2 5 2" xfId="8766"/>
    <cellStyle name="Calculation 2 5 3 3 2 5 3" xfId="8767"/>
    <cellStyle name="Calculation 2 5 3 3 2 6" xfId="8768"/>
    <cellStyle name="Calculation 2 5 3 3 2 6 2" xfId="8769"/>
    <cellStyle name="Calculation 2 5 3 3 2 6 3" xfId="8770"/>
    <cellStyle name="Calculation 2 5 3 3 2 7" xfId="8771"/>
    <cellStyle name="Calculation 2 5 3 3 2 7 2" xfId="8772"/>
    <cellStyle name="Calculation 2 5 3 3 2 7 3" xfId="8773"/>
    <cellStyle name="Calculation 2 5 3 3 2 8" xfId="8774"/>
    <cellStyle name="Calculation 2 5 3 3 2 9" xfId="8775"/>
    <cellStyle name="Calculation 2 5 3 3 3" xfId="8776"/>
    <cellStyle name="Calculation 2 5 3 3 3 2" xfId="8777"/>
    <cellStyle name="Calculation 2 5 3 3 3 3" xfId="8778"/>
    <cellStyle name="Calculation 2 5 3 3 4" xfId="8779"/>
    <cellStyle name="Calculation 2 5 3 3 4 2" xfId="8780"/>
    <cellStyle name="Calculation 2 5 3 3 4 3" xfId="8781"/>
    <cellStyle name="Calculation 2 5 3 3 5" xfId="8782"/>
    <cellStyle name="Calculation 2 5 3 3 5 2" xfId="8783"/>
    <cellStyle name="Calculation 2 5 3 3 5 3" xfId="8784"/>
    <cellStyle name="Calculation 2 5 3 3 6" xfId="8785"/>
    <cellStyle name="Calculation 2 5 3 3 6 2" xfId="8786"/>
    <cellStyle name="Calculation 2 5 3 3 6 3" xfId="8787"/>
    <cellStyle name="Calculation 2 5 3 3 7" xfId="8788"/>
    <cellStyle name="Calculation 2 5 3 3 7 2" xfId="8789"/>
    <cellStyle name="Calculation 2 5 3 3 7 3" xfId="8790"/>
    <cellStyle name="Calculation 2 5 3 3 8" xfId="8791"/>
    <cellStyle name="Calculation 2 5 3 3 8 2" xfId="8792"/>
    <cellStyle name="Calculation 2 5 3 3 8 3" xfId="8793"/>
    <cellStyle name="Calculation 2 5 3 3 9" xfId="8794"/>
    <cellStyle name="Calculation 2 5 3 4" xfId="8795"/>
    <cellStyle name="Calculation 2 5 3 4 10" xfId="8796"/>
    <cellStyle name="Calculation 2 5 3 4 2" xfId="8797"/>
    <cellStyle name="Calculation 2 5 3 4 2 2" xfId="8798"/>
    <cellStyle name="Calculation 2 5 3 4 2 2 2" xfId="8799"/>
    <cellStyle name="Calculation 2 5 3 4 2 2 3" xfId="8800"/>
    <cellStyle name="Calculation 2 5 3 4 2 3" xfId="8801"/>
    <cellStyle name="Calculation 2 5 3 4 2 3 2" xfId="8802"/>
    <cellStyle name="Calculation 2 5 3 4 2 3 3" xfId="8803"/>
    <cellStyle name="Calculation 2 5 3 4 2 4" xfId="8804"/>
    <cellStyle name="Calculation 2 5 3 4 2 4 2" xfId="8805"/>
    <cellStyle name="Calculation 2 5 3 4 2 4 3" xfId="8806"/>
    <cellStyle name="Calculation 2 5 3 4 2 5" xfId="8807"/>
    <cellStyle name="Calculation 2 5 3 4 2 5 2" xfId="8808"/>
    <cellStyle name="Calculation 2 5 3 4 2 5 3" xfId="8809"/>
    <cellStyle name="Calculation 2 5 3 4 2 6" xfId="8810"/>
    <cellStyle name="Calculation 2 5 3 4 2 6 2" xfId="8811"/>
    <cellStyle name="Calculation 2 5 3 4 2 6 3" xfId="8812"/>
    <cellStyle name="Calculation 2 5 3 4 2 7" xfId="8813"/>
    <cellStyle name="Calculation 2 5 3 4 2 7 2" xfId="8814"/>
    <cellStyle name="Calculation 2 5 3 4 2 7 3" xfId="8815"/>
    <cellStyle name="Calculation 2 5 3 4 2 8" xfId="8816"/>
    <cellStyle name="Calculation 2 5 3 4 2 9" xfId="8817"/>
    <cellStyle name="Calculation 2 5 3 4 3" xfId="8818"/>
    <cellStyle name="Calculation 2 5 3 4 3 2" xfId="8819"/>
    <cellStyle name="Calculation 2 5 3 4 3 3" xfId="8820"/>
    <cellStyle name="Calculation 2 5 3 4 4" xfId="8821"/>
    <cellStyle name="Calculation 2 5 3 4 4 2" xfId="8822"/>
    <cellStyle name="Calculation 2 5 3 4 4 3" xfId="8823"/>
    <cellStyle name="Calculation 2 5 3 4 5" xfId="8824"/>
    <cellStyle name="Calculation 2 5 3 4 5 2" xfId="8825"/>
    <cellStyle name="Calculation 2 5 3 4 5 3" xfId="8826"/>
    <cellStyle name="Calculation 2 5 3 4 6" xfId="8827"/>
    <cellStyle name="Calculation 2 5 3 4 6 2" xfId="8828"/>
    <cellStyle name="Calculation 2 5 3 4 6 3" xfId="8829"/>
    <cellStyle name="Calculation 2 5 3 4 7" xfId="8830"/>
    <cellStyle name="Calculation 2 5 3 4 7 2" xfId="8831"/>
    <cellStyle name="Calculation 2 5 3 4 7 3" xfId="8832"/>
    <cellStyle name="Calculation 2 5 3 4 8" xfId="8833"/>
    <cellStyle name="Calculation 2 5 3 4 8 2" xfId="8834"/>
    <cellStyle name="Calculation 2 5 3 4 8 3" xfId="8835"/>
    <cellStyle name="Calculation 2 5 3 4 9" xfId="8836"/>
    <cellStyle name="Calculation 2 5 3 5" xfId="8837"/>
    <cellStyle name="Calculation 2 5 3 5 2" xfId="8838"/>
    <cellStyle name="Calculation 2 5 3 5 2 2" xfId="8839"/>
    <cellStyle name="Calculation 2 5 3 5 2 3" xfId="8840"/>
    <cellStyle name="Calculation 2 5 3 5 3" xfId="8841"/>
    <cellStyle name="Calculation 2 5 3 5 3 2" xfId="8842"/>
    <cellStyle name="Calculation 2 5 3 5 3 3" xfId="8843"/>
    <cellStyle name="Calculation 2 5 3 5 4" xfId="8844"/>
    <cellStyle name="Calculation 2 5 3 5 4 2" xfId="8845"/>
    <cellStyle name="Calculation 2 5 3 5 4 3" xfId="8846"/>
    <cellStyle name="Calculation 2 5 3 5 5" xfId="8847"/>
    <cellStyle name="Calculation 2 5 3 5 5 2" xfId="8848"/>
    <cellStyle name="Calculation 2 5 3 5 5 3" xfId="8849"/>
    <cellStyle name="Calculation 2 5 3 5 6" xfId="8850"/>
    <cellStyle name="Calculation 2 5 3 5 6 2" xfId="8851"/>
    <cellStyle name="Calculation 2 5 3 5 6 3" xfId="8852"/>
    <cellStyle name="Calculation 2 5 3 5 7" xfId="8853"/>
    <cellStyle name="Calculation 2 5 3 5 7 2" xfId="8854"/>
    <cellStyle name="Calculation 2 5 3 5 7 3" xfId="8855"/>
    <cellStyle name="Calculation 2 5 3 5 8" xfId="8856"/>
    <cellStyle name="Calculation 2 5 3 5 9" xfId="8857"/>
    <cellStyle name="Calculation 2 5 3 6" xfId="8858"/>
    <cellStyle name="Calculation 2 5 3 6 2" xfId="8859"/>
    <cellStyle name="Calculation 2 5 3 6 3" xfId="8860"/>
    <cellStyle name="Calculation 2 5 3 7" xfId="8861"/>
    <cellStyle name="Calculation 2 5 3 7 2" xfId="8862"/>
    <cellStyle name="Calculation 2 5 3 7 3" xfId="8863"/>
    <cellStyle name="Calculation 2 5 3 8" xfId="8864"/>
    <cellStyle name="Calculation 2 5 3 8 2" xfId="8865"/>
    <cellStyle name="Calculation 2 5 3 8 3" xfId="8866"/>
    <cellStyle name="Calculation 2 5 3 9" xfId="8867"/>
    <cellStyle name="Calculation 2 5 3 9 2" xfId="8868"/>
    <cellStyle name="Calculation 2 5 3 9 3" xfId="8869"/>
    <cellStyle name="Calculation 2 5 4" xfId="8870"/>
    <cellStyle name="Calculation 2 5 4 10" xfId="44086"/>
    <cellStyle name="Calculation 2 5 4 2" xfId="8871"/>
    <cellStyle name="Calculation 2 5 4 2 10" xfId="8872"/>
    <cellStyle name="Calculation 2 5 4 2 2" xfId="8873"/>
    <cellStyle name="Calculation 2 5 4 2 2 2" xfId="8874"/>
    <cellStyle name="Calculation 2 5 4 2 2 2 2" xfId="8875"/>
    <cellStyle name="Calculation 2 5 4 2 2 2 3" xfId="8876"/>
    <cellStyle name="Calculation 2 5 4 2 2 3" xfId="8877"/>
    <cellStyle name="Calculation 2 5 4 2 2 3 2" xfId="8878"/>
    <cellStyle name="Calculation 2 5 4 2 2 3 3" xfId="8879"/>
    <cellStyle name="Calculation 2 5 4 2 2 4" xfId="8880"/>
    <cellStyle name="Calculation 2 5 4 2 2 4 2" xfId="8881"/>
    <cellStyle name="Calculation 2 5 4 2 2 4 3" xfId="8882"/>
    <cellStyle name="Calculation 2 5 4 2 2 5" xfId="8883"/>
    <cellStyle name="Calculation 2 5 4 2 2 5 2" xfId="8884"/>
    <cellStyle name="Calculation 2 5 4 2 2 5 3" xfId="8885"/>
    <cellStyle name="Calculation 2 5 4 2 2 6" xfId="8886"/>
    <cellStyle name="Calculation 2 5 4 2 2 6 2" xfId="8887"/>
    <cellStyle name="Calculation 2 5 4 2 2 6 3" xfId="8888"/>
    <cellStyle name="Calculation 2 5 4 2 2 7" xfId="8889"/>
    <cellStyle name="Calculation 2 5 4 2 2 7 2" xfId="8890"/>
    <cellStyle name="Calculation 2 5 4 2 2 7 3" xfId="8891"/>
    <cellStyle name="Calculation 2 5 4 2 2 8" xfId="8892"/>
    <cellStyle name="Calculation 2 5 4 2 2 9" xfId="8893"/>
    <cellStyle name="Calculation 2 5 4 2 3" xfId="8894"/>
    <cellStyle name="Calculation 2 5 4 2 3 2" xfId="8895"/>
    <cellStyle name="Calculation 2 5 4 2 3 3" xfId="8896"/>
    <cellStyle name="Calculation 2 5 4 2 4" xfId="8897"/>
    <cellStyle name="Calculation 2 5 4 2 4 2" xfId="8898"/>
    <cellStyle name="Calculation 2 5 4 2 4 3" xfId="8899"/>
    <cellStyle name="Calculation 2 5 4 2 5" xfId="8900"/>
    <cellStyle name="Calculation 2 5 4 2 5 2" xfId="8901"/>
    <cellStyle name="Calculation 2 5 4 2 5 3" xfId="8902"/>
    <cellStyle name="Calculation 2 5 4 2 6" xfId="8903"/>
    <cellStyle name="Calculation 2 5 4 2 6 2" xfId="8904"/>
    <cellStyle name="Calculation 2 5 4 2 6 3" xfId="8905"/>
    <cellStyle name="Calculation 2 5 4 2 7" xfId="8906"/>
    <cellStyle name="Calculation 2 5 4 2 7 2" xfId="8907"/>
    <cellStyle name="Calculation 2 5 4 2 7 3" xfId="8908"/>
    <cellStyle name="Calculation 2 5 4 2 8" xfId="8909"/>
    <cellStyle name="Calculation 2 5 4 2 8 2" xfId="8910"/>
    <cellStyle name="Calculation 2 5 4 2 8 3" xfId="8911"/>
    <cellStyle name="Calculation 2 5 4 2 9" xfId="8912"/>
    <cellStyle name="Calculation 2 5 4 3" xfId="8913"/>
    <cellStyle name="Calculation 2 5 4 3 10" xfId="8914"/>
    <cellStyle name="Calculation 2 5 4 3 2" xfId="8915"/>
    <cellStyle name="Calculation 2 5 4 3 2 2" xfId="8916"/>
    <cellStyle name="Calculation 2 5 4 3 2 2 2" xfId="8917"/>
    <cellStyle name="Calculation 2 5 4 3 2 2 3" xfId="8918"/>
    <cellStyle name="Calculation 2 5 4 3 2 3" xfId="8919"/>
    <cellStyle name="Calculation 2 5 4 3 2 3 2" xfId="8920"/>
    <cellStyle name="Calculation 2 5 4 3 2 3 3" xfId="8921"/>
    <cellStyle name="Calculation 2 5 4 3 2 4" xfId="8922"/>
    <cellStyle name="Calculation 2 5 4 3 2 4 2" xfId="8923"/>
    <cellStyle name="Calculation 2 5 4 3 2 4 3" xfId="8924"/>
    <cellStyle name="Calculation 2 5 4 3 2 5" xfId="8925"/>
    <cellStyle name="Calculation 2 5 4 3 2 5 2" xfId="8926"/>
    <cellStyle name="Calculation 2 5 4 3 2 5 3" xfId="8927"/>
    <cellStyle name="Calculation 2 5 4 3 2 6" xfId="8928"/>
    <cellStyle name="Calculation 2 5 4 3 2 6 2" xfId="8929"/>
    <cellStyle name="Calculation 2 5 4 3 2 6 3" xfId="8930"/>
    <cellStyle name="Calculation 2 5 4 3 2 7" xfId="8931"/>
    <cellStyle name="Calculation 2 5 4 3 2 7 2" xfId="8932"/>
    <cellStyle name="Calculation 2 5 4 3 2 7 3" xfId="8933"/>
    <cellStyle name="Calculation 2 5 4 3 2 8" xfId="8934"/>
    <cellStyle name="Calculation 2 5 4 3 2 9" xfId="8935"/>
    <cellStyle name="Calculation 2 5 4 3 3" xfId="8936"/>
    <cellStyle name="Calculation 2 5 4 3 3 2" xfId="8937"/>
    <cellStyle name="Calculation 2 5 4 3 3 3" xfId="8938"/>
    <cellStyle name="Calculation 2 5 4 3 4" xfId="8939"/>
    <cellStyle name="Calculation 2 5 4 3 4 2" xfId="8940"/>
    <cellStyle name="Calculation 2 5 4 3 4 3" xfId="8941"/>
    <cellStyle name="Calculation 2 5 4 3 5" xfId="8942"/>
    <cellStyle name="Calculation 2 5 4 3 5 2" xfId="8943"/>
    <cellStyle name="Calculation 2 5 4 3 5 3" xfId="8944"/>
    <cellStyle name="Calculation 2 5 4 3 6" xfId="8945"/>
    <cellStyle name="Calculation 2 5 4 3 6 2" xfId="8946"/>
    <cellStyle name="Calculation 2 5 4 3 6 3" xfId="8947"/>
    <cellStyle name="Calculation 2 5 4 3 7" xfId="8948"/>
    <cellStyle name="Calculation 2 5 4 3 7 2" xfId="8949"/>
    <cellStyle name="Calculation 2 5 4 3 7 3" xfId="8950"/>
    <cellStyle name="Calculation 2 5 4 3 8" xfId="8951"/>
    <cellStyle name="Calculation 2 5 4 3 8 2" xfId="8952"/>
    <cellStyle name="Calculation 2 5 4 3 8 3" xfId="8953"/>
    <cellStyle name="Calculation 2 5 4 3 9" xfId="8954"/>
    <cellStyle name="Calculation 2 5 4 4" xfId="8955"/>
    <cellStyle name="Calculation 2 5 4 4 10" xfId="8956"/>
    <cellStyle name="Calculation 2 5 4 4 2" xfId="8957"/>
    <cellStyle name="Calculation 2 5 4 4 2 2" xfId="8958"/>
    <cellStyle name="Calculation 2 5 4 4 2 2 2" xfId="8959"/>
    <cellStyle name="Calculation 2 5 4 4 2 2 3" xfId="8960"/>
    <cellStyle name="Calculation 2 5 4 4 2 3" xfId="8961"/>
    <cellStyle name="Calculation 2 5 4 4 2 3 2" xfId="8962"/>
    <cellStyle name="Calculation 2 5 4 4 2 3 3" xfId="8963"/>
    <cellStyle name="Calculation 2 5 4 4 2 4" xfId="8964"/>
    <cellStyle name="Calculation 2 5 4 4 2 4 2" xfId="8965"/>
    <cellStyle name="Calculation 2 5 4 4 2 4 3" xfId="8966"/>
    <cellStyle name="Calculation 2 5 4 4 2 5" xfId="8967"/>
    <cellStyle name="Calculation 2 5 4 4 2 5 2" xfId="8968"/>
    <cellStyle name="Calculation 2 5 4 4 2 5 3" xfId="8969"/>
    <cellStyle name="Calculation 2 5 4 4 2 6" xfId="8970"/>
    <cellStyle name="Calculation 2 5 4 4 2 6 2" xfId="8971"/>
    <cellStyle name="Calculation 2 5 4 4 2 6 3" xfId="8972"/>
    <cellStyle name="Calculation 2 5 4 4 2 7" xfId="8973"/>
    <cellStyle name="Calculation 2 5 4 4 2 7 2" xfId="8974"/>
    <cellStyle name="Calculation 2 5 4 4 2 7 3" xfId="8975"/>
    <cellStyle name="Calculation 2 5 4 4 2 8" xfId="8976"/>
    <cellStyle name="Calculation 2 5 4 4 2 9" xfId="8977"/>
    <cellStyle name="Calculation 2 5 4 4 3" xfId="8978"/>
    <cellStyle name="Calculation 2 5 4 4 3 2" xfId="8979"/>
    <cellStyle name="Calculation 2 5 4 4 3 3" xfId="8980"/>
    <cellStyle name="Calculation 2 5 4 4 4" xfId="8981"/>
    <cellStyle name="Calculation 2 5 4 4 4 2" xfId="8982"/>
    <cellStyle name="Calculation 2 5 4 4 4 3" xfId="8983"/>
    <cellStyle name="Calculation 2 5 4 4 5" xfId="8984"/>
    <cellStyle name="Calculation 2 5 4 4 5 2" xfId="8985"/>
    <cellStyle name="Calculation 2 5 4 4 5 3" xfId="8986"/>
    <cellStyle name="Calculation 2 5 4 4 6" xfId="8987"/>
    <cellStyle name="Calculation 2 5 4 4 6 2" xfId="8988"/>
    <cellStyle name="Calculation 2 5 4 4 6 3" xfId="8989"/>
    <cellStyle name="Calculation 2 5 4 4 7" xfId="8990"/>
    <cellStyle name="Calculation 2 5 4 4 7 2" xfId="8991"/>
    <cellStyle name="Calculation 2 5 4 4 7 3" xfId="8992"/>
    <cellStyle name="Calculation 2 5 4 4 8" xfId="8993"/>
    <cellStyle name="Calculation 2 5 4 4 8 2" xfId="8994"/>
    <cellStyle name="Calculation 2 5 4 4 8 3" xfId="8995"/>
    <cellStyle name="Calculation 2 5 4 4 9" xfId="8996"/>
    <cellStyle name="Calculation 2 5 4 5" xfId="8997"/>
    <cellStyle name="Calculation 2 5 4 5 2" xfId="8998"/>
    <cellStyle name="Calculation 2 5 4 5 2 2" xfId="8999"/>
    <cellStyle name="Calculation 2 5 4 5 2 3" xfId="9000"/>
    <cellStyle name="Calculation 2 5 4 5 3" xfId="9001"/>
    <cellStyle name="Calculation 2 5 4 5 3 2" xfId="9002"/>
    <cellStyle name="Calculation 2 5 4 5 3 3" xfId="9003"/>
    <cellStyle name="Calculation 2 5 4 5 4" xfId="9004"/>
    <cellStyle name="Calculation 2 5 4 5 4 2" xfId="9005"/>
    <cellStyle name="Calculation 2 5 4 5 4 3" xfId="9006"/>
    <cellStyle name="Calculation 2 5 4 5 5" xfId="9007"/>
    <cellStyle name="Calculation 2 5 4 5 5 2" xfId="9008"/>
    <cellStyle name="Calculation 2 5 4 5 5 3" xfId="9009"/>
    <cellStyle name="Calculation 2 5 4 5 6" xfId="9010"/>
    <cellStyle name="Calculation 2 5 4 5 6 2" xfId="9011"/>
    <cellStyle name="Calculation 2 5 4 5 6 3" xfId="9012"/>
    <cellStyle name="Calculation 2 5 4 5 7" xfId="9013"/>
    <cellStyle name="Calculation 2 5 4 5 7 2" xfId="9014"/>
    <cellStyle name="Calculation 2 5 4 5 7 3" xfId="9015"/>
    <cellStyle name="Calculation 2 5 4 5 8" xfId="9016"/>
    <cellStyle name="Calculation 2 5 4 5 9" xfId="9017"/>
    <cellStyle name="Calculation 2 5 4 6" xfId="9018"/>
    <cellStyle name="Calculation 2 5 4 6 2" xfId="9019"/>
    <cellStyle name="Calculation 2 5 4 6 3" xfId="9020"/>
    <cellStyle name="Calculation 2 5 4 7" xfId="9021"/>
    <cellStyle name="Calculation 2 5 4 7 2" xfId="9022"/>
    <cellStyle name="Calculation 2 5 4 7 3" xfId="9023"/>
    <cellStyle name="Calculation 2 5 4 8" xfId="9024"/>
    <cellStyle name="Calculation 2 5 4 8 2" xfId="9025"/>
    <cellStyle name="Calculation 2 5 4 8 3" xfId="9026"/>
    <cellStyle name="Calculation 2 5 4 9" xfId="9027"/>
    <cellStyle name="Calculation 2 5 4 9 2" xfId="9028"/>
    <cellStyle name="Calculation 2 5 4 9 3" xfId="9029"/>
    <cellStyle name="Calculation 2 5 5" xfId="9030"/>
    <cellStyle name="Calculation 2 5 5 10" xfId="44087"/>
    <cellStyle name="Calculation 2 5 5 2" xfId="9031"/>
    <cellStyle name="Calculation 2 5 5 2 10" xfId="9032"/>
    <cellStyle name="Calculation 2 5 5 2 2" xfId="9033"/>
    <cellStyle name="Calculation 2 5 5 2 2 2" xfId="9034"/>
    <cellStyle name="Calculation 2 5 5 2 2 2 2" xfId="9035"/>
    <cellStyle name="Calculation 2 5 5 2 2 2 3" xfId="9036"/>
    <cellStyle name="Calculation 2 5 5 2 2 3" xfId="9037"/>
    <cellStyle name="Calculation 2 5 5 2 2 3 2" xfId="9038"/>
    <cellStyle name="Calculation 2 5 5 2 2 3 3" xfId="9039"/>
    <cellStyle name="Calculation 2 5 5 2 2 4" xfId="9040"/>
    <cellStyle name="Calculation 2 5 5 2 2 4 2" xfId="9041"/>
    <cellStyle name="Calculation 2 5 5 2 2 4 3" xfId="9042"/>
    <cellStyle name="Calculation 2 5 5 2 2 5" xfId="9043"/>
    <cellStyle name="Calculation 2 5 5 2 2 5 2" xfId="9044"/>
    <cellStyle name="Calculation 2 5 5 2 2 5 3" xfId="9045"/>
    <cellStyle name="Calculation 2 5 5 2 2 6" xfId="9046"/>
    <cellStyle name="Calculation 2 5 5 2 2 6 2" xfId="9047"/>
    <cellStyle name="Calculation 2 5 5 2 2 6 3" xfId="9048"/>
    <cellStyle name="Calculation 2 5 5 2 2 7" xfId="9049"/>
    <cellStyle name="Calculation 2 5 5 2 2 7 2" xfId="9050"/>
    <cellStyle name="Calculation 2 5 5 2 2 7 3" xfId="9051"/>
    <cellStyle name="Calculation 2 5 5 2 2 8" xfId="9052"/>
    <cellStyle name="Calculation 2 5 5 2 2 9" xfId="9053"/>
    <cellStyle name="Calculation 2 5 5 2 3" xfId="9054"/>
    <cellStyle name="Calculation 2 5 5 2 3 2" xfId="9055"/>
    <cellStyle name="Calculation 2 5 5 2 3 3" xfId="9056"/>
    <cellStyle name="Calculation 2 5 5 2 4" xfId="9057"/>
    <cellStyle name="Calculation 2 5 5 2 4 2" xfId="9058"/>
    <cellStyle name="Calculation 2 5 5 2 4 3" xfId="9059"/>
    <cellStyle name="Calculation 2 5 5 2 5" xfId="9060"/>
    <cellStyle name="Calculation 2 5 5 2 5 2" xfId="9061"/>
    <cellStyle name="Calculation 2 5 5 2 5 3" xfId="9062"/>
    <cellStyle name="Calculation 2 5 5 2 6" xfId="9063"/>
    <cellStyle name="Calculation 2 5 5 2 6 2" xfId="9064"/>
    <cellStyle name="Calculation 2 5 5 2 6 3" xfId="9065"/>
    <cellStyle name="Calculation 2 5 5 2 7" xfId="9066"/>
    <cellStyle name="Calculation 2 5 5 2 7 2" xfId="9067"/>
    <cellStyle name="Calculation 2 5 5 2 7 3" xfId="9068"/>
    <cellStyle name="Calculation 2 5 5 2 8" xfId="9069"/>
    <cellStyle name="Calculation 2 5 5 2 8 2" xfId="9070"/>
    <cellStyle name="Calculation 2 5 5 2 8 3" xfId="9071"/>
    <cellStyle name="Calculation 2 5 5 2 9" xfId="9072"/>
    <cellStyle name="Calculation 2 5 5 3" xfId="9073"/>
    <cellStyle name="Calculation 2 5 5 3 10" xfId="9074"/>
    <cellStyle name="Calculation 2 5 5 3 2" xfId="9075"/>
    <cellStyle name="Calculation 2 5 5 3 2 2" xfId="9076"/>
    <cellStyle name="Calculation 2 5 5 3 2 2 2" xfId="9077"/>
    <cellStyle name="Calculation 2 5 5 3 2 2 3" xfId="9078"/>
    <cellStyle name="Calculation 2 5 5 3 2 3" xfId="9079"/>
    <cellStyle name="Calculation 2 5 5 3 2 3 2" xfId="9080"/>
    <cellStyle name="Calculation 2 5 5 3 2 3 3" xfId="9081"/>
    <cellStyle name="Calculation 2 5 5 3 2 4" xfId="9082"/>
    <cellStyle name="Calculation 2 5 5 3 2 4 2" xfId="9083"/>
    <cellStyle name="Calculation 2 5 5 3 2 4 3" xfId="9084"/>
    <cellStyle name="Calculation 2 5 5 3 2 5" xfId="9085"/>
    <cellStyle name="Calculation 2 5 5 3 2 5 2" xfId="9086"/>
    <cellStyle name="Calculation 2 5 5 3 2 5 3" xfId="9087"/>
    <cellStyle name="Calculation 2 5 5 3 2 6" xfId="9088"/>
    <cellStyle name="Calculation 2 5 5 3 2 6 2" xfId="9089"/>
    <cellStyle name="Calculation 2 5 5 3 2 6 3" xfId="9090"/>
    <cellStyle name="Calculation 2 5 5 3 2 7" xfId="9091"/>
    <cellStyle name="Calculation 2 5 5 3 2 7 2" xfId="9092"/>
    <cellStyle name="Calculation 2 5 5 3 2 7 3" xfId="9093"/>
    <cellStyle name="Calculation 2 5 5 3 2 8" xfId="9094"/>
    <cellStyle name="Calculation 2 5 5 3 2 9" xfId="9095"/>
    <cellStyle name="Calculation 2 5 5 3 3" xfId="9096"/>
    <cellStyle name="Calculation 2 5 5 3 3 2" xfId="9097"/>
    <cellStyle name="Calculation 2 5 5 3 3 3" xfId="9098"/>
    <cellStyle name="Calculation 2 5 5 3 4" xfId="9099"/>
    <cellStyle name="Calculation 2 5 5 3 4 2" xfId="9100"/>
    <cellStyle name="Calculation 2 5 5 3 4 3" xfId="9101"/>
    <cellStyle name="Calculation 2 5 5 3 5" xfId="9102"/>
    <cellStyle name="Calculation 2 5 5 3 5 2" xfId="9103"/>
    <cellStyle name="Calculation 2 5 5 3 5 3" xfId="9104"/>
    <cellStyle name="Calculation 2 5 5 3 6" xfId="9105"/>
    <cellStyle name="Calculation 2 5 5 3 6 2" xfId="9106"/>
    <cellStyle name="Calculation 2 5 5 3 6 3" xfId="9107"/>
    <cellStyle name="Calculation 2 5 5 3 7" xfId="9108"/>
    <cellStyle name="Calculation 2 5 5 3 7 2" xfId="9109"/>
    <cellStyle name="Calculation 2 5 5 3 7 3" xfId="9110"/>
    <cellStyle name="Calculation 2 5 5 3 8" xfId="9111"/>
    <cellStyle name="Calculation 2 5 5 3 8 2" xfId="9112"/>
    <cellStyle name="Calculation 2 5 5 3 8 3" xfId="9113"/>
    <cellStyle name="Calculation 2 5 5 3 9" xfId="9114"/>
    <cellStyle name="Calculation 2 5 5 4" xfId="9115"/>
    <cellStyle name="Calculation 2 5 5 4 10" xfId="9116"/>
    <cellStyle name="Calculation 2 5 5 4 2" xfId="9117"/>
    <cellStyle name="Calculation 2 5 5 4 2 2" xfId="9118"/>
    <cellStyle name="Calculation 2 5 5 4 2 2 2" xfId="9119"/>
    <cellStyle name="Calculation 2 5 5 4 2 2 3" xfId="9120"/>
    <cellStyle name="Calculation 2 5 5 4 2 3" xfId="9121"/>
    <cellStyle name="Calculation 2 5 5 4 2 3 2" xfId="9122"/>
    <cellStyle name="Calculation 2 5 5 4 2 3 3" xfId="9123"/>
    <cellStyle name="Calculation 2 5 5 4 2 4" xfId="9124"/>
    <cellStyle name="Calculation 2 5 5 4 2 4 2" xfId="9125"/>
    <cellStyle name="Calculation 2 5 5 4 2 4 3" xfId="9126"/>
    <cellStyle name="Calculation 2 5 5 4 2 5" xfId="9127"/>
    <cellStyle name="Calculation 2 5 5 4 2 5 2" xfId="9128"/>
    <cellStyle name="Calculation 2 5 5 4 2 5 3" xfId="9129"/>
    <cellStyle name="Calculation 2 5 5 4 2 6" xfId="9130"/>
    <cellStyle name="Calculation 2 5 5 4 2 6 2" xfId="9131"/>
    <cellStyle name="Calculation 2 5 5 4 2 6 3" xfId="9132"/>
    <cellStyle name="Calculation 2 5 5 4 2 7" xfId="9133"/>
    <cellStyle name="Calculation 2 5 5 4 2 7 2" xfId="9134"/>
    <cellStyle name="Calculation 2 5 5 4 2 7 3" xfId="9135"/>
    <cellStyle name="Calculation 2 5 5 4 2 8" xfId="9136"/>
    <cellStyle name="Calculation 2 5 5 4 2 9" xfId="9137"/>
    <cellStyle name="Calculation 2 5 5 4 3" xfId="9138"/>
    <cellStyle name="Calculation 2 5 5 4 3 2" xfId="9139"/>
    <cellStyle name="Calculation 2 5 5 4 3 3" xfId="9140"/>
    <cellStyle name="Calculation 2 5 5 4 4" xfId="9141"/>
    <cellStyle name="Calculation 2 5 5 4 4 2" xfId="9142"/>
    <cellStyle name="Calculation 2 5 5 4 4 3" xfId="9143"/>
    <cellStyle name="Calculation 2 5 5 4 5" xfId="9144"/>
    <cellStyle name="Calculation 2 5 5 4 5 2" xfId="9145"/>
    <cellStyle name="Calculation 2 5 5 4 5 3" xfId="9146"/>
    <cellStyle name="Calculation 2 5 5 4 6" xfId="9147"/>
    <cellStyle name="Calculation 2 5 5 4 6 2" xfId="9148"/>
    <cellStyle name="Calculation 2 5 5 4 6 3" xfId="9149"/>
    <cellStyle name="Calculation 2 5 5 4 7" xfId="9150"/>
    <cellStyle name="Calculation 2 5 5 4 7 2" xfId="9151"/>
    <cellStyle name="Calculation 2 5 5 4 7 3" xfId="9152"/>
    <cellStyle name="Calculation 2 5 5 4 8" xfId="9153"/>
    <cellStyle name="Calculation 2 5 5 4 8 2" xfId="9154"/>
    <cellStyle name="Calculation 2 5 5 4 8 3" xfId="9155"/>
    <cellStyle name="Calculation 2 5 5 4 9" xfId="9156"/>
    <cellStyle name="Calculation 2 5 5 5" xfId="9157"/>
    <cellStyle name="Calculation 2 5 5 5 2" xfId="9158"/>
    <cellStyle name="Calculation 2 5 5 5 2 2" xfId="9159"/>
    <cellStyle name="Calculation 2 5 5 5 2 3" xfId="9160"/>
    <cellStyle name="Calculation 2 5 5 5 3" xfId="9161"/>
    <cellStyle name="Calculation 2 5 5 5 3 2" xfId="9162"/>
    <cellStyle name="Calculation 2 5 5 5 3 3" xfId="9163"/>
    <cellStyle name="Calculation 2 5 5 5 4" xfId="9164"/>
    <cellStyle name="Calculation 2 5 5 5 4 2" xfId="9165"/>
    <cellStyle name="Calculation 2 5 5 5 4 3" xfId="9166"/>
    <cellStyle name="Calculation 2 5 5 5 5" xfId="9167"/>
    <cellStyle name="Calculation 2 5 5 5 5 2" xfId="9168"/>
    <cellStyle name="Calculation 2 5 5 5 5 3" xfId="9169"/>
    <cellStyle name="Calculation 2 5 5 5 6" xfId="9170"/>
    <cellStyle name="Calculation 2 5 5 5 6 2" xfId="9171"/>
    <cellStyle name="Calculation 2 5 5 5 6 3" xfId="9172"/>
    <cellStyle name="Calculation 2 5 5 5 7" xfId="9173"/>
    <cellStyle name="Calculation 2 5 5 5 7 2" xfId="9174"/>
    <cellStyle name="Calculation 2 5 5 5 7 3" xfId="9175"/>
    <cellStyle name="Calculation 2 5 5 5 8" xfId="9176"/>
    <cellStyle name="Calculation 2 5 5 5 9" xfId="9177"/>
    <cellStyle name="Calculation 2 5 5 6" xfId="9178"/>
    <cellStyle name="Calculation 2 5 5 6 2" xfId="9179"/>
    <cellStyle name="Calculation 2 5 5 6 3" xfId="9180"/>
    <cellStyle name="Calculation 2 5 5 7" xfId="9181"/>
    <cellStyle name="Calculation 2 5 5 7 2" xfId="9182"/>
    <cellStyle name="Calculation 2 5 5 7 3" xfId="9183"/>
    <cellStyle name="Calculation 2 5 5 8" xfId="9184"/>
    <cellStyle name="Calculation 2 5 5 8 2" xfId="9185"/>
    <cellStyle name="Calculation 2 5 5 8 3" xfId="9186"/>
    <cellStyle name="Calculation 2 5 5 9" xfId="9187"/>
    <cellStyle name="Calculation 2 5 5 9 2" xfId="9188"/>
    <cellStyle name="Calculation 2 5 5 9 3" xfId="9189"/>
    <cellStyle name="Calculation 2 5 6" xfId="9190"/>
    <cellStyle name="Calculation 2 5 6 10" xfId="9191"/>
    <cellStyle name="Calculation 2 5 6 2" xfId="9192"/>
    <cellStyle name="Calculation 2 5 6 2 2" xfId="9193"/>
    <cellStyle name="Calculation 2 5 6 2 2 2" xfId="9194"/>
    <cellStyle name="Calculation 2 5 6 2 2 3" xfId="9195"/>
    <cellStyle name="Calculation 2 5 6 2 3" xfId="9196"/>
    <cellStyle name="Calculation 2 5 6 2 3 2" xfId="9197"/>
    <cellStyle name="Calculation 2 5 6 2 3 3" xfId="9198"/>
    <cellStyle name="Calculation 2 5 6 2 4" xfId="9199"/>
    <cellStyle name="Calculation 2 5 6 2 4 2" xfId="9200"/>
    <cellStyle name="Calculation 2 5 6 2 4 3" xfId="9201"/>
    <cellStyle name="Calculation 2 5 6 2 5" xfId="9202"/>
    <cellStyle name="Calculation 2 5 6 2 5 2" xfId="9203"/>
    <cellStyle name="Calculation 2 5 6 2 5 3" xfId="9204"/>
    <cellStyle name="Calculation 2 5 6 2 6" xfId="9205"/>
    <cellStyle name="Calculation 2 5 6 2 6 2" xfId="9206"/>
    <cellStyle name="Calculation 2 5 6 2 6 3" xfId="9207"/>
    <cellStyle name="Calculation 2 5 6 2 7" xfId="9208"/>
    <cellStyle name="Calculation 2 5 6 2 7 2" xfId="9209"/>
    <cellStyle name="Calculation 2 5 6 2 7 3" xfId="9210"/>
    <cellStyle name="Calculation 2 5 6 2 8" xfId="9211"/>
    <cellStyle name="Calculation 2 5 6 2 9" xfId="9212"/>
    <cellStyle name="Calculation 2 5 6 3" xfId="9213"/>
    <cellStyle name="Calculation 2 5 6 3 2" xfId="9214"/>
    <cellStyle name="Calculation 2 5 6 3 3" xfId="9215"/>
    <cellStyle name="Calculation 2 5 6 4" xfId="9216"/>
    <cellStyle name="Calculation 2 5 6 4 2" xfId="9217"/>
    <cellStyle name="Calculation 2 5 6 4 3" xfId="9218"/>
    <cellStyle name="Calculation 2 5 6 5" xfId="9219"/>
    <cellStyle name="Calculation 2 5 6 5 2" xfId="9220"/>
    <cellStyle name="Calculation 2 5 6 5 3" xfId="9221"/>
    <cellStyle name="Calculation 2 5 6 6" xfId="9222"/>
    <cellStyle name="Calculation 2 5 6 6 2" xfId="9223"/>
    <cellStyle name="Calculation 2 5 6 6 3" xfId="9224"/>
    <cellStyle name="Calculation 2 5 6 7" xfId="9225"/>
    <cellStyle name="Calculation 2 5 6 7 2" xfId="9226"/>
    <cellStyle name="Calculation 2 5 6 7 3" xfId="9227"/>
    <cellStyle name="Calculation 2 5 6 8" xfId="9228"/>
    <cellStyle name="Calculation 2 5 6 8 2" xfId="9229"/>
    <cellStyle name="Calculation 2 5 6 8 3" xfId="9230"/>
    <cellStyle name="Calculation 2 5 6 9" xfId="9231"/>
    <cellStyle name="Calculation 2 5 7" xfId="9232"/>
    <cellStyle name="Calculation 2 5 7 10" xfId="9233"/>
    <cellStyle name="Calculation 2 5 7 2" xfId="9234"/>
    <cellStyle name="Calculation 2 5 7 2 2" xfId="9235"/>
    <cellStyle name="Calculation 2 5 7 2 2 2" xfId="9236"/>
    <cellStyle name="Calculation 2 5 7 2 2 3" xfId="9237"/>
    <cellStyle name="Calculation 2 5 7 2 3" xfId="9238"/>
    <cellStyle name="Calculation 2 5 7 2 3 2" xfId="9239"/>
    <cellStyle name="Calculation 2 5 7 2 3 3" xfId="9240"/>
    <cellStyle name="Calculation 2 5 7 2 4" xfId="9241"/>
    <cellStyle name="Calculation 2 5 7 2 4 2" xfId="9242"/>
    <cellStyle name="Calculation 2 5 7 2 4 3" xfId="9243"/>
    <cellStyle name="Calculation 2 5 7 2 5" xfId="9244"/>
    <cellStyle name="Calculation 2 5 7 2 5 2" xfId="9245"/>
    <cellStyle name="Calculation 2 5 7 2 5 3" xfId="9246"/>
    <cellStyle name="Calculation 2 5 7 2 6" xfId="9247"/>
    <cellStyle name="Calculation 2 5 7 2 6 2" xfId="9248"/>
    <cellStyle name="Calculation 2 5 7 2 6 3" xfId="9249"/>
    <cellStyle name="Calculation 2 5 7 2 7" xfId="9250"/>
    <cellStyle name="Calculation 2 5 7 2 7 2" xfId="9251"/>
    <cellStyle name="Calculation 2 5 7 2 7 3" xfId="9252"/>
    <cellStyle name="Calculation 2 5 7 2 8" xfId="9253"/>
    <cellStyle name="Calculation 2 5 7 2 9" xfId="9254"/>
    <cellStyle name="Calculation 2 5 7 3" xfId="9255"/>
    <cellStyle name="Calculation 2 5 7 3 2" xfId="9256"/>
    <cellStyle name="Calculation 2 5 7 3 3" xfId="9257"/>
    <cellStyle name="Calculation 2 5 7 4" xfId="9258"/>
    <cellStyle name="Calculation 2 5 7 4 2" xfId="9259"/>
    <cellStyle name="Calculation 2 5 7 4 3" xfId="9260"/>
    <cellStyle name="Calculation 2 5 7 5" xfId="9261"/>
    <cellStyle name="Calculation 2 5 7 5 2" xfId="9262"/>
    <cellStyle name="Calculation 2 5 7 5 3" xfId="9263"/>
    <cellStyle name="Calculation 2 5 7 6" xfId="9264"/>
    <cellStyle name="Calculation 2 5 7 6 2" xfId="9265"/>
    <cellStyle name="Calculation 2 5 7 6 3" xfId="9266"/>
    <cellStyle name="Calculation 2 5 7 7" xfId="9267"/>
    <cellStyle name="Calculation 2 5 7 7 2" xfId="9268"/>
    <cellStyle name="Calculation 2 5 7 7 3" xfId="9269"/>
    <cellStyle name="Calculation 2 5 7 8" xfId="9270"/>
    <cellStyle name="Calculation 2 5 7 8 2" xfId="9271"/>
    <cellStyle name="Calculation 2 5 7 8 3" xfId="9272"/>
    <cellStyle name="Calculation 2 5 7 9" xfId="9273"/>
    <cellStyle name="Calculation 2 5 8" xfId="9274"/>
    <cellStyle name="Calculation 2 5 8 10" xfId="9275"/>
    <cellStyle name="Calculation 2 5 8 2" xfId="9276"/>
    <cellStyle name="Calculation 2 5 8 2 2" xfId="9277"/>
    <cellStyle name="Calculation 2 5 8 2 2 2" xfId="9278"/>
    <cellStyle name="Calculation 2 5 8 2 2 3" xfId="9279"/>
    <cellStyle name="Calculation 2 5 8 2 3" xfId="9280"/>
    <cellStyle name="Calculation 2 5 8 2 3 2" xfId="9281"/>
    <cellStyle name="Calculation 2 5 8 2 3 3" xfId="9282"/>
    <cellStyle name="Calculation 2 5 8 2 4" xfId="9283"/>
    <cellStyle name="Calculation 2 5 8 2 4 2" xfId="9284"/>
    <cellStyle name="Calculation 2 5 8 2 4 3" xfId="9285"/>
    <cellStyle name="Calculation 2 5 8 2 5" xfId="9286"/>
    <cellStyle name="Calculation 2 5 8 2 5 2" xfId="9287"/>
    <cellStyle name="Calculation 2 5 8 2 5 3" xfId="9288"/>
    <cellStyle name="Calculation 2 5 8 2 6" xfId="9289"/>
    <cellStyle name="Calculation 2 5 8 2 6 2" xfId="9290"/>
    <cellStyle name="Calculation 2 5 8 2 6 3" xfId="9291"/>
    <cellStyle name="Calculation 2 5 8 2 7" xfId="9292"/>
    <cellStyle name="Calculation 2 5 8 2 7 2" xfId="9293"/>
    <cellStyle name="Calculation 2 5 8 2 7 3" xfId="9294"/>
    <cellStyle name="Calculation 2 5 8 2 8" xfId="9295"/>
    <cellStyle name="Calculation 2 5 8 2 9" xfId="9296"/>
    <cellStyle name="Calculation 2 5 8 3" xfId="9297"/>
    <cellStyle name="Calculation 2 5 8 3 2" xfId="9298"/>
    <cellStyle name="Calculation 2 5 8 3 3" xfId="9299"/>
    <cellStyle name="Calculation 2 5 8 4" xfId="9300"/>
    <cellStyle name="Calculation 2 5 8 4 2" xfId="9301"/>
    <cellStyle name="Calculation 2 5 8 4 3" xfId="9302"/>
    <cellStyle name="Calculation 2 5 8 5" xfId="9303"/>
    <cellStyle name="Calculation 2 5 8 5 2" xfId="9304"/>
    <cellStyle name="Calculation 2 5 8 5 3" xfId="9305"/>
    <cellStyle name="Calculation 2 5 8 6" xfId="9306"/>
    <cellStyle name="Calculation 2 5 8 6 2" xfId="9307"/>
    <cellStyle name="Calculation 2 5 8 6 3" xfId="9308"/>
    <cellStyle name="Calculation 2 5 8 7" xfId="9309"/>
    <cellStyle name="Calculation 2 5 8 7 2" xfId="9310"/>
    <cellStyle name="Calculation 2 5 8 7 3" xfId="9311"/>
    <cellStyle name="Calculation 2 5 8 8" xfId="9312"/>
    <cellStyle name="Calculation 2 5 8 8 2" xfId="9313"/>
    <cellStyle name="Calculation 2 5 8 8 3" xfId="9314"/>
    <cellStyle name="Calculation 2 5 8 9" xfId="9315"/>
    <cellStyle name="Calculation 2 5 9" xfId="9316"/>
    <cellStyle name="Calculation 2 5 9 2" xfId="9317"/>
    <cellStyle name="Calculation 2 5 9 2 2" xfId="9318"/>
    <cellStyle name="Calculation 2 5 9 2 3" xfId="9319"/>
    <cellStyle name="Calculation 2 5 9 3" xfId="9320"/>
    <cellStyle name="Calculation 2 5 9 3 2" xfId="9321"/>
    <cellStyle name="Calculation 2 5 9 3 3" xfId="9322"/>
    <cellStyle name="Calculation 2 5 9 4" xfId="9323"/>
    <cellStyle name="Calculation 2 5 9 4 2" xfId="9324"/>
    <cellStyle name="Calculation 2 5 9 4 3" xfId="9325"/>
    <cellStyle name="Calculation 2 5 9 5" xfId="9326"/>
    <cellStyle name="Calculation 2 5 9 5 2" xfId="9327"/>
    <cellStyle name="Calculation 2 5 9 5 3" xfId="9328"/>
    <cellStyle name="Calculation 2 5 9 6" xfId="9329"/>
    <cellStyle name="Calculation 2 5 9 6 2" xfId="9330"/>
    <cellStyle name="Calculation 2 5 9 6 3" xfId="9331"/>
    <cellStyle name="Calculation 2 5 9 7" xfId="9332"/>
    <cellStyle name="Calculation 2 5 9 7 2" xfId="9333"/>
    <cellStyle name="Calculation 2 5 9 7 3" xfId="9334"/>
    <cellStyle name="Calculation 2 5 9 8" xfId="9335"/>
    <cellStyle name="Calculation 2 5 9 9" xfId="9336"/>
    <cellStyle name="Calculation 2 6" xfId="9337"/>
    <cellStyle name="Calculation 2 6 10" xfId="9338"/>
    <cellStyle name="Calculation 2 6 10 2" xfId="9339"/>
    <cellStyle name="Calculation 2 6 10 3" xfId="9340"/>
    <cellStyle name="Calculation 2 6 11" xfId="9341"/>
    <cellStyle name="Calculation 2 6 11 2" xfId="9342"/>
    <cellStyle name="Calculation 2 6 11 3" xfId="9343"/>
    <cellStyle name="Calculation 2 6 12" xfId="44088"/>
    <cellStyle name="Calculation 2 6 2" xfId="9344"/>
    <cellStyle name="Calculation 2 6 2 10" xfId="9345"/>
    <cellStyle name="Calculation 2 6 2 2" xfId="9346"/>
    <cellStyle name="Calculation 2 6 2 2 2" xfId="9347"/>
    <cellStyle name="Calculation 2 6 2 2 2 2" xfId="9348"/>
    <cellStyle name="Calculation 2 6 2 2 2 3" xfId="9349"/>
    <cellStyle name="Calculation 2 6 2 2 3" xfId="9350"/>
    <cellStyle name="Calculation 2 6 2 2 3 2" xfId="9351"/>
    <cellStyle name="Calculation 2 6 2 2 3 3" xfId="9352"/>
    <cellStyle name="Calculation 2 6 2 2 4" xfId="9353"/>
    <cellStyle name="Calculation 2 6 2 2 4 2" xfId="9354"/>
    <cellStyle name="Calculation 2 6 2 2 4 3" xfId="9355"/>
    <cellStyle name="Calculation 2 6 2 2 5" xfId="9356"/>
    <cellStyle name="Calculation 2 6 2 2 5 2" xfId="9357"/>
    <cellStyle name="Calculation 2 6 2 2 5 3" xfId="9358"/>
    <cellStyle name="Calculation 2 6 2 2 6" xfId="9359"/>
    <cellStyle name="Calculation 2 6 2 2 6 2" xfId="9360"/>
    <cellStyle name="Calculation 2 6 2 2 6 3" xfId="9361"/>
    <cellStyle name="Calculation 2 6 2 2 7" xfId="9362"/>
    <cellStyle name="Calculation 2 6 2 2 7 2" xfId="9363"/>
    <cellStyle name="Calculation 2 6 2 2 7 3" xfId="9364"/>
    <cellStyle name="Calculation 2 6 2 2 8" xfId="9365"/>
    <cellStyle name="Calculation 2 6 2 2 9" xfId="9366"/>
    <cellStyle name="Calculation 2 6 2 3" xfId="9367"/>
    <cellStyle name="Calculation 2 6 2 3 2" xfId="9368"/>
    <cellStyle name="Calculation 2 6 2 3 3" xfId="9369"/>
    <cellStyle name="Calculation 2 6 2 4" xfId="9370"/>
    <cellStyle name="Calculation 2 6 2 4 2" xfId="9371"/>
    <cellStyle name="Calculation 2 6 2 4 3" xfId="9372"/>
    <cellStyle name="Calculation 2 6 2 5" xfId="9373"/>
    <cellStyle name="Calculation 2 6 2 5 2" xfId="9374"/>
    <cellStyle name="Calculation 2 6 2 5 3" xfId="9375"/>
    <cellStyle name="Calculation 2 6 2 6" xfId="9376"/>
    <cellStyle name="Calculation 2 6 2 6 2" xfId="9377"/>
    <cellStyle name="Calculation 2 6 2 6 3" xfId="9378"/>
    <cellStyle name="Calculation 2 6 2 7" xfId="9379"/>
    <cellStyle name="Calculation 2 6 2 7 2" xfId="9380"/>
    <cellStyle name="Calculation 2 6 2 7 3" xfId="9381"/>
    <cellStyle name="Calculation 2 6 2 8" xfId="9382"/>
    <cellStyle name="Calculation 2 6 2 8 2" xfId="9383"/>
    <cellStyle name="Calculation 2 6 2 8 3" xfId="9384"/>
    <cellStyle name="Calculation 2 6 2 9" xfId="9385"/>
    <cellStyle name="Calculation 2 6 3" xfId="9386"/>
    <cellStyle name="Calculation 2 6 3 10" xfId="9387"/>
    <cellStyle name="Calculation 2 6 3 2" xfId="9388"/>
    <cellStyle name="Calculation 2 6 3 2 2" xfId="9389"/>
    <cellStyle name="Calculation 2 6 3 2 2 2" xfId="9390"/>
    <cellStyle name="Calculation 2 6 3 2 2 3" xfId="9391"/>
    <cellStyle name="Calculation 2 6 3 2 3" xfId="9392"/>
    <cellStyle name="Calculation 2 6 3 2 3 2" xfId="9393"/>
    <cellStyle name="Calculation 2 6 3 2 3 3" xfId="9394"/>
    <cellStyle name="Calculation 2 6 3 2 4" xfId="9395"/>
    <cellStyle name="Calculation 2 6 3 2 4 2" xfId="9396"/>
    <cellStyle name="Calculation 2 6 3 2 4 3" xfId="9397"/>
    <cellStyle name="Calculation 2 6 3 2 5" xfId="9398"/>
    <cellStyle name="Calculation 2 6 3 2 5 2" xfId="9399"/>
    <cellStyle name="Calculation 2 6 3 2 5 3" xfId="9400"/>
    <cellStyle name="Calculation 2 6 3 2 6" xfId="9401"/>
    <cellStyle name="Calculation 2 6 3 2 6 2" xfId="9402"/>
    <cellStyle name="Calculation 2 6 3 2 6 3" xfId="9403"/>
    <cellStyle name="Calculation 2 6 3 2 7" xfId="9404"/>
    <cellStyle name="Calculation 2 6 3 2 7 2" xfId="9405"/>
    <cellStyle name="Calculation 2 6 3 2 7 3" xfId="9406"/>
    <cellStyle name="Calculation 2 6 3 2 8" xfId="9407"/>
    <cellStyle name="Calculation 2 6 3 2 9" xfId="9408"/>
    <cellStyle name="Calculation 2 6 3 3" xfId="9409"/>
    <cellStyle name="Calculation 2 6 3 3 2" xfId="9410"/>
    <cellStyle name="Calculation 2 6 3 3 3" xfId="9411"/>
    <cellStyle name="Calculation 2 6 3 4" xfId="9412"/>
    <cellStyle name="Calculation 2 6 3 4 2" xfId="9413"/>
    <cellStyle name="Calculation 2 6 3 4 3" xfId="9414"/>
    <cellStyle name="Calculation 2 6 3 5" xfId="9415"/>
    <cellStyle name="Calculation 2 6 3 5 2" xfId="9416"/>
    <cellStyle name="Calculation 2 6 3 5 3" xfId="9417"/>
    <cellStyle name="Calculation 2 6 3 6" xfId="9418"/>
    <cellStyle name="Calculation 2 6 3 6 2" xfId="9419"/>
    <cellStyle name="Calculation 2 6 3 6 3" xfId="9420"/>
    <cellStyle name="Calculation 2 6 3 7" xfId="9421"/>
    <cellStyle name="Calculation 2 6 3 7 2" xfId="9422"/>
    <cellStyle name="Calculation 2 6 3 7 3" xfId="9423"/>
    <cellStyle name="Calculation 2 6 3 8" xfId="9424"/>
    <cellStyle name="Calculation 2 6 3 8 2" xfId="9425"/>
    <cellStyle name="Calculation 2 6 3 8 3" xfId="9426"/>
    <cellStyle name="Calculation 2 6 3 9" xfId="9427"/>
    <cellStyle name="Calculation 2 6 4" xfId="9428"/>
    <cellStyle name="Calculation 2 6 4 10" xfId="9429"/>
    <cellStyle name="Calculation 2 6 4 2" xfId="9430"/>
    <cellStyle name="Calculation 2 6 4 2 2" xfId="9431"/>
    <cellStyle name="Calculation 2 6 4 2 2 2" xfId="9432"/>
    <cellStyle name="Calculation 2 6 4 2 2 3" xfId="9433"/>
    <cellStyle name="Calculation 2 6 4 2 3" xfId="9434"/>
    <cellStyle name="Calculation 2 6 4 2 3 2" xfId="9435"/>
    <cellStyle name="Calculation 2 6 4 2 3 3" xfId="9436"/>
    <cellStyle name="Calculation 2 6 4 2 4" xfId="9437"/>
    <cellStyle name="Calculation 2 6 4 2 4 2" xfId="9438"/>
    <cellStyle name="Calculation 2 6 4 2 4 3" xfId="9439"/>
    <cellStyle name="Calculation 2 6 4 2 5" xfId="9440"/>
    <cellStyle name="Calculation 2 6 4 2 5 2" xfId="9441"/>
    <cellStyle name="Calculation 2 6 4 2 5 3" xfId="9442"/>
    <cellStyle name="Calculation 2 6 4 2 6" xfId="9443"/>
    <cellStyle name="Calculation 2 6 4 2 6 2" xfId="9444"/>
    <cellStyle name="Calculation 2 6 4 2 6 3" xfId="9445"/>
    <cellStyle name="Calculation 2 6 4 2 7" xfId="9446"/>
    <cellStyle name="Calculation 2 6 4 2 7 2" xfId="9447"/>
    <cellStyle name="Calculation 2 6 4 2 7 3" xfId="9448"/>
    <cellStyle name="Calculation 2 6 4 2 8" xfId="9449"/>
    <cellStyle name="Calculation 2 6 4 2 9" xfId="9450"/>
    <cellStyle name="Calculation 2 6 4 3" xfId="9451"/>
    <cellStyle name="Calculation 2 6 4 3 2" xfId="9452"/>
    <cellStyle name="Calculation 2 6 4 3 3" xfId="9453"/>
    <cellStyle name="Calculation 2 6 4 4" xfId="9454"/>
    <cellStyle name="Calculation 2 6 4 4 2" xfId="9455"/>
    <cellStyle name="Calculation 2 6 4 4 3" xfId="9456"/>
    <cellStyle name="Calculation 2 6 4 5" xfId="9457"/>
    <cellStyle name="Calculation 2 6 4 5 2" xfId="9458"/>
    <cellStyle name="Calculation 2 6 4 5 3" xfId="9459"/>
    <cellStyle name="Calculation 2 6 4 6" xfId="9460"/>
    <cellStyle name="Calculation 2 6 4 6 2" xfId="9461"/>
    <cellStyle name="Calculation 2 6 4 6 3" xfId="9462"/>
    <cellStyle name="Calculation 2 6 4 7" xfId="9463"/>
    <cellStyle name="Calculation 2 6 4 7 2" xfId="9464"/>
    <cellStyle name="Calculation 2 6 4 7 3" xfId="9465"/>
    <cellStyle name="Calculation 2 6 4 8" xfId="9466"/>
    <cellStyle name="Calculation 2 6 4 8 2" xfId="9467"/>
    <cellStyle name="Calculation 2 6 4 8 3" xfId="9468"/>
    <cellStyle name="Calculation 2 6 4 9" xfId="9469"/>
    <cellStyle name="Calculation 2 6 5" xfId="9470"/>
    <cellStyle name="Calculation 2 6 5 2" xfId="9471"/>
    <cellStyle name="Calculation 2 6 5 2 2" xfId="9472"/>
    <cellStyle name="Calculation 2 6 5 2 3" xfId="9473"/>
    <cellStyle name="Calculation 2 6 5 3" xfId="9474"/>
    <cellStyle name="Calculation 2 6 5 3 2" xfId="9475"/>
    <cellStyle name="Calculation 2 6 5 3 3" xfId="9476"/>
    <cellStyle name="Calculation 2 6 5 4" xfId="9477"/>
    <cellStyle name="Calculation 2 6 5 4 2" xfId="9478"/>
    <cellStyle name="Calculation 2 6 5 4 3" xfId="9479"/>
    <cellStyle name="Calculation 2 6 5 5" xfId="9480"/>
    <cellStyle name="Calculation 2 6 5 5 2" xfId="9481"/>
    <cellStyle name="Calculation 2 6 5 5 3" xfId="9482"/>
    <cellStyle name="Calculation 2 6 5 6" xfId="9483"/>
    <cellStyle name="Calculation 2 6 5 6 2" xfId="9484"/>
    <cellStyle name="Calculation 2 6 5 6 3" xfId="9485"/>
    <cellStyle name="Calculation 2 6 5 7" xfId="9486"/>
    <cellStyle name="Calculation 2 6 5 7 2" xfId="9487"/>
    <cellStyle name="Calculation 2 6 5 7 3" xfId="9488"/>
    <cellStyle name="Calculation 2 6 5 8" xfId="9489"/>
    <cellStyle name="Calculation 2 6 5 9" xfId="9490"/>
    <cellStyle name="Calculation 2 6 6" xfId="9491"/>
    <cellStyle name="Calculation 2 6 6 2" xfId="9492"/>
    <cellStyle name="Calculation 2 6 6 3" xfId="9493"/>
    <cellStyle name="Calculation 2 6 7" xfId="9494"/>
    <cellStyle name="Calculation 2 6 7 2" xfId="9495"/>
    <cellStyle name="Calculation 2 6 7 3" xfId="9496"/>
    <cellStyle name="Calculation 2 6 8" xfId="9497"/>
    <cellStyle name="Calculation 2 6 8 2" xfId="9498"/>
    <cellStyle name="Calculation 2 6 8 3" xfId="9499"/>
    <cellStyle name="Calculation 2 6 9" xfId="9500"/>
    <cellStyle name="Calculation 2 6 9 2" xfId="9501"/>
    <cellStyle name="Calculation 2 6 9 3" xfId="9502"/>
    <cellStyle name="Calculation 2 7" xfId="9503"/>
    <cellStyle name="Calculation 2 7 10" xfId="9504"/>
    <cellStyle name="Calculation 2 7 2" xfId="9505"/>
    <cellStyle name="Calculation 2 7 2 2" xfId="9506"/>
    <cellStyle name="Calculation 2 7 2 2 2" xfId="9507"/>
    <cellStyle name="Calculation 2 7 2 2 3" xfId="9508"/>
    <cellStyle name="Calculation 2 7 2 3" xfId="9509"/>
    <cellStyle name="Calculation 2 7 2 3 2" xfId="9510"/>
    <cellStyle name="Calculation 2 7 2 3 3" xfId="9511"/>
    <cellStyle name="Calculation 2 7 2 4" xfId="9512"/>
    <cellStyle name="Calculation 2 7 2 4 2" xfId="9513"/>
    <cellStyle name="Calculation 2 7 2 4 3" xfId="9514"/>
    <cellStyle name="Calculation 2 7 2 5" xfId="9515"/>
    <cellStyle name="Calculation 2 7 2 5 2" xfId="9516"/>
    <cellStyle name="Calculation 2 7 2 5 3" xfId="9517"/>
    <cellStyle name="Calculation 2 7 2 6" xfId="9518"/>
    <cellStyle name="Calculation 2 7 2 6 2" xfId="9519"/>
    <cellStyle name="Calculation 2 7 2 6 3" xfId="9520"/>
    <cellStyle name="Calculation 2 7 2 7" xfId="9521"/>
    <cellStyle name="Calculation 2 7 2 7 2" xfId="9522"/>
    <cellStyle name="Calculation 2 7 2 7 3" xfId="9523"/>
    <cellStyle name="Calculation 2 7 2 8" xfId="9524"/>
    <cellStyle name="Calculation 2 7 2 9" xfId="9525"/>
    <cellStyle name="Calculation 2 7 3" xfId="9526"/>
    <cellStyle name="Calculation 2 7 3 2" xfId="9527"/>
    <cellStyle name="Calculation 2 7 3 3" xfId="9528"/>
    <cellStyle name="Calculation 2 7 4" xfId="9529"/>
    <cellStyle name="Calculation 2 7 4 2" xfId="9530"/>
    <cellStyle name="Calculation 2 7 4 3" xfId="9531"/>
    <cellStyle name="Calculation 2 7 5" xfId="9532"/>
    <cellStyle name="Calculation 2 7 5 2" xfId="9533"/>
    <cellStyle name="Calculation 2 7 5 3" xfId="9534"/>
    <cellStyle name="Calculation 2 7 6" xfId="9535"/>
    <cellStyle name="Calculation 2 7 6 2" xfId="9536"/>
    <cellStyle name="Calculation 2 7 6 3" xfId="9537"/>
    <cellStyle name="Calculation 2 7 7" xfId="9538"/>
    <cellStyle name="Calculation 2 7 7 2" xfId="9539"/>
    <cellStyle name="Calculation 2 7 7 3" xfId="9540"/>
    <cellStyle name="Calculation 2 7 8" xfId="9541"/>
    <cellStyle name="Calculation 2 7 8 2" xfId="9542"/>
    <cellStyle name="Calculation 2 7 8 3" xfId="9543"/>
    <cellStyle name="Calculation 2 7 9" xfId="9544"/>
    <cellStyle name="Calculation 2 8" xfId="9545"/>
    <cellStyle name="Calculation 2 8 10" xfId="9546"/>
    <cellStyle name="Calculation 2 8 2" xfId="9547"/>
    <cellStyle name="Calculation 2 8 2 2" xfId="9548"/>
    <cellStyle name="Calculation 2 8 2 2 2" xfId="9549"/>
    <cellStyle name="Calculation 2 8 2 2 3" xfId="9550"/>
    <cellStyle name="Calculation 2 8 2 3" xfId="9551"/>
    <cellStyle name="Calculation 2 8 2 3 2" xfId="9552"/>
    <cellStyle name="Calculation 2 8 2 3 3" xfId="9553"/>
    <cellStyle name="Calculation 2 8 2 4" xfId="9554"/>
    <cellStyle name="Calculation 2 8 2 4 2" xfId="9555"/>
    <cellStyle name="Calculation 2 8 2 4 3" xfId="9556"/>
    <cellStyle name="Calculation 2 8 2 5" xfId="9557"/>
    <cellStyle name="Calculation 2 8 2 5 2" xfId="9558"/>
    <cellStyle name="Calculation 2 8 2 5 3" xfId="9559"/>
    <cellStyle name="Calculation 2 8 2 6" xfId="9560"/>
    <cellStyle name="Calculation 2 8 2 6 2" xfId="9561"/>
    <cellStyle name="Calculation 2 8 2 6 3" xfId="9562"/>
    <cellStyle name="Calculation 2 8 2 7" xfId="9563"/>
    <cellStyle name="Calculation 2 8 2 7 2" xfId="9564"/>
    <cellStyle name="Calculation 2 8 2 7 3" xfId="9565"/>
    <cellStyle name="Calculation 2 8 2 8" xfId="9566"/>
    <cellStyle name="Calculation 2 8 2 9" xfId="9567"/>
    <cellStyle name="Calculation 2 8 3" xfId="9568"/>
    <cellStyle name="Calculation 2 8 3 2" xfId="9569"/>
    <cellStyle name="Calculation 2 8 3 3" xfId="9570"/>
    <cellStyle name="Calculation 2 8 4" xfId="9571"/>
    <cellStyle name="Calculation 2 8 4 2" xfId="9572"/>
    <cellStyle name="Calculation 2 8 4 3" xfId="9573"/>
    <cellStyle name="Calculation 2 8 5" xfId="9574"/>
    <cellStyle name="Calculation 2 8 5 2" xfId="9575"/>
    <cellStyle name="Calculation 2 8 5 3" xfId="9576"/>
    <cellStyle name="Calculation 2 8 6" xfId="9577"/>
    <cellStyle name="Calculation 2 8 6 2" xfId="9578"/>
    <cellStyle name="Calculation 2 8 6 3" xfId="9579"/>
    <cellStyle name="Calculation 2 8 7" xfId="9580"/>
    <cellStyle name="Calculation 2 8 7 2" xfId="9581"/>
    <cellStyle name="Calculation 2 8 7 3" xfId="9582"/>
    <cellStyle name="Calculation 2 8 8" xfId="9583"/>
    <cellStyle name="Calculation 2 8 8 2" xfId="9584"/>
    <cellStyle name="Calculation 2 8 8 3" xfId="9585"/>
    <cellStyle name="Calculation 2 8 9" xfId="9586"/>
    <cellStyle name="Calculation 2 9" xfId="9587"/>
    <cellStyle name="Calculation 2 9 10" xfId="9588"/>
    <cellStyle name="Calculation 2 9 2" xfId="9589"/>
    <cellStyle name="Calculation 2 9 2 2" xfId="9590"/>
    <cellStyle name="Calculation 2 9 2 2 2" xfId="9591"/>
    <cellStyle name="Calculation 2 9 2 2 3" xfId="9592"/>
    <cellStyle name="Calculation 2 9 2 3" xfId="9593"/>
    <cellStyle name="Calculation 2 9 2 3 2" xfId="9594"/>
    <cellStyle name="Calculation 2 9 2 3 3" xfId="9595"/>
    <cellStyle name="Calculation 2 9 2 4" xfId="9596"/>
    <cellStyle name="Calculation 2 9 2 4 2" xfId="9597"/>
    <cellStyle name="Calculation 2 9 2 4 3" xfId="9598"/>
    <cellStyle name="Calculation 2 9 2 5" xfId="9599"/>
    <cellStyle name="Calculation 2 9 2 5 2" xfId="9600"/>
    <cellStyle name="Calculation 2 9 2 5 3" xfId="9601"/>
    <cellStyle name="Calculation 2 9 2 6" xfId="9602"/>
    <cellStyle name="Calculation 2 9 2 6 2" xfId="9603"/>
    <cellStyle name="Calculation 2 9 2 6 3" xfId="9604"/>
    <cellStyle name="Calculation 2 9 2 7" xfId="9605"/>
    <cellStyle name="Calculation 2 9 2 7 2" xfId="9606"/>
    <cellStyle name="Calculation 2 9 2 7 3" xfId="9607"/>
    <cellStyle name="Calculation 2 9 2 8" xfId="9608"/>
    <cellStyle name="Calculation 2 9 2 9" xfId="9609"/>
    <cellStyle name="Calculation 2 9 3" xfId="9610"/>
    <cellStyle name="Calculation 2 9 3 2" xfId="9611"/>
    <cellStyle name="Calculation 2 9 3 3" xfId="9612"/>
    <cellStyle name="Calculation 2 9 4" xfId="9613"/>
    <cellStyle name="Calculation 2 9 4 2" xfId="9614"/>
    <cellStyle name="Calculation 2 9 4 3" xfId="9615"/>
    <cellStyle name="Calculation 2 9 5" xfId="9616"/>
    <cellStyle name="Calculation 2 9 5 2" xfId="9617"/>
    <cellStyle name="Calculation 2 9 5 3" xfId="9618"/>
    <cellStyle name="Calculation 2 9 6" xfId="9619"/>
    <cellStyle name="Calculation 2 9 6 2" xfId="9620"/>
    <cellStyle name="Calculation 2 9 6 3" xfId="9621"/>
    <cellStyle name="Calculation 2 9 7" xfId="9622"/>
    <cellStyle name="Calculation 2 9 7 2" xfId="9623"/>
    <cellStyle name="Calculation 2 9 7 3" xfId="9624"/>
    <cellStyle name="Calculation 2 9 8" xfId="9625"/>
    <cellStyle name="Calculation 2 9 8 2" xfId="9626"/>
    <cellStyle name="Calculation 2 9 8 3" xfId="9627"/>
    <cellStyle name="Calculation 2 9 9" xfId="9628"/>
    <cellStyle name="Calculation 3" xfId="188"/>
    <cellStyle name="Calculation 3 10" xfId="9629"/>
    <cellStyle name="Calculation 3 10 2" xfId="9630"/>
    <cellStyle name="Calculation 3 10 2 2" xfId="9631"/>
    <cellStyle name="Calculation 3 10 2 3" xfId="9632"/>
    <cellStyle name="Calculation 3 10 3" xfId="9633"/>
    <cellStyle name="Calculation 3 10 3 2" xfId="9634"/>
    <cellStyle name="Calculation 3 10 3 3" xfId="9635"/>
    <cellStyle name="Calculation 3 10 4" xfId="9636"/>
    <cellStyle name="Calculation 3 10 4 2" xfId="9637"/>
    <cellStyle name="Calculation 3 10 4 3" xfId="9638"/>
    <cellStyle name="Calculation 3 10 5" xfId="9639"/>
    <cellStyle name="Calculation 3 10 5 2" xfId="9640"/>
    <cellStyle name="Calculation 3 10 5 3" xfId="9641"/>
    <cellStyle name="Calculation 3 10 6" xfId="9642"/>
    <cellStyle name="Calculation 3 10 6 2" xfId="9643"/>
    <cellStyle name="Calculation 3 10 6 3" xfId="9644"/>
    <cellStyle name="Calculation 3 10 7" xfId="9645"/>
    <cellStyle name="Calculation 3 10 7 2" xfId="9646"/>
    <cellStyle name="Calculation 3 10 7 3" xfId="9647"/>
    <cellStyle name="Calculation 3 10 8" xfId="9648"/>
    <cellStyle name="Calculation 3 10 9" xfId="9649"/>
    <cellStyle name="Calculation 3 2" xfId="189"/>
    <cellStyle name="Calculation 3 2 2" xfId="1154"/>
    <cellStyle name="Calculation 3 2 2 10" xfId="9650"/>
    <cellStyle name="Calculation 3 2 2 10 2" xfId="9651"/>
    <cellStyle name="Calculation 3 2 2 10 3" xfId="9652"/>
    <cellStyle name="Calculation 3 2 2 11" xfId="9653"/>
    <cellStyle name="Calculation 3 2 2 11 2" xfId="9654"/>
    <cellStyle name="Calculation 3 2 2 11 3" xfId="9655"/>
    <cellStyle name="Calculation 3 2 2 12" xfId="9656"/>
    <cellStyle name="Calculation 3 2 2 12 2" xfId="9657"/>
    <cellStyle name="Calculation 3 2 2 12 3" xfId="9658"/>
    <cellStyle name="Calculation 3 2 2 13" xfId="9659"/>
    <cellStyle name="Calculation 3 2 2 13 2" xfId="9660"/>
    <cellStyle name="Calculation 3 2 2 13 3" xfId="9661"/>
    <cellStyle name="Calculation 3 2 2 14" xfId="44089"/>
    <cellStyle name="Calculation 3 2 2 2" xfId="9662"/>
    <cellStyle name="Calculation 3 2 2 2 10" xfId="44090"/>
    <cellStyle name="Calculation 3 2 2 2 2" xfId="9663"/>
    <cellStyle name="Calculation 3 2 2 2 2 10" xfId="9664"/>
    <cellStyle name="Calculation 3 2 2 2 2 2" xfId="9665"/>
    <cellStyle name="Calculation 3 2 2 2 2 2 2" xfId="9666"/>
    <cellStyle name="Calculation 3 2 2 2 2 2 2 2" xfId="9667"/>
    <cellStyle name="Calculation 3 2 2 2 2 2 2 3" xfId="9668"/>
    <cellStyle name="Calculation 3 2 2 2 2 2 3" xfId="9669"/>
    <cellStyle name="Calculation 3 2 2 2 2 2 3 2" xfId="9670"/>
    <cellStyle name="Calculation 3 2 2 2 2 2 3 3" xfId="9671"/>
    <cellStyle name="Calculation 3 2 2 2 2 2 4" xfId="9672"/>
    <cellStyle name="Calculation 3 2 2 2 2 2 4 2" xfId="9673"/>
    <cellStyle name="Calculation 3 2 2 2 2 2 4 3" xfId="9674"/>
    <cellStyle name="Calculation 3 2 2 2 2 2 5" xfId="9675"/>
    <cellStyle name="Calculation 3 2 2 2 2 2 5 2" xfId="9676"/>
    <cellStyle name="Calculation 3 2 2 2 2 2 5 3" xfId="9677"/>
    <cellStyle name="Calculation 3 2 2 2 2 2 6" xfId="9678"/>
    <cellStyle name="Calculation 3 2 2 2 2 2 6 2" xfId="9679"/>
    <cellStyle name="Calculation 3 2 2 2 2 2 6 3" xfId="9680"/>
    <cellStyle name="Calculation 3 2 2 2 2 2 7" xfId="9681"/>
    <cellStyle name="Calculation 3 2 2 2 2 2 7 2" xfId="9682"/>
    <cellStyle name="Calculation 3 2 2 2 2 2 7 3" xfId="9683"/>
    <cellStyle name="Calculation 3 2 2 2 2 2 8" xfId="9684"/>
    <cellStyle name="Calculation 3 2 2 2 2 2 9" xfId="9685"/>
    <cellStyle name="Calculation 3 2 2 2 2 3" xfId="9686"/>
    <cellStyle name="Calculation 3 2 2 2 2 3 2" xfId="9687"/>
    <cellStyle name="Calculation 3 2 2 2 2 3 3" xfId="9688"/>
    <cellStyle name="Calculation 3 2 2 2 2 4" xfId="9689"/>
    <cellStyle name="Calculation 3 2 2 2 2 4 2" xfId="9690"/>
    <cellStyle name="Calculation 3 2 2 2 2 4 3" xfId="9691"/>
    <cellStyle name="Calculation 3 2 2 2 2 5" xfId="9692"/>
    <cellStyle name="Calculation 3 2 2 2 2 5 2" xfId="9693"/>
    <cellStyle name="Calculation 3 2 2 2 2 5 3" xfId="9694"/>
    <cellStyle name="Calculation 3 2 2 2 2 6" xfId="9695"/>
    <cellStyle name="Calculation 3 2 2 2 2 6 2" xfId="9696"/>
    <cellStyle name="Calculation 3 2 2 2 2 6 3" xfId="9697"/>
    <cellStyle name="Calculation 3 2 2 2 2 7" xfId="9698"/>
    <cellStyle name="Calculation 3 2 2 2 2 7 2" xfId="9699"/>
    <cellStyle name="Calculation 3 2 2 2 2 7 3" xfId="9700"/>
    <cellStyle name="Calculation 3 2 2 2 2 8" xfId="9701"/>
    <cellStyle name="Calculation 3 2 2 2 2 8 2" xfId="9702"/>
    <cellStyle name="Calculation 3 2 2 2 2 8 3" xfId="9703"/>
    <cellStyle name="Calculation 3 2 2 2 2 9" xfId="9704"/>
    <cellStyle name="Calculation 3 2 2 2 3" xfId="9705"/>
    <cellStyle name="Calculation 3 2 2 2 3 10" xfId="9706"/>
    <cellStyle name="Calculation 3 2 2 2 3 2" xfId="9707"/>
    <cellStyle name="Calculation 3 2 2 2 3 2 2" xfId="9708"/>
    <cellStyle name="Calculation 3 2 2 2 3 2 2 2" xfId="9709"/>
    <cellStyle name="Calculation 3 2 2 2 3 2 2 3" xfId="9710"/>
    <cellStyle name="Calculation 3 2 2 2 3 2 3" xfId="9711"/>
    <cellStyle name="Calculation 3 2 2 2 3 2 3 2" xfId="9712"/>
    <cellStyle name="Calculation 3 2 2 2 3 2 3 3" xfId="9713"/>
    <cellStyle name="Calculation 3 2 2 2 3 2 4" xfId="9714"/>
    <cellStyle name="Calculation 3 2 2 2 3 2 4 2" xfId="9715"/>
    <cellStyle name="Calculation 3 2 2 2 3 2 4 3" xfId="9716"/>
    <cellStyle name="Calculation 3 2 2 2 3 2 5" xfId="9717"/>
    <cellStyle name="Calculation 3 2 2 2 3 2 5 2" xfId="9718"/>
    <cellStyle name="Calculation 3 2 2 2 3 2 5 3" xfId="9719"/>
    <cellStyle name="Calculation 3 2 2 2 3 2 6" xfId="9720"/>
    <cellStyle name="Calculation 3 2 2 2 3 2 6 2" xfId="9721"/>
    <cellStyle name="Calculation 3 2 2 2 3 2 6 3" xfId="9722"/>
    <cellStyle name="Calculation 3 2 2 2 3 2 7" xfId="9723"/>
    <cellStyle name="Calculation 3 2 2 2 3 2 7 2" xfId="9724"/>
    <cellStyle name="Calculation 3 2 2 2 3 2 7 3" xfId="9725"/>
    <cellStyle name="Calculation 3 2 2 2 3 2 8" xfId="9726"/>
    <cellStyle name="Calculation 3 2 2 2 3 2 9" xfId="9727"/>
    <cellStyle name="Calculation 3 2 2 2 3 3" xfId="9728"/>
    <cellStyle name="Calculation 3 2 2 2 3 3 2" xfId="9729"/>
    <cellStyle name="Calculation 3 2 2 2 3 3 3" xfId="9730"/>
    <cellStyle name="Calculation 3 2 2 2 3 4" xfId="9731"/>
    <cellStyle name="Calculation 3 2 2 2 3 4 2" xfId="9732"/>
    <cellStyle name="Calculation 3 2 2 2 3 4 3" xfId="9733"/>
    <cellStyle name="Calculation 3 2 2 2 3 5" xfId="9734"/>
    <cellStyle name="Calculation 3 2 2 2 3 5 2" xfId="9735"/>
    <cellStyle name="Calculation 3 2 2 2 3 5 3" xfId="9736"/>
    <cellStyle name="Calculation 3 2 2 2 3 6" xfId="9737"/>
    <cellStyle name="Calculation 3 2 2 2 3 6 2" xfId="9738"/>
    <cellStyle name="Calculation 3 2 2 2 3 6 3" xfId="9739"/>
    <cellStyle name="Calculation 3 2 2 2 3 7" xfId="9740"/>
    <cellStyle name="Calculation 3 2 2 2 3 7 2" xfId="9741"/>
    <cellStyle name="Calculation 3 2 2 2 3 7 3" xfId="9742"/>
    <cellStyle name="Calculation 3 2 2 2 3 8" xfId="9743"/>
    <cellStyle name="Calculation 3 2 2 2 3 8 2" xfId="9744"/>
    <cellStyle name="Calculation 3 2 2 2 3 8 3" xfId="9745"/>
    <cellStyle name="Calculation 3 2 2 2 3 9" xfId="9746"/>
    <cellStyle name="Calculation 3 2 2 2 4" xfId="9747"/>
    <cellStyle name="Calculation 3 2 2 2 4 10" xfId="9748"/>
    <cellStyle name="Calculation 3 2 2 2 4 2" xfId="9749"/>
    <cellStyle name="Calculation 3 2 2 2 4 2 2" xfId="9750"/>
    <cellStyle name="Calculation 3 2 2 2 4 2 2 2" xfId="9751"/>
    <cellStyle name="Calculation 3 2 2 2 4 2 2 3" xfId="9752"/>
    <cellStyle name="Calculation 3 2 2 2 4 2 3" xfId="9753"/>
    <cellStyle name="Calculation 3 2 2 2 4 2 3 2" xfId="9754"/>
    <cellStyle name="Calculation 3 2 2 2 4 2 3 3" xfId="9755"/>
    <cellStyle name="Calculation 3 2 2 2 4 2 4" xfId="9756"/>
    <cellStyle name="Calculation 3 2 2 2 4 2 4 2" xfId="9757"/>
    <cellStyle name="Calculation 3 2 2 2 4 2 4 3" xfId="9758"/>
    <cellStyle name="Calculation 3 2 2 2 4 2 5" xfId="9759"/>
    <cellStyle name="Calculation 3 2 2 2 4 2 5 2" xfId="9760"/>
    <cellStyle name="Calculation 3 2 2 2 4 2 5 3" xfId="9761"/>
    <cellStyle name="Calculation 3 2 2 2 4 2 6" xfId="9762"/>
    <cellStyle name="Calculation 3 2 2 2 4 2 6 2" xfId="9763"/>
    <cellStyle name="Calculation 3 2 2 2 4 2 6 3" xfId="9764"/>
    <cellStyle name="Calculation 3 2 2 2 4 2 7" xfId="9765"/>
    <cellStyle name="Calculation 3 2 2 2 4 2 7 2" xfId="9766"/>
    <cellStyle name="Calculation 3 2 2 2 4 2 7 3" xfId="9767"/>
    <cellStyle name="Calculation 3 2 2 2 4 2 8" xfId="9768"/>
    <cellStyle name="Calculation 3 2 2 2 4 2 9" xfId="9769"/>
    <cellStyle name="Calculation 3 2 2 2 4 3" xfId="9770"/>
    <cellStyle name="Calculation 3 2 2 2 4 3 2" xfId="9771"/>
    <cellStyle name="Calculation 3 2 2 2 4 3 3" xfId="9772"/>
    <cellStyle name="Calculation 3 2 2 2 4 4" xfId="9773"/>
    <cellStyle name="Calculation 3 2 2 2 4 4 2" xfId="9774"/>
    <cellStyle name="Calculation 3 2 2 2 4 4 3" xfId="9775"/>
    <cellStyle name="Calculation 3 2 2 2 4 5" xfId="9776"/>
    <cellStyle name="Calculation 3 2 2 2 4 5 2" xfId="9777"/>
    <cellStyle name="Calculation 3 2 2 2 4 5 3" xfId="9778"/>
    <cellStyle name="Calculation 3 2 2 2 4 6" xfId="9779"/>
    <cellStyle name="Calculation 3 2 2 2 4 6 2" xfId="9780"/>
    <cellStyle name="Calculation 3 2 2 2 4 6 3" xfId="9781"/>
    <cellStyle name="Calculation 3 2 2 2 4 7" xfId="9782"/>
    <cellStyle name="Calculation 3 2 2 2 4 7 2" xfId="9783"/>
    <cellStyle name="Calculation 3 2 2 2 4 7 3" xfId="9784"/>
    <cellStyle name="Calculation 3 2 2 2 4 8" xfId="9785"/>
    <cellStyle name="Calculation 3 2 2 2 4 8 2" xfId="9786"/>
    <cellStyle name="Calculation 3 2 2 2 4 8 3" xfId="9787"/>
    <cellStyle name="Calculation 3 2 2 2 4 9" xfId="9788"/>
    <cellStyle name="Calculation 3 2 2 2 5" xfId="9789"/>
    <cellStyle name="Calculation 3 2 2 2 5 2" xfId="9790"/>
    <cellStyle name="Calculation 3 2 2 2 5 2 2" xfId="9791"/>
    <cellStyle name="Calculation 3 2 2 2 5 2 3" xfId="9792"/>
    <cellStyle name="Calculation 3 2 2 2 5 3" xfId="9793"/>
    <cellStyle name="Calculation 3 2 2 2 5 3 2" xfId="9794"/>
    <cellStyle name="Calculation 3 2 2 2 5 3 3" xfId="9795"/>
    <cellStyle name="Calculation 3 2 2 2 5 4" xfId="9796"/>
    <cellStyle name="Calculation 3 2 2 2 5 4 2" xfId="9797"/>
    <cellStyle name="Calculation 3 2 2 2 5 4 3" xfId="9798"/>
    <cellStyle name="Calculation 3 2 2 2 5 5" xfId="9799"/>
    <cellStyle name="Calculation 3 2 2 2 5 5 2" xfId="9800"/>
    <cellStyle name="Calculation 3 2 2 2 5 5 3" xfId="9801"/>
    <cellStyle name="Calculation 3 2 2 2 5 6" xfId="9802"/>
    <cellStyle name="Calculation 3 2 2 2 5 6 2" xfId="9803"/>
    <cellStyle name="Calculation 3 2 2 2 5 6 3" xfId="9804"/>
    <cellStyle name="Calculation 3 2 2 2 5 7" xfId="9805"/>
    <cellStyle name="Calculation 3 2 2 2 5 7 2" xfId="9806"/>
    <cellStyle name="Calculation 3 2 2 2 5 7 3" xfId="9807"/>
    <cellStyle name="Calculation 3 2 2 2 5 8" xfId="9808"/>
    <cellStyle name="Calculation 3 2 2 2 5 9" xfId="9809"/>
    <cellStyle name="Calculation 3 2 2 2 6" xfId="9810"/>
    <cellStyle name="Calculation 3 2 2 2 6 2" xfId="9811"/>
    <cellStyle name="Calculation 3 2 2 2 6 3" xfId="9812"/>
    <cellStyle name="Calculation 3 2 2 2 7" xfId="9813"/>
    <cellStyle name="Calculation 3 2 2 2 7 2" xfId="9814"/>
    <cellStyle name="Calculation 3 2 2 2 7 3" xfId="9815"/>
    <cellStyle name="Calculation 3 2 2 2 8" xfId="9816"/>
    <cellStyle name="Calculation 3 2 2 2 8 2" xfId="9817"/>
    <cellStyle name="Calculation 3 2 2 2 8 3" xfId="9818"/>
    <cellStyle name="Calculation 3 2 2 2 9" xfId="9819"/>
    <cellStyle name="Calculation 3 2 2 2 9 2" xfId="9820"/>
    <cellStyle name="Calculation 3 2 2 2 9 3" xfId="9821"/>
    <cellStyle name="Calculation 3 2 2 3" xfId="9822"/>
    <cellStyle name="Calculation 3 2 2 3 10" xfId="44091"/>
    <cellStyle name="Calculation 3 2 2 3 2" xfId="9823"/>
    <cellStyle name="Calculation 3 2 2 3 2 10" xfId="9824"/>
    <cellStyle name="Calculation 3 2 2 3 2 2" xfId="9825"/>
    <cellStyle name="Calculation 3 2 2 3 2 2 2" xfId="9826"/>
    <cellStyle name="Calculation 3 2 2 3 2 2 2 2" xfId="9827"/>
    <cellStyle name="Calculation 3 2 2 3 2 2 2 3" xfId="9828"/>
    <cellStyle name="Calculation 3 2 2 3 2 2 3" xfId="9829"/>
    <cellStyle name="Calculation 3 2 2 3 2 2 3 2" xfId="9830"/>
    <cellStyle name="Calculation 3 2 2 3 2 2 3 3" xfId="9831"/>
    <cellStyle name="Calculation 3 2 2 3 2 2 4" xfId="9832"/>
    <cellStyle name="Calculation 3 2 2 3 2 2 4 2" xfId="9833"/>
    <cellStyle name="Calculation 3 2 2 3 2 2 4 3" xfId="9834"/>
    <cellStyle name="Calculation 3 2 2 3 2 2 5" xfId="9835"/>
    <cellStyle name="Calculation 3 2 2 3 2 2 5 2" xfId="9836"/>
    <cellStyle name="Calculation 3 2 2 3 2 2 5 3" xfId="9837"/>
    <cellStyle name="Calculation 3 2 2 3 2 2 6" xfId="9838"/>
    <cellStyle name="Calculation 3 2 2 3 2 2 6 2" xfId="9839"/>
    <cellStyle name="Calculation 3 2 2 3 2 2 6 3" xfId="9840"/>
    <cellStyle name="Calculation 3 2 2 3 2 2 7" xfId="9841"/>
    <cellStyle name="Calculation 3 2 2 3 2 2 7 2" xfId="9842"/>
    <cellStyle name="Calculation 3 2 2 3 2 2 7 3" xfId="9843"/>
    <cellStyle name="Calculation 3 2 2 3 2 2 8" xfId="9844"/>
    <cellStyle name="Calculation 3 2 2 3 2 2 9" xfId="9845"/>
    <cellStyle name="Calculation 3 2 2 3 2 3" xfId="9846"/>
    <cellStyle name="Calculation 3 2 2 3 2 3 2" xfId="9847"/>
    <cellStyle name="Calculation 3 2 2 3 2 3 3" xfId="9848"/>
    <cellStyle name="Calculation 3 2 2 3 2 4" xfId="9849"/>
    <cellStyle name="Calculation 3 2 2 3 2 4 2" xfId="9850"/>
    <cellStyle name="Calculation 3 2 2 3 2 4 3" xfId="9851"/>
    <cellStyle name="Calculation 3 2 2 3 2 5" xfId="9852"/>
    <cellStyle name="Calculation 3 2 2 3 2 5 2" xfId="9853"/>
    <cellStyle name="Calculation 3 2 2 3 2 5 3" xfId="9854"/>
    <cellStyle name="Calculation 3 2 2 3 2 6" xfId="9855"/>
    <cellStyle name="Calculation 3 2 2 3 2 6 2" xfId="9856"/>
    <cellStyle name="Calculation 3 2 2 3 2 6 3" xfId="9857"/>
    <cellStyle name="Calculation 3 2 2 3 2 7" xfId="9858"/>
    <cellStyle name="Calculation 3 2 2 3 2 7 2" xfId="9859"/>
    <cellStyle name="Calculation 3 2 2 3 2 7 3" xfId="9860"/>
    <cellStyle name="Calculation 3 2 2 3 2 8" xfId="9861"/>
    <cellStyle name="Calculation 3 2 2 3 2 8 2" xfId="9862"/>
    <cellStyle name="Calculation 3 2 2 3 2 8 3" xfId="9863"/>
    <cellStyle name="Calculation 3 2 2 3 2 9" xfId="9864"/>
    <cellStyle name="Calculation 3 2 2 3 3" xfId="9865"/>
    <cellStyle name="Calculation 3 2 2 3 3 10" xfId="9866"/>
    <cellStyle name="Calculation 3 2 2 3 3 2" xfId="9867"/>
    <cellStyle name="Calculation 3 2 2 3 3 2 2" xfId="9868"/>
    <cellStyle name="Calculation 3 2 2 3 3 2 2 2" xfId="9869"/>
    <cellStyle name="Calculation 3 2 2 3 3 2 2 3" xfId="9870"/>
    <cellStyle name="Calculation 3 2 2 3 3 2 3" xfId="9871"/>
    <cellStyle name="Calculation 3 2 2 3 3 2 3 2" xfId="9872"/>
    <cellStyle name="Calculation 3 2 2 3 3 2 3 3" xfId="9873"/>
    <cellStyle name="Calculation 3 2 2 3 3 2 4" xfId="9874"/>
    <cellStyle name="Calculation 3 2 2 3 3 2 4 2" xfId="9875"/>
    <cellStyle name="Calculation 3 2 2 3 3 2 4 3" xfId="9876"/>
    <cellStyle name="Calculation 3 2 2 3 3 2 5" xfId="9877"/>
    <cellStyle name="Calculation 3 2 2 3 3 2 5 2" xfId="9878"/>
    <cellStyle name="Calculation 3 2 2 3 3 2 5 3" xfId="9879"/>
    <cellStyle name="Calculation 3 2 2 3 3 2 6" xfId="9880"/>
    <cellStyle name="Calculation 3 2 2 3 3 2 6 2" xfId="9881"/>
    <cellStyle name="Calculation 3 2 2 3 3 2 6 3" xfId="9882"/>
    <cellStyle name="Calculation 3 2 2 3 3 2 7" xfId="9883"/>
    <cellStyle name="Calculation 3 2 2 3 3 2 7 2" xfId="9884"/>
    <cellStyle name="Calculation 3 2 2 3 3 2 7 3" xfId="9885"/>
    <cellStyle name="Calculation 3 2 2 3 3 2 8" xfId="9886"/>
    <cellStyle name="Calculation 3 2 2 3 3 2 9" xfId="9887"/>
    <cellStyle name="Calculation 3 2 2 3 3 3" xfId="9888"/>
    <cellStyle name="Calculation 3 2 2 3 3 3 2" xfId="9889"/>
    <cellStyle name="Calculation 3 2 2 3 3 3 3" xfId="9890"/>
    <cellStyle name="Calculation 3 2 2 3 3 4" xfId="9891"/>
    <cellStyle name="Calculation 3 2 2 3 3 4 2" xfId="9892"/>
    <cellStyle name="Calculation 3 2 2 3 3 4 3" xfId="9893"/>
    <cellStyle name="Calculation 3 2 2 3 3 5" xfId="9894"/>
    <cellStyle name="Calculation 3 2 2 3 3 5 2" xfId="9895"/>
    <cellStyle name="Calculation 3 2 2 3 3 5 3" xfId="9896"/>
    <cellStyle name="Calculation 3 2 2 3 3 6" xfId="9897"/>
    <cellStyle name="Calculation 3 2 2 3 3 6 2" xfId="9898"/>
    <cellStyle name="Calculation 3 2 2 3 3 6 3" xfId="9899"/>
    <cellStyle name="Calculation 3 2 2 3 3 7" xfId="9900"/>
    <cellStyle name="Calculation 3 2 2 3 3 7 2" xfId="9901"/>
    <cellStyle name="Calculation 3 2 2 3 3 7 3" xfId="9902"/>
    <cellStyle name="Calculation 3 2 2 3 3 8" xfId="9903"/>
    <cellStyle name="Calculation 3 2 2 3 3 8 2" xfId="9904"/>
    <cellStyle name="Calculation 3 2 2 3 3 8 3" xfId="9905"/>
    <cellStyle name="Calculation 3 2 2 3 3 9" xfId="9906"/>
    <cellStyle name="Calculation 3 2 2 3 4" xfId="9907"/>
    <cellStyle name="Calculation 3 2 2 3 4 10" xfId="9908"/>
    <cellStyle name="Calculation 3 2 2 3 4 2" xfId="9909"/>
    <cellStyle name="Calculation 3 2 2 3 4 2 2" xfId="9910"/>
    <cellStyle name="Calculation 3 2 2 3 4 2 2 2" xfId="9911"/>
    <cellStyle name="Calculation 3 2 2 3 4 2 2 3" xfId="9912"/>
    <cellStyle name="Calculation 3 2 2 3 4 2 3" xfId="9913"/>
    <cellStyle name="Calculation 3 2 2 3 4 2 3 2" xfId="9914"/>
    <cellStyle name="Calculation 3 2 2 3 4 2 3 3" xfId="9915"/>
    <cellStyle name="Calculation 3 2 2 3 4 2 4" xfId="9916"/>
    <cellStyle name="Calculation 3 2 2 3 4 2 4 2" xfId="9917"/>
    <cellStyle name="Calculation 3 2 2 3 4 2 4 3" xfId="9918"/>
    <cellStyle name="Calculation 3 2 2 3 4 2 5" xfId="9919"/>
    <cellStyle name="Calculation 3 2 2 3 4 2 5 2" xfId="9920"/>
    <cellStyle name="Calculation 3 2 2 3 4 2 5 3" xfId="9921"/>
    <cellStyle name="Calculation 3 2 2 3 4 2 6" xfId="9922"/>
    <cellStyle name="Calculation 3 2 2 3 4 2 6 2" xfId="9923"/>
    <cellStyle name="Calculation 3 2 2 3 4 2 6 3" xfId="9924"/>
    <cellStyle name="Calculation 3 2 2 3 4 2 7" xfId="9925"/>
    <cellStyle name="Calculation 3 2 2 3 4 2 7 2" xfId="9926"/>
    <cellStyle name="Calculation 3 2 2 3 4 2 7 3" xfId="9927"/>
    <cellStyle name="Calculation 3 2 2 3 4 2 8" xfId="9928"/>
    <cellStyle name="Calculation 3 2 2 3 4 2 9" xfId="9929"/>
    <cellStyle name="Calculation 3 2 2 3 4 3" xfId="9930"/>
    <cellStyle name="Calculation 3 2 2 3 4 3 2" xfId="9931"/>
    <cellStyle name="Calculation 3 2 2 3 4 3 3" xfId="9932"/>
    <cellStyle name="Calculation 3 2 2 3 4 4" xfId="9933"/>
    <cellStyle name="Calculation 3 2 2 3 4 4 2" xfId="9934"/>
    <cellStyle name="Calculation 3 2 2 3 4 4 3" xfId="9935"/>
    <cellStyle name="Calculation 3 2 2 3 4 5" xfId="9936"/>
    <cellStyle name="Calculation 3 2 2 3 4 5 2" xfId="9937"/>
    <cellStyle name="Calculation 3 2 2 3 4 5 3" xfId="9938"/>
    <cellStyle name="Calculation 3 2 2 3 4 6" xfId="9939"/>
    <cellStyle name="Calculation 3 2 2 3 4 6 2" xfId="9940"/>
    <cellStyle name="Calculation 3 2 2 3 4 6 3" xfId="9941"/>
    <cellStyle name="Calculation 3 2 2 3 4 7" xfId="9942"/>
    <cellStyle name="Calculation 3 2 2 3 4 7 2" xfId="9943"/>
    <cellStyle name="Calculation 3 2 2 3 4 7 3" xfId="9944"/>
    <cellStyle name="Calculation 3 2 2 3 4 8" xfId="9945"/>
    <cellStyle name="Calculation 3 2 2 3 4 8 2" xfId="9946"/>
    <cellStyle name="Calculation 3 2 2 3 4 8 3" xfId="9947"/>
    <cellStyle name="Calculation 3 2 2 3 4 9" xfId="9948"/>
    <cellStyle name="Calculation 3 2 2 3 5" xfId="9949"/>
    <cellStyle name="Calculation 3 2 2 3 5 2" xfId="9950"/>
    <cellStyle name="Calculation 3 2 2 3 5 2 2" xfId="9951"/>
    <cellStyle name="Calculation 3 2 2 3 5 2 3" xfId="9952"/>
    <cellStyle name="Calculation 3 2 2 3 5 3" xfId="9953"/>
    <cellStyle name="Calculation 3 2 2 3 5 3 2" xfId="9954"/>
    <cellStyle name="Calculation 3 2 2 3 5 3 3" xfId="9955"/>
    <cellStyle name="Calculation 3 2 2 3 5 4" xfId="9956"/>
    <cellStyle name="Calculation 3 2 2 3 5 4 2" xfId="9957"/>
    <cellStyle name="Calculation 3 2 2 3 5 4 3" xfId="9958"/>
    <cellStyle name="Calculation 3 2 2 3 5 5" xfId="9959"/>
    <cellStyle name="Calculation 3 2 2 3 5 5 2" xfId="9960"/>
    <cellStyle name="Calculation 3 2 2 3 5 5 3" xfId="9961"/>
    <cellStyle name="Calculation 3 2 2 3 5 6" xfId="9962"/>
    <cellStyle name="Calculation 3 2 2 3 5 6 2" xfId="9963"/>
    <cellStyle name="Calculation 3 2 2 3 5 6 3" xfId="9964"/>
    <cellStyle name="Calculation 3 2 2 3 5 7" xfId="9965"/>
    <cellStyle name="Calculation 3 2 2 3 5 7 2" xfId="9966"/>
    <cellStyle name="Calculation 3 2 2 3 5 7 3" xfId="9967"/>
    <cellStyle name="Calculation 3 2 2 3 5 8" xfId="9968"/>
    <cellStyle name="Calculation 3 2 2 3 5 9" xfId="9969"/>
    <cellStyle name="Calculation 3 2 2 3 6" xfId="9970"/>
    <cellStyle name="Calculation 3 2 2 3 6 2" xfId="9971"/>
    <cellStyle name="Calculation 3 2 2 3 6 3" xfId="9972"/>
    <cellStyle name="Calculation 3 2 2 3 7" xfId="9973"/>
    <cellStyle name="Calculation 3 2 2 3 7 2" xfId="9974"/>
    <cellStyle name="Calculation 3 2 2 3 7 3" xfId="9975"/>
    <cellStyle name="Calculation 3 2 2 3 8" xfId="9976"/>
    <cellStyle name="Calculation 3 2 2 3 8 2" xfId="9977"/>
    <cellStyle name="Calculation 3 2 2 3 8 3" xfId="9978"/>
    <cellStyle name="Calculation 3 2 2 3 9" xfId="9979"/>
    <cellStyle name="Calculation 3 2 2 3 9 2" xfId="9980"/>
    <cellStyle name="Calculation 3 2 2 3 9 3" xfId="9981"/>
    <cellStyle name="Calculation 3 2 2 4" xfId="9982"/>
    <cellStyle name="Calculation 3 2 2 4 10" xfId="44092"/>
    <cellStyle name="Calculation 3 2 2 4 2" xfId="9983"/>
    <cellStyle name="Calculation 3 2 2 4 2 10" xfId="9984"/>
    <cellStyle name="Calculation 3 2 2 4 2 2" xfId="9985"/>
    <cellStyle name="Calculation 3 2 2 4 2 2 2" xfId="9986"/>
    <cellStyle name="Calculation 3 2 2 4 2 2 2 2" xfId="9987"/>
    <cellStyle name="Calculation 3 2 2 4 2 2 2 3" xfId="9988"/>
    <cellStyle name="Calculation 3 2 2 4 2 2 3" xfId="9989"/>
    <cellStyle name="Calculation 3 2 2 4 2 2 3 2" xfId="9990"/>
    <cellStyle name="Calculation 3 2 2 4 2 2 3 3" xfId="9991"/>
    <cellStyle name="Calculation 3 2 2 4 2 2 4" xfId="9992"/>
    <cellStyle name="Calculation 3 2 2 4 2 2 4 2" xfId="9993"/>
    <cellStyle name="Calculation 3 2 2 4 2 2 4 3" xfId="9994"/>
    <cellStyle name="Calculation 3 2 2 4 2 2 5" xfId="9995"/>
    <cellStyle name="Calculation 3 2 2 4 2 2 5 2" xfId="9996"/>
    <cellStyle name="Calculation 3 2 2 4 2 2 5 3" xfId="9997"/>
    <cellStyle name="Calculation 3 2 2 4 2 2 6" xfId="9998"/>
    <cellStyle name="Calculation 3 2 2 4 2 2 6 2" xfId="9999"/>
    <cellStyle name="Calculation 3 2 2 4 2 2 6 3" xfId="10000"/>
    <cellStyle name="Calculation 3 2 2 4 2 2 7" xfId="10001"/>
    <cellStyle name="Calculation 3 2 2 4 2 2 7 2" xfId="10002"/>
    <cellStyle name="Calculation 3 2 2 4 2 2 7 3" xfId="10003"/>
    <cellStyle name="Calculation 3 2 2 4 2 2 8" xfId="10004"/>
    <cellStyle name="Calculation 3 2 2 4 2 2 9" xfId="10005"/>
    <cellStyle name="Calculation 3 2 2 4 2 3" xfId="10006"/>
    <cellStyle name="Calculation 3 2 2 4 2 3 2" xfId="10007"/>
    <cellStyle name="Calculation 3 2 2 4 2 3 3" xfId="10008"/>
    <cellStyle name="Calculation 3 2 2 4 2 4" xfId="10009"/>
    <cellStyle name="Calculation 3 2 2 4 2 4 2" xfId="10010"/>
    <cellStyle name="Calculation 3 2 2 4 2 4 3" xfId="10011"/>
    <cellStyle name="Calculation 3 2 2 4 2 5" xfId="10012"/>
    <cellStyle name="Calculation 3 2 2 4 2 5 2" xfId="10013"/>
    <cellStyle name="Calculation 3 2 2 4 2 5 3" xfId="10014"/>
    <cellStyle name="Calculation 3 2 2 4 2 6" xfId="10015"/>
    <cellStyle name="Calculation 3 2 2 4 2 6 2" xfId="10016"/>
    <cellStyle name="Calculation 3 2 2 4 2 6 3" xfId="10017"/>
    <cellStyle name="Calculation 3 2 2 4 2 7" xfId="10018"/>
    <cellStyle name="Calculation 3 2 2 4 2 7 2" xfId="10019"/>
    <cellStyle name="Calculation 3 2 2 4 2 7 3" xfId="10020"/>
    <cellStyle name="Calculation 3 2 2 4 2 8" xfId="10021"/>
    <cellStyle name="Calculation 3 2 2 4 2 8 2" xfId="10022"/>
    <cellStyle name="Calculation 3 2 2 4 2 8 3" xfId="10023"/>
    <cellStyle name="Calculation 3 2 2 4 2 9" xfId="10024"/>
    <cellStyle name="Calculation 3 2 2 4 3" xfId="10025"/>
    <cellStyle name="Calculation 3 2 2 4 3 10" xfId="10026"/>
    <cellStyle name="Calculation 3 2 2 4 3 2" xfId="10027"/>
    <cellStyle name="Calculation 3 2 2 4 3 2 2" xfId="10028"/>
    <cellStyle name="Calculation 3 2 2 4 3 2 2 2" xfId="10029"/>
    <cellStyle name="Calculation 3 2 2 4 3 2 2 3" xfId="10030"/>
    <cellStyle name="Calculation 3 2 2 4 3 2 3" xfId="10031"/>
    <cellStyle name="Calculation 3 2 2 4 3 2 3 2" xfId="10032"/>
    <cellStyle name="Calculation 3 2 2 4 3 2 3 3" xfId="10033"/>
    <cellStyle name="Calculation 3 2 2 4 3 2 4" xfId="10034"/>
    <cellStyle name="Calculation 3 2 2 4 3 2 4 2" xfId="10035"/>
    <cellStyle name="Calculation 3 2 2 4 3 2 4 3" xfId="10036"/>
    <cellStyle name="Calculation 3 2 2 4 3 2 5" xfId="10037"/>
    <cellStyle name="Calculation 3 2 2 4 3 2 5 2" xfId="10038"/>
    <cellStyle name="Calculation 3 2 2 4 3 2 5 3" xfId="10039"/>
    <cellStyle name="Calculation 3 2 2 4 3 2 6" xfId="10040"/>
    <cellStyle name="Calculation 3 2 2 4 3 2 6 2" xfId="10041"/>
    <cellStyle name="Calculation 3 2 2 4 3 2 6 3" xfId="10042"/>
    <cellStyle name="Calculation 3 2 2 4 3 2 7" xfId="10043"/>
    <cellStyle name="Calculation 3 2 2 4 3 2 7 2" xfId="10044"/>
    <cellStyle name="Calculation 3 2 2 4 3 2 7 3" xfId="10045"/>
    <cellStyle name="Calculation 3 2 2 4 3 2 8" xfId="10046"/>
    <cellStyle name="Calculation 3 2 2 4 3 2 9" xfId="10047"/>
    <cellStyle name="Calculation 3 2 2 4 3 3" xfId="10048"/>
    <cellStyle name="Calculation 3 2 2 4 3 3 2" xfId="10049"/>
    <cellStyle name="Calculation 3 2 2 4 3 3 3" xfId="10050"/>
    <cellStyle name="Calculation 3 2 2 4 3 4" xfId="10051"/>
    <cellStyle name="Calculation 3 2 2 4 3 4 2" xfId="10052"/>
    <cellStyle name="Calculation 3 2 2 4 3 4 3" xfId="10053"/>
    <cellStyle name="Calculation 3 2 2 4 3 5" xfId="10054"/>
    <cellStyle name="Calculation 3 2 2 4 3 5 2" xfId="10055"/>
    <cellStyle name="Calculation 3 2 2 4 3 5 3" xfId="10056"/>
    <cellStyle name="Calculation 3 2 2 4 3 6" xfId="10057"/>
    <cellStyle name="Calculation 3 2 2 4 3 6 2" xfId="10058"/>
    <cellStyle name="Calculation 3 2 2 4 3 6 3" xfId="10059"/>
    <cellStyle name="Calculation 3 2 2 4 3 7" xfId="10060"/>
    <cellStyle name="Calculation 3 2 2 4 3 7 2" xfId="10061"/>
    <cellStyle name="Calculation 3 2 2 4 3 7 3" xfId="10062"/>
    <cellStyle name="Calculation 3 2 2 4 3 8" xfId="10063"/>
    <cellStyle name="Calculation 3 2 2 4 3 8 2" xfId="10064"/>
    <cellStyle name="Calculation 3 2 2 4 3 8 3" xfId="10065"/>
    <cellStyle name="Calculation 3 2 2 4 3 9" xfId="10066"/>
    <cellStyle name="Calculation 3 2 2 4 4" xfId="10067"/>
    <cellStyle name="Calculation 3 2 2 4 4 10" xfId="10068"/>
    <cellStyle name="Calculation 3 2 2 4 4 2" xfId="10069"/>
    <cellStyle name="Calculation 3 2 2 4 4 2 2" xfId="10070"/>
    <cellStyle name="Calculation 3 2 2 4 4 2 2 2" xfId="10071"/>
    <cellStyle name="Calculation 3 2 2 4 4 2 2 3" xfId="10072"/>
    <cellStyle name="Calculation 3 2 2 4 4 2 3" xfId="10073"/>
    <cellStyle name="Calculation 3 2 2 4 4 2 3 2" xfId="10074"/>
    <cellStyle name="Calculation 3 2 2 4 4 2 3 3" xfId="10075"/>
    <cellStyle name="Calculation 3 2 2 4 4 2 4" xfId="10076"/>
    <cellStyle name="Calculation 3 2 2 4 4 2 4 2" xfId="10077"/>
    <cellStyle name="Calculation 3 2 2 4 4 2 4 3" xfId="10078"/>
    <cellStyle name="Calculation 3 2 2 4 4 2 5" xfId="10079"/>
    <cellStyle name="Calculation 3 2 2 4 4 2 5 2" xfId="10080"/>
    <cellStyle name="Calculation 3 2 2 4 4 2 5 3" xfId="10081"/>
    <cellStyle name="Calculation 3 2 2 4 4 2 6" xfId="10082"/>
    <cellStyle name="Calculation 3 2 2 4 4 2 6 2" xfId="10083"/>
    <cellStyle name="Calculation 3 2 2 4 4 2 6 3" xfId="10084"/>
    <cellStyle name="Calculation 3 2 2 4 4 2 7" xfId="10085"/>
    <cellStyle name="Calculation 3 2 2 4 4 2 7 2" xfId="10086"/>
    <cellStyle name="Calculation 3 2 2 4 4 2 7 3" xfId="10087"/>
    <cellStyle name="Calculation 3 2 2 4 4 2 8" xfId="10088"/>
    <cellStyle name="Calculation 3 2 2 4 4 2 9" xfId="10089"/>
    <cellStyle name="Calculation 3 2 2 4 4 3" xfId="10090"/>
    <cellStyle name="Calculation 3 2 2 4 4 3 2" xfId="10091"/>
    <cellStyle name="Calculation 3 2 2 4 4 3 3" xfId="10092"/>
    <cellStyle name="Calculation 3 2 2 4 4 4" xfId="10093"/>
    <cellStyle name="Calculation 3 2 2 4 4 4 2" xfId="10094"/>
    <cellStyle name="Calculation 3 2 2 4 4 4 3" xfId="10095"/>
    <cellStyle name="Calculation 3 2 2 4 4 5" xfId="10096"/>
    <cellStyle name="Calculation 3 2 2 4 4 5 2" xfId="10097"/>
    <cellStyle name="Calculation 3 2 2 4 4 5 3" xfId="10098"/>
    <cellStyle name="Calculation 3 2 2 4 4 6" xfId="10099"/>
    <cellStyle name="Calculation 3 2 2 4 4 6 2" xfId="10100"/>
    <cellStyle name="Calculation 3 2 2 4 4 6 3" xfId="10101"/>
    <cellStyle name="Calculation 3 2 2 4 4 7" xfId="10102"/>
    <cellStyle name="Calculation 3 2 2 4 4 7 2" xfId="10103"/>
    <cellStyle name="Calculation 3 2 2 4 4 7 3" xfId="10104"/>
    <cellStyle name="Calculation 3 2 2 4 4 8" xfId="10105"/>
    <cellStyle name="Calculation 3 2 2 4 4 8 2" xfId="10106"/>
    <cellStyle name="Calculation 3 2 2 4 4 8 3" xfId="10107"/>
    <cellStyle name="Calculation 3 2 2 4 4 9" xfId="10108"/>
    <cellStyle name="Calculation 3 2 2 4 5" xfId="10109"/>
    <cellStyle name="Calculation 3 2 2 4 5 2" xfId="10110"/>
    <cellStyle name="Calculation 3 2 2 4 5 2 2" xfId="10111"/>
    <cellStyle name="Calculation 3 2 2 4 5 2 3" xfId="10112"/>
    <cellStyle name="Calculation 3 2 2 4 5 3" xfId="10113"/>
    <cellStyle name="Calculation 3 2 2 4 5 3 2" xfId="10114"/>
    <cellStyle name="Calculation 3 2 2 4 5 3 3" xfId="10115"/>
    <cellStyle name="Calculation 3 2 2 4 5 4" xfId="10116"/>
    <cellStyle name="Calculation 3 2 2 4 5 4 2" xfId="10117"/>
    <cellStyle name="Calculation 3 2 2 4 5 4 3" xfId="10118"/>
    <cellStyle name="Calculation 3 2 2 4 5 5" xfId="10119"/>
    <cellStyle name="Calculation 3 2 2 4 5 5 2" xfId="10120"/>
    <cellStyle name="Calculation 3 2 2 4 5 5 3" xfId="10121"/>
    <cellStyle name="Calculation 3 2 2 4 5 6" xfId="10122"/>
    <cellStyle name="Calculation 3 2 2 4 5 6 2" xfId="10123"/>
    <cellStyle name="Calculation 3 2 2 4 5 6 3" xfId="10124"/>
    <cellStyle name="Calculation 3 2 2 4 5 7" xfId="10125"/>
    <cellStyle name="Calculation 3 2 2 4 5 7 2" xfId="10126"/>
    <cellStyle name="Calculation 3 2 2 4 5 7 3" xfId="10127"/>
    <cellStyle name="Calculation 3 2 2 4 5 8" xfId="10128"/>
    <cellStyle name="Calculation 3 2 2 4 5 9" xfId="10129"/>
    <cellStyle name="Calculation 3 2 2 4 6" xfId="10130"/>
    <cellStyle name="Calculation 3 2 2 4 6 2" xfId="10131"/>
    <cellStyle name="Calculation 3 2 2 4 6 3" xfId="10132"/>
    <cellStyle name="Calculation 3 2 2 4 7" xfId="10133"/>
    <cellStyle name="Calculation 3 2 2 4 7 2" xfId="10134"/>
    <cellStyle name="Calculation 3 2 2 4 7 3" xfId="10135"/>
    <cellStyle name="Calculation 3 2 2 4 8" xfId="10136"/>
    <cellStyle name="Calculation 3 2 2 4 8 2" xfId="10137"/>
    <cellStyle name="Calculation 3 2 2 4 8 3" xfId="10138"/>
    <cellStyle name="Calculation 3 2 2 4 9" xfId="10139"/>
    <cellStyle name="Calculation 3 2 2 4 9 2" xfId="10140"/>
    <cellStyle name="Calculation 3 2 2 4 9 3" xfId="10141"/>
    <cellStyle name="Calculation 3 2 2 5" xfId="10142"/>
    <cellStyle name="Calculation 3 2 2 5 10" xfId="44093"/>
    <cellStyle name="Calculation 3 2 2 5 2" xfId="10143"/>
    <cellStyle name="Calculation 3 2 2 5 2 10" xfId="10144"/>
    <cellStyle name="Calculation 3 2 2 5 2 2" xfId="10145"/>
    <cellStyle name="Calculation 3 2 2 5 2 2 2" xfId="10146"/>
    <cellStyle name="Calculation 3 2 2 5 2 2 2 2" xfId="10147"/>
    <cellStyle name="Calculation 3 2 2 5 2 2 2 3" xfId="10148"/>
    <cellStyle name="Calculation 3 2 2 5 2 2 3" xfId="10149"/>
    <cellStyle name="Calculation 3 2 2 5 2 2 3 2" xfId="10150"/>
    <cellStyle name="Calculation 3 2 2 5 2 2 3 3" xfId="10151"/>
    <cellStyle name="Calculation 3 2 2 5 2 2 4" xfId="10152"/>
    <cellStyle name="Calculation 3 2 2 5 2 2 4 2" xfId="10153"/>
    <cellStyle name="Calculation 3 2 2 5 2 2 4 3" xfId="10154"/>
    <cellStyle name="Calculation 3 2 2 5 2 2 5" xfId="10155"/>
    <cellStyle name="Calculation 3 2 2 5 2 2 5 2" xfId="10156"/>
    <cellStyle name="Calculation 3 2 2 5 2 2 5 3" xfId="10157"/>
    <cellStyle name="Calculation 3 2 2 5 2 2 6" xfId="10158"/>
    <cellStyle name="Calculation 3 2 2 5 2 2 6 2" xfId="10159"/>
    <cellStyle name="Calculation 3 2 2 5 2 2 6 3" xfId="10160"/>
    <cellStyle name="Calculation 3 2 2 5 2 2 7" xfId="10161"/>
    <cellStyle name="Calculation 3 2 2 5 2 2 7 2" xfId="10162"/>
    <cellStyle name="Calculation 3 2 2 5 2 2 7 3" xfId="10163"/>
    <cellStyle name="Calculation 3 2 2 5 2 2 8" xfId="10164"/>
    <cellStyle name="Calculation 3 2 2 5 2 2 9" xfId="10165"/>
    <cellStyle name="Calculation 3 2 2 5 2 3" xfId="10166"/>
    <cellStyle name="Calculation 3 2 2 5 2 3 2" xfId="10167"/>
    <cellStyle name="Calculation 3 2 2 5 2 3 3" xfId="10168"/>
    <cellStyle name="Calculation 3 2 2 5 2 4" xfId="10169"/>
    <cellStyle name="Calculation 3 2 2 5 2 4 2" xfId="10170"/>
    <cellStyle name="Calculation 3 2 2 5 2 4 3" xfId="10171"/>
    <cellStyle name="Calculation 3 2 2 5 2 5" xfId="10172"/>
    <cellStyle name="Calculation 3 2 2 5 2 5 2" xfId="10173"/>
    <cellStyle name="Calculation 3 2 2 5 2 5 3" xfId="10174"/>
    <cellStyle name="Calculation 3 2 2 5 2 6" xfId="10175"/>
    <cellStyle name="Calculation 3 2 2 5 2 6 2" xfId="10176"/>
    <cellStyle name="Calculation 3 2 2 5 2 6 3" xfId="10177"/>
    <cellStyle name="Calculation 3 2 2 5 2 7" xfId="10178"/>
    <cellStyle name="Calculation 3 2 2 5 2 7 2" xfId="10179"/>
    <cellStyle name="Calculation 3 2 2 5 2 7 3" xfId="10180"/>
    <cellStyle name="Calculation 3 2 2 5 2 8" xfId="10181"/>
    <cellStyle name="Calculation 3 2 2 5 2 8 2" xfId="10182"/>
    <cellStyle name="Calculation 3 2 2 5 2 8 3" xfId="10183"/>
    <cellStyle name="Calculation 3 2 2 5 2 9" xfId="10184"/>
    <cellStyle name="Calculation 3 2 2 5 3" xfId="10185"/>
    <cellStyle name="Calculation 3 2 2 5 3 10" xfId="10186"/>
    <cellStyle name="Calculation 3 2 2 5 3 2" xfId="10187"/>
    <cellStyle name="Calculation 3 2 2 5 3 2 2" xfId="10188"/>
    <cellStyle name="Calculation 3 2 2 5 3 2 2 2" xfId="10189"/>
    <cellStyle name="Calculation 3 2 2 5 3 2 2 3" xfId="10190"/>
    <cellStyle name="Calculation 3 2 2 5 3 2 3" xfId="10191"/>
    <cellStyle name="Calculation 3 2 2 5 3 2 3 2" xfId="10192"/>
    <cellStyle name="Calculation 3 2 2 5 3 2 3 3" xfId="10193"/>
    <cellStyle name="Calculation 3 2 2 5 3 2 4" xfId="10194"/>
    <cellStyle name="Calculation 3 2 2 5 3 2 4 2" xfId="10195"/>
    <cellStyle name="Calculation 3 2 2 5 3 2 4 3" xfId="10196"/>
    <cellStyle name="Calculation 3 2 2 5 3 2 5" xfId="10197"/>
    <cellStyle name="Calculation 3 2 2 5 3 2 5 2" xfId="10198"/>
    <cellStyle name="Calculation 3 2 2 5 3 2 5 3" xfId="10199"/>
    <cellStyle name="Calculation 3 2 2 5 3 2 6" xfId="10200"/>
    <cellStyle name="Calculation 3 2 2 5 3 2 6 2" xfId="10201"/>
    <cellStyle name="Calculation 3 2 2 5 3 2 6 3" xfId="10202"/>
    <cellStyle name="Calculation 3 2 2 5 3 2 7" xfId="10203"/>
    <cellStyle name="Calculation 3 2 2 5 3 2 7 2" xfId="10204"/>
    <cellStyle name="Calculation 3 2 2 5 3 2 7 3" xfId="10205"/>
    <cellStyle name="Calculation 3 2 2 5 3 2 8" xfId="10206"/>
    <cellStyle name="Calculation 3 2 2 5 3 2 9" xfId="10207"/>
    <cellStyle name="Calculation 3 2 2 5 3 3" xfId="10208"/>
    <cellStyle name="Calculation 3 2 2 5 3 3 2" xfId="10209"/>
    <cellStyle name="Calculation 3 2 2 5 3 3 3" xfId="10210"/>
    <cellStyle name="Calculation 3 2 2 5 3 4" xfId="10211"/>
    <cellStyle name="Calculation 3 2 2 5 3 4 2" xfId="10212"/>
    <cellStyle name="Calculation 3 2 2 5 3 4 3" xfId="10213"/>
    <cellStyle name="Calculation 3 2 2 5 3 5" xfId="10214"/>
    <cellStyle name="Calculation 3 2 2 5 3 5 2" xfId="10215"/>
    <cellStyle name="Calculation 3 2 2 5 3 5 3" xfId="10216"/>
    <cellStyle name="Calculation 3 2 2 5 3 6" xfId="10217"/>
    <cellStyle name="Calculation 3 2 2 5 3 6 2" xfId="10218"/>
    <cellStyle name="Calculation 3 2 2 5 3 6 3" xfId="10219"/>
    <cellStyle name="Calculation 3 2 2 5 3 7" xfId="10220"/>
    <cellStyle name="Calculation 3 2 2 5 3 7 2" xfId="10221"/>
    <cellStyle name="Calculation 3 2 2 5 3 7 3" xfId="10222"/>
    <cellStyle name="Calculation 3 2 2 5 3 8" xfId="10223"/>
    <cellStyle name="Calculation 3 2 2 5 3 8 2" xfId="10224"/>
    <cellStyle name="Calculation 3 2 2 5 3 8 3" xfId="10225"/>
    <cellStyle name="Calculation 3 2 2 5 3 9" xfId="10226"/>
    <cellStyle name="Calculation 3 2 2 5 4" xfId="10227"/>
    <cellStyle name="Calculation 3 2 2 5 4 10" xfId="10228"/>
    <cellStyle name="Calculation 3 2 2 5 4 2" xfId="10229"/>
    <cellStyle name="Calculation 3 2 2 5 4 2 2" xfId="10230"/>
    <cellStyle name="Calculation 3 2 2 5 4 2 2 2" xfId="10231"/>
    <cellStyle name="Calculation 3 2 2 5 4 2 2 3" xfId="10232"/>
    <cellStyle name="Calculation 3 2 2 5 4 2 3" xfId="10233"/>
    <cellStyle name="Calculation 3 2 2 5 4 2 3 2" xfId="10234"/>
    <cellStyle name="Calculation 3 2 2 5 4 2 3 3" xfId="10235"/>
    <cellStyle name="Calculation 3 2 2 5 4 2 4" xfId="10236"/>
    <cellStyle name="Calculation 3 2 2 5 4 2 4 2" xfId="10237"/>
    <cellStyle name="Calculation 3 2 2 5 4 2 4 3" xfId="10238"/>
    <cellStyle name="Calculation 3 2 2 5 4 2 5" xfId="10239"/>
    <cellStyle name="Calculation 3 2 2 5 4 2 5 2" xfId="10240"/>
    <cellStyle name="Calculation 3 2 2 5 4 2 5 3" xfId="10241"/>
    <cellStyle name="Calculation 3 2 2 5 4 2 6" xfId="10242"/>
    <cellStyle name="Calculation 3 2 2 5 4 2 6 2" xfId="10243"/>
    <cellStyle name="Calculation 3 2 2 5 4 2 6 3" xfId="10244"/>
    <cellStyle name="Calculation 3 2 2 5 4 2 7" xfId="10245"/>
    <cellStyle name="Calculation 3 2 2 5 4 2 7 2" xfId="10246"/>
    <cellStyle name="Calculation 3 2 2 5 4 2 7 3" xfId="10247"/>
    <cellStyle name="Calculation 3 2 2 5 4 2 8" xfId="10248"/>
    <cellStyle name="Calculation 3 2 2 5 4 2 9" xfId="10249"/>
    <cellStyle name="Calculation 3 2 2 5 4 3" xfId="10250"/>
    <cellStyle name="Calculation 3 2 2 5 4 3 2" xfId="10251"/>
    <cellStyle name="Calculation 3 2 2 5 4 3 3" xfId="10252"/>
    <cellStyle name="Calculation 3 2 2 5 4 4" xfId="10253"/>
    <cellStyle name="Calculation 3 2 2 5 4 4 2" xfId="10254"/>
    <cellStyle name="Calculation 3 2 2 5 4 4 3" xfId="10255"/>
    <cellStyle name="Calculation 3 2 2 5 4 5" xfId="10256"/>
    <cellStyle name="Calculation 3 2 2 5 4 5 2" xfId="10257"/>
    <cellStyle name="Calculation 3 2 2 5 4 5 3" xfId="10258"/>
    <cellStyle name="Calculation 3 2 2 5 4 6" xfId="10259"/>
    <cellStyle name="Calculation 3 2 2 5 4 6 2" xfId="10260"/>
    <cellStyle name="Calculation 3 2 2 5 4 6 3" xfId="10261"/>
    <cellStyle name="Calculation 3 2 2 5 4 7" xfId="10262"/>
    <cellStyle name="Calculation 3 2 2 5 4 7 2" xfId="10263"/>
    <cellStyle name="Calculation 3 2 2 5 4 7 3" xfId="10264"/>
    <cellStyle name="Calculation 3 2 2 5 4 8" xfId="10265"/>
    <cellStyle name="Calculation 3 2 2 5 4 8 2" xfId="10266"/>
    <cellStyle name="Calculation 3 2 2 5 4 8 3" xfId="10267"/>
    <cellStyle name="Calculation 3 2 2 5 4 9" xfId="10268"/>
    <cellStyle name="Calculation 3 2 2 5 5" xfId="10269"/>
    <cellStyle name="Calculation 3 2 2 5 5 2" xfId="10270"/>
    <cellStyle name="Calculation 3 2 2 5 5 2 2" xfId="10271"/>
    <cellStyle name="Calculation 3 2 2 5 5 2 3" xfId="10272"/>
    <cellStyle name="Calculation 3 2 2 5 5 3" xfId="10273"/>
    <cellStyle name="Calculation 3 2 2 5 5 3 2" xfId="10274"/>
    <cellStyle name="Calculation 3 2 2 5 5 3 3" xfId="10275"/>
    <cellStyle name="Calculation 3 2 2 5 5 4" xfId="10276"/>
    <cellStyle name="Calculation 3 2 2 5 5 4 2" xfId="10277"/>
    <cellStyle name="Calculation 3 2 2 5 5 4 3" xfId="10278"/>
    <cellStyle name="Calculation 3 2 2 5 5 5" xfId="10279"/>
    <cellStyle name="Calculation 3 2 2 5 5 5 2" xfId="10280"/>
    <cellStyle name="Calculation 3 2 2 5 5 5 3" xfId="10281"/>
    <cellStyle name="Calculation 3 2 2 5 5 6" xfId="10282"/>
    <cellStyle name="Calculation 3 2 2 5 5 6 2" xfId="10283"/>
    <cellStyle name="Calculation 3 2 2 5 5 6 3" xfId="10284"/>
    <cellStyle name="Calculation 3 2 2 5 5 7" xfId="10285"/>
    <cellStyle name="Calculation 3 2 2 5 5 7 2" xfId="10286"/>
    <cellStyle name="Calculation 3 2 2 5 5 7 3" xfId="10287"/>
    <cellStyle name="Calculation 3 2 2 5 5 8" xfId="10288"/>
    <cellStyle name="Calculation 3 2 2 5 5 9" xfId="10289"/>
    <cellStyle name="Calculation 3 2 2 5 6" xfId="10290"/>
    <cellStyle name="Calculation 3 2 2 5 6 2" xfId="10291"/>
    <cellStyle name="Calculation 3 2 2 5 6 3" xfId="10292"/>
    <cellStyle name="Calculation 3 2 2 5 7" xfId="10293"/>
    <cellStyle name="Calculation 3 2 2 5 7 2" xfId="10294"/>
    <cellStyle name="Calculation 3 2 2 5 7 3" xfId="10295"/>
    <cellStyle name="Calculation 3 2 2 5 8" xfId="10296"/>
    <cellStyle name="Calculation 3 2 2 5 8 2" xfId="10297"/>
    <cellStyle name="Calculation 3 2 2 5 8 3" xfId="10298"/>
    <cellStyle name="Calculation 3 2 2 5 9" xfId="10299"/>
    <cellStyle name="Calculation 3 2 2 5 9 2" xfId="10300"/>
    <cellStyle name="Calculation 3 2 2 5 9 3" xfId="10301"/>
    <cellStyle name="Calculation 3 2 2 6" xfId="10302"/>
    <cellStyle name="Calculation 3 2 2 6 10" xfId="10303"/>
    <cellStyle name="Calculation 3 2 2 6 2" xfId="10304"/>
    <cellStyle name="Calculation 3 2 2 6 2 2" xfId="10305"/>
    <cellStyle name="Calculation 3 2 2 6 2 2 2" xfId="10306"/>
    <cellStyle name="Calculation 3 2 2 6 2 2 3" xfId="10307"/>
    <cellStyle name="Calculation 3 2 2 6 2 3" xfId="10308"/>
    <cellStyle name="Calculation 3 2 2 6 2 3 2" xfId="10309"/>
    <cellStyle name="Calculation 3 2 2 6 2 3 3" xfId="10310"/>
    <cellStyle name="Calculation 3 2 2 6 2 4" xfId="10311"/>
    <cellStyle name="Calculation 3 2 2 6 2 4 2" xfId="10312"/>
    <cellStyle name="Calculation 3 2 2 6 2 4 3" xfId="10313"/>
    <cellStyle name="Calculation 3 2 2 6 2 5" xfId="10314"/>
    <cellStyle name="Calculation 3 2 2 6 2 5 2" xfId="10315"/>
    <cellStyle name="Calculation 3 2 2 6 2 5 3" xfId="10316"/>
    <cellStyle name="Calculation 3 2 2 6 2 6" xfId="10317"/>
    <cellStyle name="Calculation 3 2 2 6 2 6 2" xfId="10318"/>
    <cellStyle name="Calculation 3 2 2 6 2 6 3" xfId="10319"/>
    <cellStyle name="Calculation 3 2 2 6 2 7" xfId="10320"/>
    <cellStyle name="Calculation 3 2 2 6 2 7 2" xfId="10321"/>
    <cellStyle name="Calculation 3 2 2 6 2 7 3" xfId="10322"/>
    <cellStyle name="Calculation 3 2 2 6 2 8" xfId="10323"/>
    <cellStyle name="Calculation 3 2 2 6 2 9" xfId="10324"/>
    <cellStyle name="Calculation 3 2 2 6 3" xfId="10325"/>
    <cellStyle name="Calculation 3 2 2 6 3 2" xfId="10326"/>
    <cellStyle name="Calculation 3 2 2 6 3 3" xfId="10327"/>
    <cellStyle name="Calculation 3 2 2 6 4" xfId="10328"/>
    <cellStyle name="Calculation 3 2 2 6 4 2" xfId="10329"/>
    <cellStyle name="Calculation 3 2 2 6 4 3" xfId="10330"/>
    <cellStyle name="Calculation 3 2 2 6 5" xfId="10331"/>
    <cellStyle name="Calculation 3 2 2 6 5 2" xfId="10332"/>
    <cellStyle name="Calculation 3 2 2 6 5 3" xfId="10333"/>
    <cellStyle name="Calculation 3 2 2 6 6" xfId="10334"/>
    <cellStyle name="Calculation 3 2 2 6 6 2" xfId="10335"/>
    <cellStyle name="Calculation 3 2 2 6 6 3" xfId="10336"/>
    <cellStyle name="Calculation 3 2 2 6 7" xfId="10337"/>
    <cellStyle name="Calculation 3 2 2 6 7 2" xfId="10338"/>
    <cellStyle name="Calculation 3 2 2 6 7 3" xfId="10339"/>
    <cellStyle name="Calculation 3 2 2 6 8" xfId="10340"/>
    <cellStyle name="Calculation 3 2 2 6 8 2" xfId="10341"/>
    <cellStyle name="Calculation 3 2 2 6 8 3" xfId="10342"/>
    <cellStyle name="Calculation 3 2 2 6 9" xfId="10343"/>
    <cellStyle name="Calculation 3 2 2 7" xfId="10344"/>
    <cellStyle name="Calculation 3 2 2 7 10" xfId="10345"/>
    <cellStyle name="Calculation 3 2 2 7 2" xfId="10346"/>
    <cellStyle name="Calculation 3 2 2 7 2 2" xfId="10347"/>
    <cellStyle name="Calculation 3 2 2 7 2 2 2" xfId="10348"/>
    <cellStyle name="Calculation 3 2 2 7 2 2 3" xfId="10349"/>
    <cellStyle name="Calculation 3 2 2 7 2 3" xfId="10350"/>
    <cellStyle name="Calculation 3 2 2 7 2 3 2" xfId="10351"/>
    <cellStyle name="Calculation 3 2 2 7 2 3 3" xfId="10352"/>
    <cellStyle name="Calculation 3 2 2 7 2 4" xfId="10353"/>
    <cellStyle name="Calculation 3 2 2 7 2 4 2" xfId="10354"/>
    <cellStyle name="Calculation 3 2 2 7 2 4 3" xfId="10355"/>
    <cellStyle name="Calculation 3 2 2 7 2 5" xfId="10356"/>
    <cellStyle name="Calculation 3 2 2 7 2 5 2" xfId="10357"/>
    <cellStyle name="Calculation 3 2 2 7 2 5 3" xfId="10358"/>
    <cellStyle name="Calculation 3 2 2 7 2 6" xfId="10359"/>
    <cellStyle name="Calculation 3 2 2 7 2 6 2" xfId="10360"/>
    <cellStyle name="Calculation 3 2 2 7 2 6 3" xfId="10361"/>
    <cellStyle name="Calculation 3 2 2 7 2 7" xfId="10362"/>
    <cellStyle name="Calculation 3 2 2 7 2 7 2" xfId="10363"/>
    <cellStyle name="Calculation 3 2 2 7 2 7 3" xfId="10364"/>
    <cellStyle name="Calculation 3 2 2 7 2 8" xfId="10365"/>
    <cellStyle name="Calculation 3 2 2 7 2 9" xfId="10366"/>
    <cellStyle name="Calculation 3 2 2 7 3" xfId="10367"/>
    <cellStyle name="Calculation 3 2 2 7 3 2" xfId="10368"/>
    <cellStyle name="Calculation 3 2 2 7 3 3" xfId="10369"/>
    <cellStyle name="Calculation 3 2 2 7 4" xfId="10370"/>
    <cellStyle name="Calculation 3 2 2 7 4 2" xfId="10371"/>
    <cellStyle name="Calculation 3 2 2 7 4 3" xfId="10372"/>
    <cellStyle name="Calculation 3 2 2 7 5" xfId="10373"/>
    <cellStyle name="Calculation 3 2 2 7 5 2" xfId="10374"/>
    <cellStyle name="Calculation 3 2 2 7 5 3" xfId="10375"/>
    <cellStyle name="Calculation 3 2 2 7 6" xfId="10376"/>
    <cellStyle name="Calculation 3 2 2 7 6 2" xfId="10377"/>
    <cellStyle name="Calculation 3 2 2 7 6 3" xfId="10378"/>
    <cellStyle name="Calculation 3 2 2 7 7" xfId="10379"/>
    <cellStyle name="Calculation 3 2 2 7 7 2" xfId="10380"/>
    <cellStyle name="Calculation 3 2 2 7 7 3" xfId="10381"/>
    <cellStyle name="Calculation 3 2 2 7 8" xfId="10382"/>
    <cellStyle name="Calculation 3 2 2 7 8 2" xfId="10383"/>
    <cellStyle name="Calculation 3 2 2 7 8 3" xfId="10384"/>
    <cellStyle name="Calculation 3 2 2 7 9" xfId="10385"/>
    <cellStyle name="Calculation 3 2 2 8" xfId="10386"/>
    <cellStyle name="Calculation 3 2 2 8 10" xfId="10387"/>
    <cellStyle name="Calculation 3 2 2 8 2" xfId="10388"/>
    <cellStyle name="Calculation 3 2 2 8 2 2" xfId="10389"/>
    <cellStyle name="Calculation 3 2 2 8 2 2 2" xfId="10390"/>
    <cellStyle name="Calculation 3 2 2 8 2 2 3" xfId="10391"/>
    <cellStyle name="Calculation 3 2 2 8 2 3" xfId="10392"/>
    <cellStyle name="Calculation 3 2 2 8 2 3 2" xfId="10393"/>
    <cellStyle name="Calculation 3 2 2 8 2 3 3" xfId="10394"/>
    <cellStyle name="Calculation 3 2 2 8 2 4" xfId="10395"/>
    <cellStyle name="Calculation 3 2 2 8 2 4 2" xfId="10396"/>
    <cellStyle name="Calculation 3 2 2 8 2 4 3" xfId="10397"/>
    <cellStyle name="Calculation 3 2 2 8 2 5" xfId="10398"/>
    <cellStyle name="Calculation 3 2 2 8 2 5 2" xfId="10399"/>
    <cellStyle name="Calculation 3 2 2 8 2 5 3" xfId="10400"/>
    <cellStyle name="Calculation 3 2 2 8 2 6" xfId="10401"/>
    <cellStyle name="Calculation 3 2 2 8 2 6 2" xfId="10402"/>
    <cellStyle name="Calculation 3 2 2 8 2 6 3" xfId="10403"/>
    <cellStyle name="Calculation 3 2 2 8 2 7" xfId="10404"/>
    <cellStyle name="Calculation 3 2 2 8 2 7 2" xfId="10405"/>
    <cellStyle name="Calculation 3 2 2 8 2 7 3" xfId="10406"/>
    <cellStyle name="Calculation 3 2 2 8 2 8" xfId="10407"/>
    <cellStyle name="Calculation 3 2 2 8 2 9" xfId="10408"/>
    <cellStyle name="Calculation 3 2 2 8 3" xfId="10409"/>
    <cellStyle name="Calculation 3 2 2 8 3 2" xfId="10410"/>
    <cellStyle name="Calculation 3 2 2 8 3 3" xfId="10411"/>
    <cellStyle name="Calculation 3 2 2 8 4" xfId="10412"/>
    <cellStyle name="Calculation 3 2 2 8 4 2" xfId="10413"/>
    <cellStyle name="Calculation 3 2 2 8 4 3" xfId="10414"/>
    <cellStyle name="Calculation 3 2 2 8 5" xfId="10415"/>
    <cellStyle name="Calculation 3 2 2 8 5 2" xfId="10416"/>
    <cellStyle name="Calculation 3 2 2 8 5 3" xfId="10417"/>
    <cellStyle name="Calculation 3 2 2 8 6" xfId="10418"/>
    <cellStyle name="Calculation 3 2 2 8 6 2" xfId="10419"/>
    <cellStyle name="Calculation 3 2 2 8 6 3" xfId="10420"/>
    <cellStyle name="Calculation 3 2 2 8 7" xfId="10421"/>
    <cellStyle name="Calculation 3 2 2 8 7 2" xfId="10422"/>
    <cellStyle name="Calculation 3 2 2 8 7 3" xfId="10423"/>
    <cellStyle name="Calculation 3 2 2 8 8" xfId="10424"/>
    <cellStyle name="Calculation 3 2 2 8 8 2" xfId="10425"/>
    <cellStyle name="Calculation 3 2 2 8 8 3" xfId="10426"/>
    <cellStyle name="Calculation 3 2 2 8 9" xfId="10427"/>
    <cellStyle name="Calculation 3 2 2 9" xfId="10428"/>
    <cellStyle name="Calculation 3 2 2 9 2" xfId="10429"/>
    <cellStyle name="Calculation 3 2 2 9 2 2" xfId="10430"/>
    <cellStyle name="Calculation 3 2 2 9 2 3" xfId="10431"/>
    <cellStyle name="Calculation 3 2 2 9 3" xfId="10432"/>
    <cellStyle name="Calculation 3 2 2 9 3 2" xfId="10433"/>
    <cellStyle name="Calculation 3 2 2 9 3 3" xfId="10434"/>
    <cellStyle name="Calculation 3 2 2 9 4" xfId="10435"/>
    <cellStyle name="Calculation 3 2 2 9 4 2" xfId="10436"/>
    <cellStyle name="Calculation 3 2 2 9 4 3" xfId="10437"/>
    <cellStyle name="Calculation 3 2 2 9 5" xfId="10438"/>
    <cellStyle name="Calculation 3 2 2 9 5 2" xfId="10439"/>
    <cellStyle name="Calculation 3 2 2 9 5 3" xfId="10440"/>
    <cellStyle name="Calculation 3 2 2 9 6" xfId="10441"/>
    <cellStyle name="Calculation 3 2 2 9 6 2" xfId="10442"/>
    <cellStyle name="Calculation 3 2 2 9 6 3" xfId="10443"/>
    <cellStyle name="Calculation 3 2 2 9 7" xfId="10444"/>
    <cellStyle name="Calculation 3 2 2 9 7 2" xfId="10445"/>
    <cellStyle name="Calculation 3 2 2 9 7 3" xfId="10446"/>
    <cellStyle name="Calculation 3 2 2 9 8" xfId="10447"/>
    <cellStyle name="Calculation 3 2 2 9 9" xfId="10448"/>
    <cellStyle name="Calculation 3 2 3" xfId="10449"/>
    <cellStyle name="Calculation 3 2 3 10" xfId="10450"/>
    <cellStyle name="Calculation 3 2 3 10 2" xfId="10451"/>
    <cellStyle name="Calculation 3 2 3 10 3" xfId="10452"/>
    <cellStyle name="Calculation 3 2 3 11" xfId="10453"/>
    <cellStyle name="Calculation 3 2 3 11 2" xfId="10454"/>
    <cellStyle name="Calculation 3 2 3 11 3" xfId="10455"/>
    <cellStyle name="Calculation 3 2 3 12" xfId="10456"/>
    <cellStyle name="Calculation 3 2 3 12 2" xfId="10457"/>
    <cellStyle name="Calculation 3 2 3 12 3" xfId="10458"/>
    <cellStyle name="Calculation 3 2 3 13" xfId="10459"/>
    <cellStyle name="Calculation 3 2 3 13 2" xfId="10460"/>
    <cellStyle name="Calculation 3 2 3 13 3" xfId="10461"/>
    <cellStyle name="Calculation 3 2 3 14" xfId="44094"/>
    <cellStyle name="Calculation 3 2 3 2" xfId="10462"/>
    <cellStyle name="Calculation 3 2 3 2 10" xfId="44095"/>
    <cellStyle name="Calculation 3 2 3 2 2" xfId="10463"/>
    <cellStyle name="Calculation 3 2 3 2 2 10" xfId="10464"/>
    <cellStyle name="Calculation 3 2 3 2 2 2" xfId="10465"/>
    <cellStyle name="Calculation 3 2 3 2 2 2 2" xfId="10466"/>
    <cellStyle name="Calculation 3 2 3 2 2 2 2 2" xfId="10467"/>
    <cellStyle name="Calculation 3 2 3 2 2 2 2 3" xfId="10468"/>
    <cellStyle name="Calculation 3 2 3 2 2 2 3" xfId="10469"/>
    <cellStyle name="Calculation 3 2 3 2 2 2 3 2" xfId="10470"/>
    <cellStyle name="Calculation 3 2 3 2 2 2 3 3" xfId="10471"/>
    <cellStyle name="Calculation 3 2 3 2 2 2 4" xfId="10472"/>
    <cellStyle name="Calculation 3 2 3 2 2 2 4 2" xfId="10473"/>
    <cellStyle name="Calculation 3 2 3 2 2 2 4 3" xfId="10474"/>
    <cellStyle name="Calculation 3 2 3 2 2 2 5" xfId="10475"/>
    <cellStyle name="Calculation 3 2 3 2 2 2 5 2" xfId="10476"/>
    <cellStyle name="Calculation 3 2 3 2 2 2 5 3" xfId="10477"/>
    <cellStyle name="Calculation 3 2 3 2 2 2 6" xfId="10478"/>
    <cellStyle name="Calculation 3 2 3 2 2 2 6 2" xfId="10479"/>
    <cellStyle name="Calculation 3 2 3 2 2 2 6 3" xfId="10480"/>
    <cellStyle name="Calculation 3 2 3 2 2 2 7" xfId="10481"/>
    <cellStyle name="Calculation 3 2 3 2 2 2 7 2" xfId="10482"/>
    <cellStyle name="Calculation 3 2 3 2 2 2 7 3" xfId="10483"/>
    <cellStyle name="Calculation 3 2 3 2 2 2 8" xfId="10484"/>
    <cellStyle name="Calculation 3 2 3 2 2 2 9" xfId="10485"/>
    <cellStyle name="Calculation 3 2 3 2 2 3" xfId="10486"/>
    <cellStyle name="Calculation 3 2 3 2 2 3 2" xfId="10487"/>
    <cellStyle name="Calculation 3 2 3 2 2 3 3" xfId="10488"/>
    <cellStyle name="Calculation 3 2 3 2 2 4" xfId="10489"/>
    <cellStyle name="Calculation 3 2 3 2 2 4 2" xfId="10490"/>
    <cellStyle name="Calculation 3 2 3 2 2 4 3" xfId="10491"/>
    <cellStyle name="Calculation 3 2 3 2 2 5" xfId="10492"/>
    <cellStyle name="Calculation 3 2 3 2 2 5 2" xfId="10493"/>
    <cellStyle name="Calculation 3 2 3 2 2 5 3" xfId="10494"/>
    <cellStyle name="Calculation 3 2 3 2 2 6" xfId="10495"/>
    <cellStyle name="Calculation 3 2 3 2 2 6 2" xfId="10496"/>
    <cellStyle name="Calculation 3 2 3 2 2 6 3" xfId="10497"/>
    <cellStyle name="Calculation 3 2 3 2 2 7" xfId="10498"/>
    <cellStyle name="Calculation 3 2 3 2 2 7 2" xfId="10499"/>
    <cellStyle name="Calculation 3 2 3 2 2 7 3" xfId="10500"/>
    <cellStyle name="Calculation 3 2 3 2 2 8" xfId="10501"/>
    <cellStyle name="Calculation 3 2 3 2 2 8 2" xfId="10502"/>
    <cellStyle name="Calculation 3 2 3 2 2 8 3" xfId="10503"/>
    <cellStyle name="Calculation 3 2 3 2 2 9" xfId="10504"/>
    <cellStyle name="Calculation 3 2 3 2 3" xfId="10505"/>
    <cellStyle name="Calculation 3 2 3 2 3 10" xfId="10506"/>
    <cellStyle name="Calculation 3 2 3 2 3 2" xfId="10507"/>
    <cellStyle name="Calculation 3 2 3 2 3 2 2" xfId="10508"/>
    <cellStyle name="Calculation 3 2 3 2 3 2 2 2" xfId="10509"/>
    <cellStyle name="Calculation 3 2 3 2 3 2 2 3" xfId="10510"/>
    <cellStyle name="Calculation 3 2 3 2 3 2 3" xfId="10511"/>
    <cellStyle name="Calculation 3 2 3 2 3 2 3 2" xfId="10512"/>
    <cellStyle name="Calculation 3 2 3 2 3 2 3 3" xfId="10513"/>
    <cellStyle name="Calculation 3 2 3 2 3 2 4" xfId="10514"/>
    <cellStyle name="Calculation 3 2 3 2 3 2 4 2" xfId="10515"/>
    <cellStyle name="Calculation 3 2 3 2 3 2 4 3" xfId="10516"/>
    <cellStyle name="Calculation 3 2 3 2 3 2 5" xfId="10517"/>
    <cellStyle name="Calculation 3 2 3 2 3 2 5 2" xfId="10518"/>
    <cellStyle name="Calculation 3 2 3 2 3 2 5 3" xfId="10519"/>
    <cellStyle name="Calculation 3 2 3 2 3 2 6" xfId="10520"/>
    <cellStyle name="Calculation 3 2 3 2 3 2 6 2" xfId="10521"/>
    <cellStyle name="Calculation 3 2 3 2 3 2 6 3" xfId="10522"/>
    <cellStyle name="Calculation 3 2 3 2 3 2 7" xfId="10523"/>
    <cellStyle name="Calculation 3 2 3 2 3 2 7 2" xfId="10524"/>
    <cellStyle name="Calculation 3 2 3 2 3 2 7 3" xfId="10525"/>
    <cellStyle name="Calculation 3 2 3 2 3 2 8" xfId="10526"/>
    <cellStyle name="Calculation 3 2 3 2 3 2 9" xfId="10527"/>
    <cellStyle name="Calculation 3 2 3 2 3 3" xfId="10528"/>
    <cellStyle name="Calculation 3 2 3 2 3 3 2" xfId="10529"/>
    <cellStyle name="Calculation 3 2 3 2 3 3 3" xfId="10530"/>
    <cellStyle name="Calculation 3 2 3 2 3 4" xfId="10531"/>
    <cellStyle name="Calculation 3 2 3 2 3 4 2" xfId="10532"/>
    <cellStyle name="Calculation 3 2 3 2 3 4 3" xfId="10533"/>
    <cellStyle name="Calculation 3 2 3 2 3 5" xfId="10534"/>
    <cellStyle name="Calculation 3 2 3 2 3 5 2" xfId="10535"/>
    <cellStyle name="Calculation 3 2 3 2 3 5 3" xfId="10536"/>
    <cellStyle name="Calculation 3 2 3 2 3 6" xfId="10537"/>
    <cellStyle name="Calculation 3 2 3 2 3 6 2" xfId="10538"/>
    <cellStyle name="Calculation 3 2 3 2 3 6 3" xfId="10539"/>
    <cellStyle name="Calculation 3 2 3 2 3 7" xfId="10540"/>
    <cellStyle name="Calculation 3 2 3 2 3 7 2" xfId="10541"/>
    <cellStyle name="Calculation 3 2 3 2 3 7 3" xfId="10542"/>
    <cellStyle name="Calculation 3 2 3 2 3 8" xfId="10543"/>
    <cellStyle name="Calculation 3 2 3 2 3 8 2" xfId="10544"/>
    <cellStyle name="Calculation 3 2 3 2 3 8 3" xfId="10545"/>
    <cellStyle name="Calculation 3 2 3 2 3 9" xfId="10546"/>
    <cellStyle name="Calculation 3 2 3 2 4" xfId="10547"/>
    <cellStyle name="Calculation 3 2 3 2 4 10" xfId="10548"/>
    <cellStyle name="Calculation 3 2 3 2 4 2" xfId="10549"/>
    <cellStyle name="Calculation 3 2 3 2 4 2 2" xfId="10550"/>
    <cellStyle name="Calculation 3 2 3 2 4 2 2 2" xfId="10551"/>
    <cellStyle name="Calculation 3 2 3 2 4 2 2 3" xfId="10552"/>
    <cellStyle name="Calculation 3 2 3 2 4 2 3" xfId="10553"/>
    <cellStyle name="Calculation 3 2 3 2 4 2 3 2" xfId="10554"/>
    <cellStyle name="Calculation 3 2 3 2 4 2 3 3" xfId="10555"/>
    <cellStyle name="Calculation 3 2 3 2 4 2 4" xfId="10556"/>
    <cellStyle name="Calculation 3 2 3 2 4 2 4 2" xfId="10557"/>
    <cellStyle name="Calculation 3 2 3 2 4 2 4 3" xfId="10558"/>
    <cellStyle name="Calculation 3 2 3 2 4 2 5" xfId="10559"/>
    <cellStyle name="Calculation 3 2 3 2 4 2 5 2" xfId="10560"/>
    <cellStyle name="Calculation 3 2 3 2 4 2 5 3" xfId="10561"/>
    <cellStyle name="Calculation 3 2 3 2 4 2 6" xfId="10562"/>
    <cellStyle name="Calculation 3 2 3 2 4 2 6 2" xfId="10563"/>
    <cellStyle name="Calculation 3 2 3 2 4 2 6 3" xfId="10564"/>
    <cellStyle name="Calculation 3 2 3 2 4 2 7" xfId="10565"/>
    <cellStyle name="Calculation 3 2 3 2 4 2 7 2" xfId="10566"/>
    <cellStyle name="Calculation 3 2 3 2 4 2 7 3" xfId="10567"/>
    <cellStyle name="Calculation 3 2 3 2 4 2 8" xfId="10568"/>
    <cellStyle name="Calculation 3 2 3 2 4 2 9" xfId="10569"/>
    <cellStyle name="Calculation 3 2 3 2 4 3" xfId="10570"/>
    <cellStyle name="Calculation 3 2 3 2 4 3 2" xfId="10571"/>
    <cellStyle name="Calculation 3 2 3 2 4 3 3" xfId="10572"/>
    <cellStyle name="Calculation 3 2 3 2 4 4" xfId="10573"/>
    <cellStyle name="Calculation 3 2 3 2 4 4 2" xfId="10574"/>
    <cellStyle name="Calculation 3 2 3 2 4 4 3" xfId="10575"/>
    <cellStyle name="Calculation 3 2 3 2 4 5" xfId="10576"/>
    <cellStyle name="Calculation 3 2 3 2 4 5 2" xfId="10577"/>
    <cellStyle name="Calculation 3 2 3 2 4 5 3" xfId="10578"/>
    <cellStyle name="Calculation 3 2 3 2 4 6" xfId="10579"/>
    <cellStyle name="Calculation 3 2 3 2 4 6 2" xfId="10580"/>
    <cellStyle name="Calculation 3 2 3 2 4 6 3" xfId="10581"/>
    <cellStyle name="Calculation 3 2 3 2 4 7" xfId="10582"/>
    <cellStyle name="Calculation 3 2 3 2 4 7 2" xfId="10583"/>
    <cellStyle name="Calculation 3 2 3 2 4 7 3" xfId="10584"/>
    <cellStyle name="Calculation 3 2 3 2 4 8" xfId="10585"/>
    <cellStyle name="Calculation 3 2 3 2 4 8 2" xfId="10586"/>
    <cellStyle name="Calculation 3 2 3 2 4 8 3" xfId="10587"/>
    <cellStyle name="Calculation 3 2 3 2 4 9" xfId="10588"/>
    <cellStyle name="Calculation 3 2 3 2 5" xfId="10589"/>
    <cellStyle name="Calculation 3 2 3 2 5 2" xfId="10590"/>
    <cellStyle name="Calculation 3 2 3 2 5 2 2" xfId="10591"/>
    <cellStyle name="Calculation 3 2 3 2 5 2 3" xfId="10592"/>
    <cellStyle name="Calculation 3 2 3 2 5 3" xfId="10593"/>
    <cellStyle name="Calculation 3 2 3 2 5 3 2" xfId="10594"/>
    <cellStyle name="Calculation 3 2 3 2 5 3 3" xfId="10595"/>
    <cellStyle name="Calculation 3 2 3 2 5 4" xfId="10596"/>
    <cellStyle name="Calculation 3 2 3 2 5 4 2" xfId="10597"/>
    <cellStyle name="Calculation 3 2 3 2 5 4 3" xfId="10598"/>
    <cellStyle name="Calculation 3 2 3 2 5 5" xfId="10599"/>
    <cellStyle name="Calculation 3 2 3 2 5 5 2" xfId="10600"/>
    <cellStyle name="Calculation 3 2 3 2 5 5 3" xfId="10601"/>
    <cellStyle name="Calculation 3 2 3 2 5 6" xfId="10602"/>
    <cellStyle name="Calculation 3 2 3 2 5 6 2" xfId="10603"/>
    <cellStyle name="Calculation 3 2 3 2 5 6 3" xfId="10604"/>
    <cellStyle name="Calculation 3 2 3 2 5 7" xfId="10605"/>
    <cellStyle name="Calculation 3 2 3 2 5 7 2" xfId="10606"/>
    <cellStyle name="Calculation 3 2 3 2 5 7 3" xfId="10607"/>
    <cellStyle name="Calculation 3 2 3 2 5 8" xfId="10608"/>
    <cellStyle name="Calculation 3 2 3 2 5 9" xfId="10609"/>
    <cellStyle name="Calculation 3 2 3 2 6" xfId="10610"/>
    <cellStyle name="Calculation 3 2 3 2 6 2" xfId="10611"/>
    <cellStyle name="Calculation 3 2 3 2 6 3" xfId="10612"/>
    <cellStyle name="Calculation 3 2 3 2 7" xfId="10613"/>
    <cellStyle name="Calculation 3 2 3 2 7 2" xfId="10614"/>
    <cellStyle name="Calculation 3 2 3 2 7 3" xfId="10615"/>
    <cellStyle name="Calculation 3 2 3 2 8" xfId="10616"/>
    <cellStyle name="Calculation 3 2 3 2 8 2" xfId="10617"/>
    <cellStyle name="Calculation 3 2 3 2 8 3" xfId="10618"/>
    <cellStyle name="Calculation 3 2 3 2 9" xfId="10619"/>
    <cellStyle name="Calculation 3 2 3 2 9 2" xfId="10620"/>
    <cellStyle name="Calculation 3 2 3 2 9 3" xfId="10621"/>
    <cellStyle name="Calculation 3 2 3 3" xfId="10622"/>
    <cellStyle name="Calculation 3 2 3 3 10" xfId="44096"/>
    <cellStyle name="Calculation 3 2 3 3 2" xfId="10623"/>
    <cellStyle name="Calculation 3 2 3 3 2 10" xfId="10624"/>
    <cellStyle name="Calculation 3 2 3 3 2 2" xfId="10625"/>
    <cellStyle name="Calculation 3 2 3 3 2 2 2" xfId="10626"/>
    <cellStyle name="Calculation 3 2 3 3 2 2 2 2" xfId="10627"/>
    <cellStyle name="Calculation 3 2 3 3 2 2 2 3" xfId="10628"/>
    <cellStyle name="Calculation 3 2 3 3 2 2 3" xfId="10629"/>
    <cellStyle name="Calculation 3 2 3 3 2 2 3 2" xfId="10630"/>
    <cellStyle name="Calculation 3 2 3 3 2 2 3 3" xfId="10631"/>
    <cellStyle name="Calculation 3 2 3 3 2 2 4" xfId="10632"/>
    <cellStyle name="Calculation 3 2 3 3 2 2 4 2" xfId="10633"/>
    <cellStyle name="Calculation 3 2 3 3 2 2 4 3" xfId="10634"/>
    <cellStyle name="Calculation 3 2 3 3 2 2 5" xfId="10635"/>
    <cellStyle name="Calculation 3 2 3 3 2 2 5 2" xfId="10636"/>
    <cellStyle name="Calculation 3 2 3 3 2 2 5 3" xfId="10637"/>
    <cellStyle name="Calculation 3 2 3 3 2 2 6" xfId="10638"/>
    <cellStyle name="Calculation 3 2 3 3 2 2 6 2" xfId="10639"/>
    <cellStyle name="Calculation 3 2 3 3 2 2 6 3" xfId="10640"/>
    <cellStyle name="Calculation 3 2 3 3 2 2 7" xfId="10641"/>
    <cellStyle name="Calculation 3 2 3 3 2 2 7 2" xfId="10642"/>
    <cellStyle name="Calculation 3 2 3 3 2 2 7 3" xfId="10643"/>
    <cellStyle name="Calculation 3 2 3 3 2 2 8" xfId="10644"/>
    <cellStyle name="Calculation 3 2 3 3 2 2 9" xfId="10645"/>
    <cellStyle name="Calculation 3 2 3 3 2 3" xfId="10646"/>
    <cellStyle name="Calculation 3 2 3 3 2 3 2" xfId="10647"/>
    <cellStyle name="Calculation 3 2 3 3 2 3 3" xfId="10648"/>
    <cellStyle name="Calculation 3 2 3 3 2 4" xfId="10649"/>
    <cellStyle name="Calculation 3 2 3 3 2 4 2" xfId="10650"/>
    <cellStyle name="Calculation 3 2 3 3 2 4 3" xfId="10651"/>
    <cellStyle name="Calculation 3 2 3 3 2 5" xfId="10652"/>
    <cellStyle name="Calculation 3 2 3 3 2 5 2" xfId="10653"/>
    <cellStyle name="Calculation 3 2 3 3 2 5 3" xfId="10654"/>
    <cellStyle name="Calculation 3 2 3 3 2 6" xfId="10655"/>
    <cellStyle name="Calculation 3 2 3 3 2 6 2" xfId="10656"/>
    <cellStyle name="Calculation 3 2 3 3 2 6 3" xfId="10657"/>
    <cellStyle name="Calculation 3 2 3 3 2 7" xfId="10658"/>
    <cellStyle name="Calculation 3 2 3 3 2 7 2" xfId="10659"/>
    <cellStyle name="Calculation 3 2 3 3 2 7 3" xfId="10660"/>
    <cellStyle name="Calculation 3 2 3 3 2 8" xfId="10661"/>
    <cellStyle name="Calculation 3 2 3 3 2 8 2" xfId="10662"/>
    <cellStyle name="Calculation 3 2 3 3 2 8 3" xfId="10663"/>
    <cellStyle name="Calculation 3 2 3 3 2 9" xfId="10664"/>
    <cellStyle name="Calculation 3 2 3 3 3" xfId="10665"/>
    <cellStyle name="Calculation 3 2 3 3 3 10" xfId="10666"/>
    <cellStyle name="Calculation 3 2 3 3 3 2" xfId="10667"/>
    <cellStyle name="Calculation 3 2 3 3 3 2 2" xfId="10668"/>
    <cellStyle name="Calculation 3 2 3 3 3 2 2 2" xfId="10669"/>
    <cellStyle name="Calculation 3 2 3 3 3 2 2 3" xfId="10670"/>
    <cellStyle name="Calculation 3 2 3 3 3 2 3" xfId="10671"/>
    <cellStyle name="Calculation 3 2 3 3 3 2 3 2" xfId="10672"/>
    <cellStyle name="Calculation 3 2 3 3 3 2 3 3" xfId="10673"/>
    <cellStyle name="Calculation 3 2 3 3 3 2 4" xfId="10674"/>
    <cellStyle name="Calculation 3 2 3 3 3 2 4 2" xfId="10675"/>
    <cellStyle name="Calculation 3 2 3 3 3 2 4 3" xfId="10676"/>
    <cellStyle name="Calculation 3 2 3 3 3 2 5" xfId="10677"/>
    <cellStyle name="Calculation 3 2 3 3 3 2 5 2" xfId="10678"/>
    <cellStyle name="Calculation 3 2 3 3 3 2 5 3" xfId="10679"/>
    <cellStyle name="Calculation 3 2 3 3 3 2 6" xfId="10680"/>
    <cellStyle name="Calculation 3 2 3 3 3 2 6 2" xfId="10681"/>
    <cellStyle name="Calculation 3 2 3 3 3 2 6 3" xfId="10682"/>
    <cellStyle name="Calculation 3 2 3 3 3 2 7" xfId="10683"/>
    <cellStyle name="Calculation 3 2 3 3 3 2 7 2" xfId="10684"/>
    <cellStyle name="Calculation 3 2 3 3 3 2 7 3" xfId="10685"/>
    <cellStyle name="Calculation 3 2 3 3 3 2 8" xfId="10686"/>
    <cellStyle name="Calculation 3 2 3 3 3 2 9" xfId="10687"/>
    <cellStyle name="Calculation 3 2 3 3 3 3" xfId="10688"/>
    <cellStyle name="Calculation 3 2 3 3 3 3 2" xfId="10689"/>
    <cellStyle name="Calculation 3 2 3 3 3 3 3" xfId="10690"/>
    <cellStyle name="Calculation 3 2 3 3 3 4" xfId="10691"/>
    <cellStyle name="Calculation 3 2 3 3 3 4 2" xfId="10692"/>
    <cellStyle name="Calculation 3 2 3 3 3 4 3" xfId="10693"/>
    <cellStyle name="Calculation 3 2 3 3 3 5" xfId="10694"/>
    <cellStyle name="Calculation 3 2 3 3 3 5 2" xfId="10695"/>
    <cellStyle name="Calculation 3 2 3 3 3 5 3" xfId="10696"/>
    <cellStyle name="Calculation 3 2 3 3 3 6" xfId="10697"/>
    <cellStyle name="Calculation 3 2 3 3 3 6 2" xfId="10698"/>
    <cellStyle name="Calculation 3 2 3 3 3 6 3" xfId="10699"/>
    <cellStyle name="Calculation 3 2 3 3 3 7" xfId="10700"/>
    <cellStyle name="Calculation 3 2 3 3 3 7 2" xfId="10701"/>
    <cellStyle name="Calculation 3 2 3 3 3 7 3" xfId="10702"/>
    <cellStyle name="Calculation 3 2 3 3 3 8" xfId="10703"/>
    <cellStyle name="Calculation 3 2 3 3 3 8 2" xfId="10704"/>
    <cellStyle name="Calculation 3 2 3 3 3 8 3" xfId="10705"/>
    <cellStyle name="Calculation 3 2 3 3 3 9" xfId="10706"/>
    <cellStyle name="Calculation 3 2 3 3 4" xfId="10707"/>
    <cellStyle name="Calculation 3 2 3 3 4 10" xfId="10708"/>
    <cellStyle name="Calculation 3 2 3 3 4 2" xfId="10709"/>
    <cellStyle name="Calculation 3 2 3 3 4 2 2" xfId="10710"/>
    <cellStyle name="Calculation 3 2 3 3 4 2 2 2" xfId="10711"/>
    <cellStyle name="Calculation 3 2 3 3 4 2 2 3" xfId="10712"/>
    <cellStyle name="Calculation 3 2 3 3 4 2 3" xfId="10713"/>
    <cellStyle name="Calculation 3 2 3 3 4 2 3 2" xfId="10714"/>
    <cellStyle name="Calculation 3 2 3 3 4 2 3 3" xfId="10715"/>
    <cellStyle name="Calculation 3 2 3 3 4 2 4" xfId="10716"/>
    <cellStyle name="Calculation 3 2 3 3 4 2 4 2" xfId="10717"/>
    <cellStyle name="Calculation 3 2 3 3 4 2 4 3" xfId="10718"/>
    <cellStyle name="Calculation 3 2 3 3 4 2 5" xfId="10719"/>
    <cellStyle name="Calculation 3 2 3 3 4 2 5 2" xfId="10720"/>
    <cellStyle name="Calculation 3 2 3 3 4 2 5 3" xfId="10721"/>
    <cellStyle name="Calculation 3 2 3 3 4 2 6" xfId="10722"/>
    <cellStyle name="Calculation 3 2 3 3 4 2 6 2" xfId="10723"/>
    <cellStyle name="Calculation 3 2 3 3 4 2 6 3" xfId="10724"/>
    <cellStyle name="Calculation 3 2 3 3 4 2 7" xfId="10725"/>
    <cellStyle name="Calculation 3 2 3 3 4 2 7 2" xfId="10726"/>
    <cellStyle name="Calculation 3 2 3 3 4 2 7 3" xfId="10727"/>
    <cellStyle name="Calculation 3 2 3 3 4 2 8" xfId="10728"/>
    <cellStyle name="Calculation 3 2 3 3 4 2 9" xfId="10729"/>
    <cellStyle name="Calculation 3 2 3 3 4 3" xfId="10730"/>
    <cellStyle name="Calculation 3 2 3 3 4 3 2" xfId="10731"/>
    <cellStyle name="Calculation 3 2 3 3 4 3 3" xfId="10732"/>
    <cellStyle name="Calculation 3 2 3 3 4 4" xfId="10733"/>
    <cellStyle name="Calculation 3 2 3 3 4 4 2" xfId="10734"/>
    <cellStyle name="Calculation 3 2 3 3 4 4 3" xfId="10735"/>
    <cellStyle name="Calculation 3 2 3 3 4 5" xfId="10736"/>
    <cellStyle name="Calculation 3 2 3 3 4 5 2" xfId="10737"/>
    <cellStyle name="Calculation 3 2 3 3 4 5 3" xfId="10738"/>
    <cellStyle name="Calculation 3 2 3 3 4 6" xfId="10739"/>
    <cellStyle name="Calculation 3 2 3 3 4 6 2" xfId="10740"/>
    <cellStyle name="Calculation 3 2 3 3 4 6 3" xfId="10741"/>
    <cellStyle name="Calculation 3 2 3 3 4 7" xfId="10742"/>
    <cellStyle name="Calculation 3 2 3 3 4 7 2" xfId="10743"/>
    <cellStyle name="Calculation 3 2 3 3 4 7 3" xfId="10744"/>
    <cellStyle name="Calculation 3 2 3 3 4 8" xfId="10745"/>
    <cellStyle name="Calculation 3 2 3 3 4 8 2" xfId="10746"/>
    <cellStyle name="Calculation 3 2 3 3 4 8 3" xfId="10747"/>
    <cellStyle name="Calculation 3 2 3 3 4 9" xfId="10748"/>
    <cellStyle name="Calculation 3 2 3 3 5" xfId="10749"/>
    <cellStyle name="Calculation 3 2 3 3 5 2" xfId="10750"/>
    <cellStyle name="Calculation 3 2 3 3 5 2 2" xfId="10751"/>
    <cellStyle name="Calculation 3 2 3 3 5 2 3" xfId="10752"/>
    <cellStyle name="Calculation 3 2 3 3 5 3" xfId="10753"/>
    <cellStyle name="Calculation 3 2 3 3 5 3 2" xfId="10754"/>
    <cellStyle name="Calculation 3 2 3 3 5 3 3" xfId="10755"/>
    <cellStyle name="Calculation 3 2 3 3 5 4" xfId="10756"/>
    <cellStyle name="Calculation 3 2 3 3 5 4 2" xfId="10757"/>
    <cellStyle name="Calculation 3 2 3 3 5 4 3" xfId="10758"/>
    <cellStyle name="Calculation 3 2 3 3 5 5" xfId="10759"/>
    <cellStyle name="Calculation 3 2 3 3 5 5 2" xfId="10760"/>
    <cellStyle name="Calculation 3 2 3 3 5 5 3" xfId="10761"/>
    <cellStyle name="Calculation 3 2 3 3 5 6" xfId="10762"/>
    <cellStyle name="Calculation 3 2 3 3 5 6 2" xfId="10763"/>
    <cellStyle name="Calculation 3 2 3 3 5 6 3" xfId="10764"/>
    <cellStyle name="Calculation 3 2 3 3 5 7" xfId="10765"/>
    <cellStyle name="Calculation 3 2 3 3 5 7 2" xfId="10766"/>
    <cellStyle name="Calculation 3 2 3 3 5 7 3" xfId="10767"/>
    <cellStyle name="Calculation 3 2 3 3 5 8" xfId="10768"/>
    <cellStyle name="Calculation 3 2 3 3 5 9" xfId="10769"/>
    <cellStyle name="Calculation 3 2 3 3 6" xfId="10770"/>
    <cellStyle name="Calculation 3 2 3 3 6 2" xfId="10771"/>
    <cellStyle name="Calculation 3 2 3 3 6 3" xfId="10772"/>
    <cellStyle name="Calculation 3 2 3 3 7" xfId="10773"/>
    <cellStyle name="Calculation 3 2 3 3 7 2" xfId="10774"/>
    <cellStyle name="Calculation 3 2 3 3 7 3" xfId="10775"/>
    <cellStyle name="Calculation 3 2 3 3 8" xfId="10776"/>
    <cellStyle name="Calculation 3 2 3 3 8 2" xfId="10777"/>
    <cellStyle name="Calculation 3 2 3 3 8 3" xfId="10778"/>
    <cellStyle name="Calculation 3 2 3 3 9" xfId="10779"/>
    <cellStyle name="Calculation 3 2 3 3 9 2" xfId="10780"/>
    <cellStyle name="Calculation 3 2 3 3 9 3" xfId="10781"/>
    <cellStyle name="Calculation 3 2 3 4" xfId="10782"/>
    <cellStyle name="Calculation 3 2 3 4 10" xfId="44097"/>
    <cellStyle name="Calculation 3 2 3 4 2" xfId="10783"/>
    <cellStyle name="Calculation 3 2 3 4 2 10" xfId="10784"/>
    <cellStyle name="Calculation 3 2 3 4 2 2" xfId="10785"/>
    <cellStyle name="Calculation 3 2 3 4 2 2 2" xfId="10786"/>
    <cellStyle name="Calculation 3 2 3 4 2 2 2 2" xfId="10787"/>
    <cellStyle name="Calculation 3 2 3 4 2 2 2 3" xfId="10788"/>
    <cellStyle name="Calculation 3 2 3 4 2 2 3" xfId="10789"/>
    <cellStyle name="Calculation 3 2 3 4 2 2 3 2" xfId="10790"/>
    <cellStyle name="Calculation 3 2 3 4 2 2 3 3" xfId="10791"/>
    <cellStyle name="Calculation 3 2 3 4 2 2 4" xfId="10792"/>
    <cellStyle name="Calculation 3 2 3 4 2 2 4 2" xfId="10793"/>
    <cellStyle name="Calculation 3 2 3 4 2 2 4 3" xfId="10794"/>
    <cellStyle name="Calculation 3 2 3 4 2 2 5" xfId="10795"/>
    <cellStyle name="Calculation 3 2 3 4 2 2 5 2" xfId="10796"/>
    <cellStyle name="Calculation 3 2 3 4 2 2 5 3" xfId="10797"/>
    <cellStyle name="Calculation 3 2 3 4 2 2 6" xfId="10798"/>
    <cellStyle name="Calculation 3 2 3 4 2 2 6 2" xfId="10799"/>
    <cellStyle name="Calculation 3 2 3 4 2 2 6 3" xfId="10800"/>
    <cellStyle name="Calculation 3 2 3 4 2 2 7" xfId="10801"/>
    <cellStyle name="Calculation 3 2 3 4 2 2 7 2" xfId="10802"/>
    <cellStyle name="Calculation 3 2 3 4 2 2 7 3" xfId="10803"/>
    <cellStyle name="Calculation 3 2 3 4 2 2 8" xfId="10804"/>
    <cellStyle name="Calculation 3 2 3 4 2 2 9" xfId="10805"/>
    <cellStyle name="Calculation 3 2 3 4 2 3" xfId="10806"/>
    <cellStyle name="Calculation 3 2 3 4 2 3 2" xfId="10807"/>
    <cellStyle name="Calculation 3 2 3 4 2 3 3" xfId="10808"/>
    <cellStyle name="Calculation 3 2 3 4 2 4" xfId="10809"/>
    <cellStyle name="Calculation 3 2 3 4 2 4 2" xfId="10810"/>
    <cellStyle name="Calculation 3 2 3 4 2 4 3" xfId="10811"/>
    <cellStyle name="Calculation 3 2 3 4 2 5" xfId="10812"/>
    <cellStyle name="Calculation 3 2 3 4 2 5 2" xfId="10813"/>
    <cellStyle name="Calculation 3 2 3 4 2 5 3" xfId="10814"/>
    <cellStyle name="Calculation 3 2 3 4 2 6" xfId="10815"/>
    <cellStyle name="Calculation 3 2 3 4 2 6 2" xfId="10816"/>
    <cellStyle name="Calculation 3 2 3 4 2 6 3" xfId="10817"/>
    <cellStyle name="Calculation 3 2 3 4 2 7" xfId="10818"/>
    <cellStyle name="Calculation 3 2 3 4 2 7 2" xfId="10819"/>
    <cellStyle name="Calculation 3 2 3 4 2 7 3" xfId="10820"/>
    <cellStyle name="Calculation 3 2 3 4 2 8" xfId="10821"/>
    <cellStyle name="Calculation 3 2 3 4 2 8 2" xfId="10822"/>
    <cellStyle name="Calculation 3 2 3 4 2 8 3" xfId="10823"/>
    <cellStyle name="Calculation 3 2 3 4 2 9" xfId="10824"/>
    <cellStyle name="Calculation 3 2 3 4 3" xfId="10825"/>
    <cellStyle name="Calculation 3 2 3 4 3 10" xfId="10826"/>
    <cellStyle name="Calculation 3 2 3 4 3 2" xfId="10827"/>
    <cellStyle name="Calculation 3 2 3 4 3 2 2" xfId="10828"/>
    <cellStyle name="Calculation 3 2 3 4 3 2 2 2" xfId="10829"/>
    <cellStyle name="Calculation 3 2 3 4 3 2 2 3" xfId="10830"/>
    <cellStyle name="Calculation 3 2 3 4 3 2 3" xfId="10831"/>
    <cellStyle name="Calculation 3 2 3 4 3 2 3 2" xfId="10832"/>
    <cellStyle name="Calculation 3 2 3 4 3 2 3 3" xfId="10833"/>
    <cellStyle name="Calculation 3 2 3 4 3 2 4" xfId="10834"/>
    <cellStyle name="Calculation 3 2 3 4 3 2 4 2" xfId="10835"/>
    <cellStyle name="Calculation 3 2 3 4 3 2 4 3" xfId="10836"/>
    <cellStyle name="Calculation 3 2 3 4 3 2 5" xfId="10837"/>
    <cellStyle name="Calculation 3 2 3 4 3 2 5 2" xfId="10838"/>
    <cellStyle name="Calculation 3 2 3 4 3 2 5 3" xfId="10839"/>
    <cellStyle name="Calculation 3 2 3 4 3 2 6" xfId="10840"/>
    <cellStyle name="Calculation 3 2 3 4 3 2 6 2" xfId="10841"/>
    <cellStyle name="Calculation 3 2 3 4 3 2 6 3" xfId="10842"/>
    <cellStyle name="Calculation 3 2 3 4 3 2 7" xfId="10843"/>
    <cellStyle name="Calculation 3 2 3 4 3 2 7 2" xfId="10844"/>
    <cellStyle name="Calculation 3 2 3 4 3 2 7 3" xfId="10845"/>
    <cellStyle name="Calculation 3 2 3 4 3 2 8" xfId="10846"/>
    <cellStyle name="Calculation 3 2 3 4 3 2 9" xfId="10847"/>
    <cellStyle name="Calculation 3 2 3 4 3 3" xfId="10848"/>
    <cellStyle name="Calculation 3 2 3 4 3 3 2" xfId="10849"/>
    <cellStyle name="Calculation 3 2 3 4 3 3 3" xfId="10850"/>
    <cellStyle name="Calculation 3 2 3 4 3 4" xfId="10851"/>
    <cellStyle name="Calculation 3 2 3 4 3 4 2" xfId="10852"/>
    <cellStyle name="Calculation 3 2 3 4 3 4 3" xfId="10853"/>
    <cellStyle name="Calculation 3 2 3 4 3 5" xfId="10854"/>
    <cellStyle name="Calculation 3 2 3 4 3 5 2" xfId="10855"/>
    <cellStyle name="Calculation 3 2 3 4 3 5 3" xfId="10856"/>
    <cellStyle name="Calculation 3 2 3 4 3 6" xfId="10857"/>
    <cellStyle name="Calculation 3 2 3 4 3 6 2" xfId="10858"/>
    <cellStyle name="Calculation 3 2 3 4 3 6 3" xfId="10859"/>
    <cellStyle name="Calculation 3 2 3 4 3 7" xfId="10860"/>
    <cellStyle name="Calculation 3 2 3 4 3 7 2" xfId="10861"/>
    <cellStyle name="Calculation 3 2 3 4 3 7 3" xfId="10862"/>
    <cellStyle name="Calculation 3 2 3 4 3 8" xfId="10863"/>
    <cellStyle name="Calculation 3 2 3 4 3 8 2" xfId="10864"/>
    <cellStyle name="Calculation 3 2 3 4 3 8 3" xfId="10865"/>
    <cellStyle name="Calculation 3 2 3 4 3 9" xfId="10866"/>
    <cellStyle name="Calculation 3 2 3 4 4" xfId="10867"/>
    <cellStyle name="Calculation 3 2 3 4 4 10" xfId="10868"/>
    <cellStyle name="Calculation 3 2 3 4 4 2" xfId="10869"/>
    <cellStyle name="Calculation 3 2 3 4 4 2 2" xfId="10870"/>
    <cellStyle name="Calculation 3 2 3 4 4 2 2 2" xfId="10871"/>
    <cellStyle name="Calculation 3 2 3 4 4 2 2 3" xfId="10872"/>
    <cellStyle name="Calculation 3 2 3 4 4 2 3" xfId="10873"/>
    <cellStyle name="Calculation 3 2 3 4 4 2 3 2" xfId="10874"/>
    <cellStyle name="Calculation 3 2 3 4 4 2 3 3" xfId="10875"/>
    <cellStyle name="Calculation 3 2 3 4 4 2 4" xfId="10876"/>
    <cellStyle name="Calculation 3 2 3 4 4 2 4 2" xfId="10877"/>
    <cellStyle name="Calculation 3 2 3 4 4 2 4 3" xfId="10878"/>
    <cellStyle name="Calculation 3 2 3 4 4 2 5" xfId="10879"/>
    <cellStyle name="Calculation 3 2 3 4 4 2 5 2" xfId="10880"/>
    <cellStyle name="Calculation 3 2 3 4 4 2 5 3" xfId="10881"/>
    <cellStyle name="Calculation 3 2 3 4 4 2 6" xfId="10882"/>
    <cellStyle name="Calculation 3 2 3 4 4 2 6 2" xfId="10883"/>
    <cellStyle name="Calculation 3 2 3 4 4 2 6 3" xfId="10884"/>
    <cellStyle name="Calculation 3 2 3 4 4 2 7" xfId="10885"/>
    <cellStyle name="Calculation 3 2 3 4 4 2 7 2" xfId="10886"/>
    <cellStyle name="Calculation 3 2 3 4 4 2 7 3" xfId="10887"/>
    <cellStyle name="Calculation 3 2 3 4 4 2 8" xfId="10888"/>
    <cellStyle name="Calculation 3 2 3 4 4 2 9" xfId="10889"/>
    <cellStyle name="Calculation 3 2 3 4 4 3" xfId="10890"/>
    <cellStyle name="Calculation 3 2 3 4 4 3 2" xfId="10891"/>
    <cellStyle name="Calculation 3 2 3 4 4 3 3" xfId="10892"/>
    <cellStyle name="Calculation 3 2 3 4 4 4" xfId="10893"/>
    <cellStyle name="Calculation 3 2 3 4 4 4 2" xfId="10894"/>
    <cellStyle name="Calculation 3 2 3 4 4 4 3" xfId="10895"/>
    <cellStyle name="Calculation 3 2 3 4 4 5" xfId="10896"/>
    <cellStyle name="Calculation 3 2 3 4 4 5 2" xfId="10897"/>
    <cellStyle name="Calculation 3 2 3 4 4 5 3" xfId="10898"/>
    <cellStyle name="Calculation 3 2 3 4 4 6" xfId="10899"/>
    <cellStyle name="Calculation 3 2 3 4 4 6 2" xfId="10900"/>
    <cellStyle name="Calculation 3 2 3 4 4 6 3" xfId="10901"/>
    <cellStyle name="Calculation 3 2 3 4 4 7" xfId="10902"/>
    <cellStyle name="Calculation 3 2 3 4 4 7 2" xfId="10903"/>
    <cellStyle name="Calculation 3 2 3 4 4 7 3" xfId="10904"/>
    <cellStyle name="Calculation 3 2 3 4 4 8" xfId="10905"/>
    <cellStyle name="Calculation 3 2 3 4 4 8 2" xfId="10906"/>
    <cellStyle name="Calculation 3 2 3 4 4 8 3" xfId="10907"/>
    <cellStyle name="Calculation 3 2 3 4 4 9" xfId="10908"/>
    <cellStyle name="Calculation 3 2 3 4 5" xfId="10909"/>
    <cellStyle name="Calculation 3 2 3 4 5 2" xfId="10910"/>
    <cellStyle name="Calculation 3 2 3 4 5 2 2" xfId="10911"/>
    <cellStyle name="Calculation 3 2 3 4 5 2 3" xfId="10912"/>
    <cellStyle name="Calculation 3 2 3 4 5 3" xfId="10913"/>
    <cellStyle name="Calculation 3 2 3 4 5 3 2" xfId="10914"/>
    <cellStyle name="Calculation 3 2 3 4 5 3 3" xfId="10915"/>
    <cellStyle name="Calculation 3 2 3 4 5 4" xfId="10916"/>
    <cellStyle name="Calculation 3 2 3 4 5 4 2" xfId="10917"/>
    <cellStyle name="Calculation 3 2 3 4 5 4 3" xfId="10918"/>
    <cellStyle name="Calculation 3 2 3 4 5 5" xfId="10919"/>
    <cellStyle name="Calculation 3 2 3 4 5 5 2" xfId="10920"/>
    <cellStyle name="Calculation 3 2 3 4 5 5 3" xfId="10921"/>
    <cellStyle name="Calculation 3 2 3 4 5 6" xfId="10922"/>
    <cellStyle name="Calculation 3 2 3 4 5 6 2" xfId="10923"/>
    <cellStyle name="Calculation 3 2 3 4 5 6 3" xfId="10924"/>
    <cellStyle name="Calculation 3 2 3 4 5 7" xfId="10925"/>
    <cellStyle name="Calculation 3 2 3 4 5 7 2" xfId="10926"/>
    <cellStyle name="Calculation 3 2 3 4 5 7 3" xfId="10927"/>
    <cellStyle name="Calculation 3 2 3 4 5 8" xfId="10928"/>
    <cellStyle name="Calculation 3 2 3 4 5 9" xfId="10929"/>
    <cellStyle name="Calculation 3 2 3 4 6" xfId="10930"/>
    <cellStyle name="Calculation 3 2 3 4 6 2" xfId="10931"/>
    <cellStyle name="Calculation 3 2 3 4 6 3" xfId="10932"/>
    <cellStyle name="Calculation 3 2 3 4 7" xfId="10933"/>
    <cellStyle name="Calculation 3 2 3 4 7 2" xfId="10934"/>
    <cellStyle name="Calculation 3 2 3 4 7 3" xfId="10935"/>
    <cellStyle name="Calculation 3 2 3 4 8" xfId="10936"/>
    <cellStyle name="Calculation 3 2 3 4 8 2" xfId="10937"/>
    <cellStyle name="Calculation 3 2 3 4 8 3" xfId="10938"/>
    <cellStyle name="Calculation 3 2 3 4 9" xfId="10939"/>
    <cellStyle name="Calculation 3 2 3 4 9 2" xfId="10940"/>
    <cellStyle name="Calculation 3 2 3 4 9 3" xfId="10941"/>
    <cellStyle name="Calculation 3 2 3 5" xfId="10942"/>
    <cellStyle name="Calculation 3 2 3 5 10" xfId="44098"/>
    <cellStyle name="Calculation 3 2 3 5 2" xfId="10943"/>
    <cellStyle name="Calculation 3 2 3 5 2 10" xfId="10944"/>
    <cellStyle name="Calculation 3 2 3 5 2 2" xfId="10945"/>
    <cellStyle name="Calculation 3 2 3 5 2 2 2" xfId="10946"/>
    <cellStyle name="Calculation 3 2 3 5 2 2 2 2" xfId="10947"/>
    <cellStyle name="Calculation 3 2 3 5 2 2 2 3" xfId="10948"/>
    <cellStyle name="Calculation 3 2 3 5 2 2 3" xfId="10949"/>
    <cellStyle name="Calculation 3 2 3 5 2 2 3 2" xfId="10950"/>
    <cellStyle name="Calculation 3 2 3 5 2 2 3 3" xfId="10951"/>
    <cellStyle name="Calculation 3 2 3 5 2 2 4" xfId="10952"/>
    <cellStyle name="Calculation 3 2 3 5 2 2 4 2" xfId="10953"/>
    <cellStyle name="Calculation 3 2 3 5 2 2 4 3" xfId="10954"/>
    <cellStyle name="Calculation 3 2 3 5 2 2 5" xfId="10955"/>
    <cellStyle name="Calculation 3 2 3 5 2 2 5 2" xfId="10956"/>
    <cellStyle name="Calculation 3 2 3 5 2 2 5 3" xfId="10957"/>
    <cellStyle name="Calculation 3 2 3 5 2 2 6" xfId="10958"/>
    <cellStyle name="Calculation 3 2 3 5 2 2 6 2" xfId="10959"/>
    <cellStyle name="Calculation 3 2 3 5 2 2 6 3" xfId="10960"/>
    <cellStyle name="Calculation 3 2 3 5 2 2 7" xfId="10961"/>
    <cellStyle name="Calculation 3 2 3 5 2 2 7 2" xfId="10962"/>
    <cellStyle name="Calculation 3 2 3 5 2 2 7 3" xfId="10963"/>
    <cellStyle name="Calculation 3 2 3 5 2 2 8" xfId="10964"/>
    <cellStyle name="Calculation 3 2 3 5 2 2 9" xfId="10965"/>
    <cellStyle name="Calculation 3 2 3 5 2 3" xfId="10966"/>
    <cellStyle name="Calculation 3 2 3 5 2 3 2" xfId="10967"/>
    <cellStyle name="Calculation 3 2 3 5 2 3 3" xfId="10968"/>
    <cellStyle name="Calculation 3 2 3 5 2 4" xfId="10969"/>
    <cellStyle name="Calculation 3 2 3 5 2 4 2" xfId="10970"/>
    <cellStyle name="Calculation 3 2 3 5 2 4 3" xfId="10971"/>
    <cellStyle name="Calculation 3 2 3 5 2 5" xfId="10972"/>
    <cellStyle name="Calculation 3 2 3 5 2 5 2" xfId="10973"/>
    <cellStyle name="Calculation 3 2 3 5 2 5 3" xfId="10974"/>
    <cellStyle name="Calculation 3 2 3 5 2 6" xfId="10975"/>
    <cellStyle name="Calculation 3 2 3 5 2 6 2" xfId="10976"/>
    <cellStyle name="Calculation 3 2 3 5 2 6 3" xfId="10977"/>
    <cellStyle name="Calculation 3 2 3 5 2 7" xfId="10978"/>
    <cellStyle name="Calculation 3 2 3 5 2 7 2" xfId="10979"/>
    <cellStyle name="Calculation 3 2 3 5 2 7 3" xfId="10980"/>
    <cellStyle name="Calculation 3 2 3 5 2 8" xfId="10981"/>
    <cellStyle name="Calculation 3 2 3 5 2 8 2" xfId="10982"/>
    <cellStyle name="Calculation 3 2 3 5 2 8 3" xfId="10983"/>
    <cellStyle name="Calculation 3 2 3 5 2 9" xfId="10984"/>
    <cellStyle name="Calculation 3 2 3 5 3" xfId="10985"/>
    <cellStyle name="Calculation 3 2 3 5 3 10" xfId="10986"/>
    <cellStyle name="Calculation 3 2 3 5 3 2" xfId="10987"/>
    <cellStyle name="Calculation 3 2 3 5 3 2 2" xfId="10988"/>
    <cellStyle name="Calculation 3 2 3 5 3 2 2 2" xfId="10989"/>
    <cellStyle name="Calculation 3 2 3 5 3 2 2 3" xfId="10990"/>
    <cellStyle name="Calculation 3 2 3 5 3 2 3" xfId="10991"/>
    <cellStyle name="Calculation 3 2 3 5 3 2 3 2" xfId="10992"/>
    <cellStyle name="Calculation 3 2 3 5 3 2 3 3" xfId="10993"/>
    <cellStyle name="Calculation 3 2 3 5 3 2 4" xfId="10994"/>
    <cellStyle name="Calculation 3 2 3 5 3 2 4 2" xfId="10995"/>
    <cellStyle name="Calculation 3 2 3 5 3 2 4 3" xfId="10996"/>
    <cellStyle name="Calculation 3 2 3 5 3 2 5" xfId="10997"/>
    <cellStyle name="Calculation 3 2 3 5 3 2 5 2" xfId="10998"/>
    <cellStyle name="Calculation 3 2 3 5 3 2 5 3" xfId="10999"/>
    <cellStyle name="Calculation 3 2 3 5 3 2 6" xfId="11000"/>
    <cellStyle name="Calculation 3 2 3 5 3 2 6 2" xfId="11001"/>
    <cellStyle name="Calculation 3 2 3 5 3 2 6 3" xfId="11002"/>
    <cellStyle name="Calculation 3 2 3 5 3 2 7" xfId="11003"/>
    <cellStyle name="Calculation 3 2 3 5 3 2 7 2" xfId="11004"/>
    <cellStyle name="Calculation 3 2 3 5 3 2 7 3" xfId="11005"/>
    <cellStyle name="Calculation 3 2 3 5 3 2 8" xfId="11006"/>
    <cellStyle name="Calculation 3 2 3 5 3 2 9" xfId="11007"/>
    <cellStyle name="Calculation 3 2 3 5 3 3" xfId="11008"/>
    <cellStyle name="Calculation 3 2 3 5 3 3 2" xfId="11009"/>
    <cellStyle name="Calculation 3 2 3 5 3 3 3" xfId="11010"/>
    <cellStyle name="Calculation 3 2 3 5 3 4" xfId="11011"/>
    <cellStyle name="Calculation 3 2 3 5 3 4 2" xfId="11012"/>
    <cellStyle name="Calculation 3 2 3 5 3 4 3" xfId="11013"/>
    <cellStyle name="Calculation 3 2 3 5 3 5" xfId="11014"/>
    <cellStyle name="Calculation 3 2 3 5 3 5 2" xfId="11015"/>
    <cellStyle name="Calculation 3 2 3 5 3 5 3" xfId="11016"/>
    <cellStyle name="Calculation 3 2 3 5 3 6" xfId="11017"/>
    <cellStyle name="Calculation 3 2 3 5 3 6 2" xfId="11018"/>
    <cellStyle name="Calculation 3 2 3 5 3 6 3" xfId="11019"/>
    <cellStyle name="Calculation 3 2 3 5 3 7" xfId="11020"/>
    <cellStyle name="Calculation 3 2 3 5 3 7 2" xfId="11021"/>
    <cellStyle name="Calculation 3 2 3 5 3 7 3" xfId="11022"/>
    <cellStyle name="Calculation 3 2 3 5 3 8" xfId="11023"/>
    <cellStyle name="Calculation 3 2 3 5 3 8 2" xfId="11024"/>
    <cellStyle name="Calculation 3 2 3 5 3 8 3" xfId="11025"/>
    <cellStyle name="Calculation 3 2 3 5 3 9" xfId="11026"/>
    <cellStyle name="Calculation 3 2 3 5 4" xfId="11027"/>
    <cellStyle name="Calculation 3 2 3 5 4 10" xfId="11028"/>
    <cellStyle name="Calculation 3 2 3 5 4 2" xfId="11029"/>
    <cellStyle name="Calculation 3 2 3 5 4 2 2" xfId="11030"/>
    <cellStyle name="Calculation 3 2 3 5 4 2 2 2" xfId="11031"/>
    <cellStyle name="Calculation 3 2 3 5 4 2 2 3" xfId="11032"/>
    <cellStyle name="Calculation 3 2 3 5 4 2 3" xfId="11033"/>
    <cellStyle name="Calculation 3 2 3 5 4 2 3 2" xfId="11034"/>
    <cellStyle name="Calculation 3 2 3 5 4 2 3 3" xfId="11035"/>
    <cellStyle name="Calculation 3 2 3 5 4 2 4" xfId="11036"/>
    <cellStyle name="Calculation 3 2 3 5 4 2 4 2" xfId="11037"/>
    <cellStyle name="Calculation 3 2 3 5 4 2 4 3" xfId="11038"/>
    <cellStyle name="Calculation 3 2 3 5 4 2 5" xfId="11039"/>
    <cellStyle name="Calculation 3 2 3 5 4 2 5 2" xfId="11040"/>
    <cellStyle name="Calculation 3 2 3 5 4 2 5 3" xfId="11041"/>
    <cellStyle name="Calculation 3 2 3 5 4 2 6" xfId="11042"/>
    <cellStyle name="Calculation 3 2 3 5 4 2 6 2" xfId="11043"/>
    <cellStyle name="Calculation 3 2 3 5 4 2 6 3" xfId="11044"/>
    <cellStyle name="Calculation 3 2 3 5 4 2 7" xfId="11045"/>
    <cellStyle name="Calculation 3 2 3 5 4 2 7 2" xfId="11046"/>
    <cellStyle name="Calculation 3 2 3 5 4 2 7 3" xfId="11047"/>
    <cellStyle name="Calculation 3 2 3 5 4 2 8" xfId="11048"/>
    <cellStyle name="Calculation 3 2 3 5 4 2 9" xfId="11049"/>
    <cellStyle name="Calculation 3 2 3 5 4 3" xfId="11050"/>
    <cellStyle name="Calculation 3 2 3 5 4 3 2" xfId="11051"/>
    <cellStyle name="Calculation 3 2 3 5 4 3 3" xfId="11052"/>
    <cellStyle name="Calculation 3 2 3 5 4 4" xfId="11053"/>
    <cellStyle name="Calculation 3 2 3 5 4 4 2" xfId="11054"/>
    <cellStyle name="Calculation 3 2 3 5 4 4 3" xfId="11055"/>
    <cellStyle name="Calculation 3 2 3 5 4 5" xfId="11056"/>
    <cellStyle name="Calculation 3 2 3 5 4 5 2" xfId="11057"/>
    <cellStyle name="Calculation 3 2 3 5 4 5 3" xfId="11058"/>
    <cellStyle name="Calculation 3 2 3 5 4 6" xfId="11059"/>
    <cellStyle name="Calculation 3 2 3 5 4 6 2" xfId="11060"/>
    <cellStyle name="Calculation 3 2 3 5 4 6 3" xfId="11061"/>
    <cellStyle name="Calculation 3 2 3 5 4 7" xfId="11062"/>
    <cellStyle name="Calculation 3 2 3 5 4 7 2" xfId="11063"/>
    <cellStyle name="Calculation 3 2 3 5 4 7 3" xfId="11064"/>
    <cellStyle name="Calculation 3 2 3 5 4 8" xfId="11065"/>
    <cellStyle name="Calculation 3 2 3 5 4 8 2" xfId="11066"/>
    <cellStyle name="Calculation 3 2 3 5 4 8 3" xfId="11067"/>
    <cellStyle name="Calculation 3 2 3 5 4 9" xfId="11068"/>
    <cellStyle name="Calculation 3 2 3 5 5" xfId="11069"/>
    <cellStyle name="Calculation 3 2 3 5 5 2" xfId="11070"/>
    <cellStyle name="Calculation 3 2 3 5 5 2 2" xfId="11071"/>
    <cellStyle name="Calculation 3 2 3 5 5 2 3" xfId="11072"/>
    <cellStyle name="Calculation 3 2 3 5 5 3" xfId="11073"/>
    <cellStyle name="Calculation 3 2 3 5 5 3 2" xfId="11074"/>
    <cellStyle name="Calculation 3 2 3 5 5 3 3" xfId="11075"/>
    <cellStyle name="Calculation 3 2 3 5 5 4" xfId="11076"/>
    <cellStyle name="Calculation 3 2 3 5 5 4 2" xfId="11077"/>
    <cellStyle name="Calculation 3 2 3 5 5 4 3" xfId="11078"/>
    <cellStyle name="Calculation 3 2 3 5 5 5" xfId="11079"/>
    <cellStyle name="Calculation 3 2 3 5 5 5 2" xfId="11080"/>
    <cellStyle name="Calculation 3 2 3 5 5 5 3" xfId="11081"/>
    <cellStyle name="Calculation 3 2 3 5 5 6" xfId="11082"/>
    <cellStyle name="Calculation 3 2 3 5 5 6 2" xfId="11083"/>
    <cellStyle name="Calculation 3 2 3 5 5 6 3" xfId="11084"/>
    <cellStyle name="Calculation 3 2 3 5 5 7" xfId="11085"/>
    <cellStyle name="Calculation 3 2 3 5 5 7 2" xfId="11086"/>
    <cellStyle name="Calculation 3 2 3 5 5 7 3" xfId="11087"/>
    <cellStyle name="Calculation 3 2 3 5 5 8" xfId="11088"/>
    <cellStyle name="Calculation 3 2 3 5 5 9" xfId="11089"/>
    <cellStyle name="Calculation 3 2 3 5 6" xfId="11090"/>
    <cellStyle name="Calculation 3 2 3 5 6 2" xfId="11091"/>
    <cellStyle name="Calculation 3 2 3 5 6 3" xfId="11092"/>
    <cellStyle name="Calculation 3 2 3 5 7" xfId="11093"/>
    <cellStyle name="Calculation 3 2 3 5 7 2" xfId="11094"/>
    <cellStyle name="Calculation 3 2 3 5 7 3" xfId="11095"/>
    <cellStyle name="Calculation 3 2 3 5 8" xfId="11096"/>
    <cellStyle name="Calculation 3 2 3 5 8 2" xfId="11097"/>
    <cellStyle name="Calculation 3 2 3 5 8 3" xfId="11098"/>
    <cellStyle name="Calculation 3 2 3 5 9" xfId="11099"/>
    <cellStyle name="Calculation 3 2 3 5 9 2" xfId="11100"/>
    <cellStyle name="Calculation 3 2 3 5 9 3" xfId="11101"/>
    <cellStyle name="Calculation 3 2 3 6" xfId="11102"/>
    <cellStyle name="Calculation 3 2 3 6 10" xfId="11103"/>
    <cellStyle name="Calculation 3 2 3 6 2" xfId="11104"/>
    <cellStyle name="Calculation 3 2 3 6 2 2" xfId="11105"/>
    <cellStyle name="Calculation 3 2 3 6 2 2 2" xfId="11106"/>
    <cellStyle name="Calculation 3 2 3 6 2 2 3" xfId="11107"/>
    <cellStyle name="Calculation 3 2 3 6 2 3" xfId="11108"/>
    <cellStyle name="Calculation 3 2 3 6 2 3 2" xfId="11109"/>
    <cellStyle name="Calculation 3 2 3 6 2 3 3" xfId="11110"/>
    <cellStyle name="Calculation 3 2 3 6 2 4" xfId="11111"/>
    <cellStyle name="Calculation 3 2 3 6 2 4 2" xfId="11112"/>
    <cellStyle name="Calculation 3 2 3 6 2 4 3" xfId="11113"/>
    <cellStyle name="Calculation 3 2 3 6 2 5" xfId="11114"/>
    <cellStyle name="Calculation 3 2 3 6 2 5 2" xfId="11115"/>
    <cellStyle name="Calculation 3 2 3 6 2 5 3" xfId="11116"/>
    <cellStyle name="Calculation 3 2 3 6 2 6" xfId="11117"/>
    <cellStyle name="Calculation 3 2 3 6 2 6 2" xfId="11118"/>
    <cellStyle name="Calculation 3 2 3 6 2 6 3" xfId="11119"/>
    <cellStyle name="Calculation 3 2 3 6 2 7" xfId="11120"/>
    <cellStyle name="Calculation 3 2 3 6 2 7 2" xfId="11121"/>
    <cellStyle name="Calculation 3 2 3 6 2 7 3" xfId="11122"/>
    <cellStyle name="Calculation 3 2 3 6 2 8" xfId="11123"/>
    <cellStyle name="Calculation 3 2 3 6 2 9" xfId="11124"/>
    <cellStyle name="Calculation 3 2 3 6 3" xfId="11125"/>
    <cellStyle name="Calculation 3 2 3 6 3 2" xfId="11126"/>
    <cellStyle name="Calculation 3 2 3 6 3 3" xfId="11127"/>
    <cellStyle name="Calculation 3 2 3 6 4" xfId="11128"/>
    <cellStyle name="Calculation 3 2 3 6 4 2" xfId="11129"/>
    <cellStyle name="Calculation 3 2 3 6 4 3" xfId="11130"/>
    <cellStyle name="Calculation 3 2 3 6 5" xfId="11131"/>
    <cellStyle name="Calculation 3 2 3 6 5 2" xfId="11132"/>
    <cellStyle name="Calculation 3 2 3 6 5 3" xfId="11133"/>
    <cellStyle name="Calculation 3 2 3 6 6" xfId="11134"/>
    <cellStyle name="Calculation 3 2 3 6 6 2" xfId="11135"/>
    <cellStyle name="Calculation 3 2 3 6 6 3" xfId="11136"/>
    <cellStyle name="Calculation 3 2 3 6 7" xfId="11137"/>
    <cellStyle name="Calculation 3 2 3 6 7 2" xfId="11138"/>
    <cellStyle name="Calculation 3 2 3 6 7 3" xfId="11139"/>
    <cellStyle name="Calculation 3 2 3 6 8" xfId="11140"/>
    <cellStyle name="Calculation 3 2 3 6 8 2" xfId="11141"/>
    <cellStyle name="Calculation 3 2 3 6 8 3" xfId="11142"/>
    <cellStyle name="Calculation 3 2 3 6 9" xfId="11143"/>
    <cellStyle name="Calculation 3 2 3 7" xfId="11144"/>
    <cellStyle name="Calculation 3 2 3 7 10" xfId="11145"/>
    <cellStyle name="Calculation 3 2 3 7 2" xfId="11146"/>
    <cellStyle name="Calculation 3 2 3 7 2 2" xfId="11147"/>
    <cellStyle name="Calculation 3 2 3 7 2 2 2" xfId="11148"/>
    <cellStyle name="Calculation 3 2 3 7 2 2 3" xfId="11149"/>
    <cellStyle name="Calculation 3 2 3 7 2 3" xfId="11150"/>
    <cellStyle name="Calculation 3 2 3 7 2 3 2" xfId="11151"/>
    <cellStyle name="Calculation 3 2 3 7 2 3 3" xfId="11152"/>
    <cellStyle name="Calculation 3 2 3 7 2 4" xfId="11153"/>
    <cellStyle name="Calculation 3 2 3 7 2 4 2" xfId="11154"/>
    <cellStyle name="Calculation 3 2 3 7 2 4 3" xfId="11155"/>
    <cellStyle name="Calculation 3 2 3 7 2 5" xfId="11156"/>
    <cellStyle name="Calculation 3 2 3 7 2 5 2" xfId="11157"/>
    <cellStyle name="Calculation 3 2 3 7 2 5 3" xfId="11158"/>
    <cellStyle name="Calculation 3 2 3 7 2 6" xfId="11159"/>
    <cellStyle name="Calculation 3 2 3 7 2 6 2" xfId="11160"/>
    <cellStyle name="Calculation 3 2 3 7 2 6 3" xfId="11161"/>
    <cellStyle name="Calculation 3 2 3 7 2 7" xfId="11162"/>
    <cellStyle name="Calculation 3 2 3 7 2 7 2" xfId="11163"/>
    <cellStyle name="Calculation 3 2 3 7 2 7 3" xfId="11164"/>
    <cellStyle name="Calculation 3 2 3 7 2 8" xfId="11165"/>
    <cellStyle name="Calculation 3 2 3 7 2 9" xfId="11166"/>
    <cellStyle name="Calculation 3 2 3 7 3" xfId="11167"/>
    <cellStyle name="Calculation 3 2 3 7 3 2" xfId="11168"/>
    <cellStyle name="Calculation 3 2 3 7 3 3" xfId="11169"/>
    <cellStyle name="Calculation 3 2 3 7 4" xfId="11170"/>
    <cellStyle name="Calculation 3 2 3 7 4 2" xfId="11171"/>
    <cellStyle name="Calculation 3 2 3 7 4 3" xfId="11172"/>
    <cellStyle name="Calculation 3 2 3 7 5" xfId="11173"/>
    <cellStyle name="Calculation 3 2 3 7 5 2" xfId="11174"/>
    <cellStyle name="Calculation 3 2 3 7 5 3" xfId="11175"/>
    <cellStyle name="Calculation 3 2 3 7 6" xfId="11176"/>
    <cellStyle name="Calculation 3 2 3 7 6 2" xfId="11177"/>
    <cellStyle name="Calculation 3 2 3 7 6 3" xfId="11178"/>
    <cellStyle name="Calculation 3 2 3 7 7" xfId="11179"/>
    <cellStyle name="Calculation 3 2 3 7 7 2" xfId="11180"/>
    <cellStyle name="Calculation 3 2 3 7 7 3" xfId="11181"/>
    <cellStyle name="Calculation 3 2 3 7 8" xfId="11182"/>
    <cellStyle name="Calculation 3 2 3 7 8 2" xfId="11183"/>
    <cellStyle name="Calculation 3 2 3 7 8 3" xfId="11184"/>
    <cellStyle name="Calculation 3 2 3 7 9" xfId="11185"/>
    <cellStyle name="Calculation 3 2 3 8" xfId="11186"/>
    <cellStyle name="Calculation 3 2 3 8 10" xfId="11187"/>
    <cellStyle name="Calculation 3 2 3 8 2" xfId="11188"/>
    <cellStyle name="Calculation 3 2 3 8 2 2" xfId="11189"/>
    <cellStyle name="Calculation 3 2 3 8 2 2 2" xfId="11190"/>
    <cellStyle name="Calculation 3 2 3 8 2 2 3" xfId="11191"/>
    <cellStyle name="Calculation 3 2 3 8 2 3" xfId="11192"/>
    <cellStyle name="Calculation 3 2 3 8 2 3 2" xfId="11193"/>
    <cellStyle name="Calculation 3 2 3 8 2 3 3" xfId="11194"/>
    <cellStyle name="Calculation 3 2 3 8 2 4" xfId="11195"/>
    <cellStyle name="Calculation 3 2 3 8 2 4 2" xfId="11196"/>
    <cellStyle name="Calculation 3 2 3 8 2 4 3" xfId="11197"/>
    <cellStyle name="Calculation 3 2 3 8 2 5" xfId="11198"/>
    <cellStyle name="Calculation 3 2 3 8 2 5 2" xfId="11199"/>
    <cellStyle name="Calculation 3 2 3 8 2 5 3" xfId="11200"/>
    <cellStyle name="Calculation 3 2 3 8 2 6" xfId="11201"/>
    <cellStyle name="Calculation 3 2 3 8 2 6 2" xfId="11202"/>
    <cellStyle name="Calculation 3 2 3 8 2 6 3" xfId="11203"/>
    <cellStyle name="Calculation 3 2 3 8 2 7" xfId="11204"/>
    <cellStyle name="Calculation 3 2 3 8 2 7 2" xfId="11205"/>
    <cellStyle name="Calculation 3 2 3 8 2 7 3" xfId="11206"/>
    <cellStyle name="Calculation 3 2 3 8 2 8" xfId="11207"/>
    <cellStyle name="Calculation 3 2 3 8 2 9" xfId="11208"/>
    <cellStyle name="Calculation 3 2 3 8 3" xfId="11209"/>
    <cellStyle name="Calculation 3 2 3 8 3 2" xfId="11210"/>
    <cellStyle name="Calculation 3 2 3 8 3 3" xfId="11211"/>
    <cellStyle name="Calculation 3 2 3 8 4" xfId="11212"/>
    <cellStyle name="Calculation 3 2 3 8 4 2" xfId="11213"/>
    <cellStyle name="Calculation 3 2 3 8 4 3" xfId="11214"/>
    <cellStyle name="Calculation 3 2 3 8 5" xfId="11215"/>
    <cellStyle name="Calculation 3 2 3 8 5 2" xfId="11216"/>
    <cellStyle name="Calculation 3 2 3 8 5 3" xfId="11217"/>
    <cellStyle name="Calculation 3 2 3 8 6" xfId="11218"/>
    <cellStyle name="Calculation 3 2 3 8 6 2" xfId="11219"/>
    <cellStyle name="Calculation 3 2 3 8 6 3" xfId="11220"/>
    <cellStyle name="Calculation 3 2 3 8 7" xfId="11221"/>
    <cellStyle name="Calculation 3 2 3 8 7 2" xfId="11222"/>
    <cellStyle name="Calculation 3 2 3 8 7 3" xfId="11223"/>
    <cellStyle name="Calculation 3 2 3 8 8" xfId="11224"/>
    <cellStyle name="Calculation 3 2 3 8 8 2" xfId="11225"/>
    <cellStyle name="Calculation 3 2 3 8 8 3" xfId="11226"/>
    <cellStyle name="Calculation 3 2 3 8 9" xfId="11227"/>
    <cellStyle name="Calculation 3 2 3 9" xfId="11228"/>
    <cellStyle name="Calculation 3 2 3 9 2" xfId="11229"/>
    <cellStyle name="Calculation 3 2 3 9 2 2" xfId="11230"/>
    <cellStyle name="Calculation 3 2 3 9 2 3" xfId="11231"/>
    <cellStyle name="Calculation 3 2 3 9 3" xfId="11232"/>
    <cellStyle name="Calculation 3 2 3 9 3 2" xfId="11233"/>
    <cellStyle name="Calculation 3 2 3 9 3 3" xfId="11234"/>
    <cellStyle name="Calculation 3 2 3 9 4" xfId="11235"/>
    <cellStyle name="Calculation 3 2 3 9 4 2" xfId="11236"/>
    <cellStyle name="Calculation 3 2 3 9 4 3" xfId="11237"/>
    <cellStyle name="Calculation 3 2 3 9 5" xfId="11238"/>
    <cellStyle name="Calculation 3 2 3 9 5 2" xfId="11239"/>
    <cellStyle name="Calculation 3 2 3 9 5 3" xfId="11240"/>
    <cellStyle name="Calculation 3 2 3 9 6" xfId="11241"/>
    <cellStyle name="Calculation 3 2 3 9 6 2" xfId="11242"/>
    <cellStyle name="Calculation 3 2 3 9 6 3" xfId="11243"/>
    <cellStyle name="Calculation 3 2 3 9 7" xfId="11244"/>
    <cellStyle name="Calculation 3 2 3 9 7 2" xfId="11245"/>
    <cellStyle name="Calculation 3 2 3 9 7 3" xfId="11246"/>
    <cellStyle name="Calculation 3 2 3 9 8" xfId="11247"/>
    <cellStyle name="Calculation 3 2 3 9 9" xfId="11248"/>
    <cellStyle name="Calculation 3 2 4" xfId="11249"/>
    <cellStyle name="Calculation 3 2 4 2" xfId="11250"/>
    <cellStyle name="Calculation 3 2 4 2 2" xfId="11251"/>
    <cellStyle name="Calculation 3 2 4 2 2 2" xfId="11252"/>
    <cellStyle name="Calculation 3 2 4 2 2 3" xfId="11253"/>
    <cellStyle name="Calculation 3 2 4 2 3" xfId="11254"/>
    <cellStyle name="Calculation 3 2 4 2 3 2" xfId="11255"/>
    <cellStyle name="Calculation 3 2 4 2 3 3" xfId="11256"/>
    <cellStyle name="Calculation 3 2 4 2 4" xfId="11257"/>
    <cellStyle name="Calculation 3 2 4 2 4 2" xfId="11258"/>
    <cellStyle name="Calculation 3 2 4 2 4 3" xfId="11259"/>
    <cellStyle name="Calculation 3 2 4 2 5" xfId="11260"/>
    <cellStyle name="Calculation 3 2 4 2 5 2" xfId="11261"/>
    <cellStyle name="Calculation 3 2 4 2 5 3" xfId="11262"/>
    <cellStyle name="Calculation 3 2 4 2 6" xfId="11263"/>
    <cellStyle name="Calculation 3 2 4 2 6 2" xfId="11264"/>
    <cellStyle name="Calculation 3 2 4 2 6 3" xfId="11265"/>
    <cellStyle name="Calculation 3 2 4 2 7" xfId="11266"/>
    <cellStyle name="Calculation 3 2 4 2 7 2" xfId="11267"/>
    <cellStyle name="Calculation 3 2 4 2 7 3" xfId="11268"/>
    <cellStyle name="Calculation 3 2 4 2 8" xfId="11269"/>
    <cellStyle name="Calculation 3 2 4 2 9" xfId="11270"/>
    <cellStyle name="Calculation 3 2 4 3" xfId="11271"/>
    <cellStyle name="Calculation 3 2 4 3 2" xfId="11272"/>
    <cellStyle name="Calculation 3 2 4 3 3" xfId="11273"/>
    <cellStyle name="Calculation 3 2 4 4" xfId="11274"/>
    <cellStyle name="Calculation 3 2 4 4 2" xfId="11275"/>
    <cellStyle name="Calculation 3 2 4 4 3" xfId="11276"/>
    <cellStyle name="Calculation 3 2 4 5" xfId="11277"/>
    <cellStyle name="Calculation 3 2 4 5 2" xfId="11278"/>
    <cellStyle name="Calculation 3 2 4 5 3" xfId="11279"/>
    <cellStyle name="Calculation 3 2 4 6" xfId="11280"/>
    <cellStyle name="Calculation 3 2 4 6 2" xfId="11281"/>
    <cellStyle name="Calculation 3 2 4 6 3" xfId="11282"/>
    <cellStyle name="Calculation 3 2 4 7" xfId="11283"/>
    <cellStyle name="Calculation 3 2 4 7 2" xfId="11284"/>
    <cellStyle name="Calculation 3 2 4 7 3" xfId="11285"/>
    <cellStyle name="Calculation 3 2 4 8" xfId="11286"/>
    <cellStyle name="Calculation 3 2 4 8 2" xfId="11287"/>
    <cellStyle name="Calculation 3 2 4 8 3" xfId="11288"/>
    <cellStyle name="Calculation 3 2 4 9" xfId="44099"/>
    <cellStyle name="Calculation 3 2 5" xfId="11289"/>
    <cellStyle name="Calculation 3 2 5 10" xfId="11290"/>
    <cellStyle name="Calculation 3 2 5 2" xfId="11291"/>
    <cellStyle name="Calculation 3 2 5 2 2" xfId="11292"/>
    <cellStyle name="Calculation 3 2 5 2 2 2" xfId="11293"/>
    <cellStyle name="Calculation 3 2 5 2 2 3" xfId="11294"/>
    <cellStyle name="Calculation 3 2 5 2 3" xfId="11295"/>
    <cellStyle name="Calculation 3 2 5 2 3 2" xfId="11296"/>
    <cellStyle name="Calculation 3 2 5 2 3 3" xfId="11297"/>
    <cellStyle name="Calculation 3 2 5 2 4" xfId="11298"/>
    <cellStyle name="Calculation 3 2 5 2 4 2" xfId="11299"/>
    <cellStyle name="Calculation 3 2 5 2 4 3" xfId="11300"/>
    <cellStyle name="Calculation 3 2 5 2 5" xfId="11301"/>
    <cellStyle name="Calculation 3 2 5 2 5 2" xfId="11302"/>
    <cellStyle name="Calculation 3 2 5 2 5 3" xfId="11303"/>
    <cellStyle name="Calculation 3 2 5 2 6" xfId="11304"/>
    <cellStyle name="Calculation 3 2 5 2 6 2" xfId="11305"/>
    <cellStyle name="Calculation 3 2 5 2 6 3" xfId="11306"/>
    <cellStyle name="Calculation 3 2 5 2 7" xfId="11307"/>
    <cellStyle name="Calculation 3 2 5 2 7 2" xfId="11308"/>
    <cellStyle name="Calculation 3 2 5 2 7 3" xfId="11309"/>
    <cellStyle name="Calculation 3 2 5 2 8" xfId="11310"/>
    <cellStyle name="Calculation 3 2 5 2 9" xfId="11311"/>
    <cellStyle name="Calculation 3 2 5 3" xfId="11312"/>
    <cellStyle name="Calculation 3 2 5 3 2" xfId="11313"/>
    <cellStyle name="Calculation 3 2 5 3 3" xfId="11314"/>
    <cellStyle name="Calculation 3 2 5 4" xfId="11315"/>
    <cellStyle name="Calculation 3 2 5 4 2" xfId="11316"/>
    <cellStyle name="Calculation 3 2 5 4 3" xfId="11317"/>
    <cellStyle name="Calculation 3 2 5 5" xfId="11318"/>
    <cellStyle name="Calculation 3 2 5 5 2" xfId="11319"/>
    <cellStyle name="Calculation 3 2 5 5 3" xfId="11320"/>
    <cellStyle name="Calculation 3 2 5 6" xfId="11321"/>
    <cellStyle name="Calculation 3 2 5 6 2" xfId="11322"/>
    <cellStyle name="Calculation 3 2 5 6 3" xfId="11323"/>
    <cellStyle name="Calculation 3 2 5 7" xfId="11324"/>
    <cellStyle name="Calculation 3 2 5 7 2" xfId="11325"/>
    <cellStyle name="Calculation 3 2 5 7 3" xfId="11326"/>
    <cellStyle name="Calculation 3 2 5 8" xfId="11327"/>
    <cellStyle name="Calculation 3 2 5 8 2" xfId="11328"/>
    <cellStyle name="Calculation 3 2 5 8 3" xfId="11329"/>
    <cellStyle name="Calculation 3 2 5 9" xfId="11330"/>
    <cellStyle name="Calculation 3 2 6" xfId="11331"/>
    <cellStyle name="Calculation 3 2 6 10" xfId="11332"/>
    <cellStyle name="Calculation 3 2 6 2" xfId="11333"/>
    <cellStyle name="Calculation 3 2 6 2 2" xfId="11334"/>
    <cellStyle name="Calculation 3 2 6 2 2 2" xfId="11335"/>
    <cellStyle name="Calculation 3 2 6 2 2 3" xfId="11336"/>
    <cellStyle name="Calculation 3 2 6 2 3" xfId="11337"/>
    <cellStyle name="Calculation 3 2 6 2 3 2" xfId="11338"/>
    <cellStyle name="Calculation 3 2 6 2 3 3" xfId="11339"/>
    <cellStyle name="Calculation 3 2 6 2 4" xfId="11340"/>
    <cellStyle name="Calculation 3 2 6 2 4 2" xfId="11341"/>
    <cellStyle name="Calculation 3 2 6 2 4 3" xfId="11342"/>
    <cellStyle name="Calculation 3 2 6 2 5" xfId="11343"/>
    <cellStyle name="Calculation 3 2 6 2 5 2" xfId="11344"/>
    <cellStyle name="Calculation 3 2 6 2 5 3" xfId="11345"/>
    <cellStyle name="Calculation 3 2 6 2 6" xfId="11346"/>
    <cellStyle name="Calculation 3 2 6 2 6 2" xfId="11347"/>
    <cellStyle name="Calculation 3 2 6 2 6 3" xfId="11348"/>
    <cellStyle name="Calculation 3 2 6 2 7" xfId="11349"/>
    <cellStyle name="Calculation 3 2 6 2 7 2" xfId="11350"/>
    <cellStyle name="Calculation 3 2 6 2 7 3" xfId="11351"/>
    <cellStyle name="Calculation 3 2 6 2 8" xfId="11352"/>
    <cellStyle name="Calculation 3 2 6 2 9" xfId="11353"/>
    <cellStyle name="Calculation 3 2 6 3" xfId="11354"/>
    <cellStyle name="Calculation 3 2 6 3 2" xfId="11355"/>
    <cellStyle name="Calculation 3 2 6 3 3" xfId="11356"/>
    <cellStyle name="Calculation 3 2 6 4" xfId="11357"/>
    <cellStyle name="Calculation 3 2 6 4 2" xfId="11358"/>
    <cellStyle name="Calculation 3 2 6 4 3" xfId="11359"/>
    <cellStyle name="Calculation 3 2 6 5" xfId="11360"/>
    <cellStyle name="Calculation 3 2 6 5 2" xfId="11361"/>
    <cellStyle name="Calculation 3 2 6 5 3" xfId="11362"/>
    <cellStyle name="Calculation 3 2 6 6" xfId="11363"/>
    <cellStyle name="Calculation 3 2 6 6 2" xfId="11364"/>
    <cellStyle name="Calculation 3 2 6 6 3" xfId="11365"/>
    <cellStyle name="Calculation 3 2 6 7" xfId="11366"/>
    <cellStyle name="Calculation 3 2 6 7 2" xfId="11367"/>
    <cellStyle name="Calculation 3 2 6 7 3" xfId="11368"/>
    <cellStyle name="Calculation 3 2 6 8" xfId="11369"/>
    <cellStyle name="Calculation 3 2 6 8 2" xfId="11370"/>
    <cellStyle name="Calculation 3 2 6 8 3" xfId="11371"/>
    <cellStyle name="Calculation 3 2 6 9" xfId="11372"/>
    <cellStyle name="Calculation 3 2 7" xfId="11373"/>
    <cellStyle name="Calculation 3 2 7 2" xfId="11374"/>
    <cellStyle name="Calculation 3 2 7 2 2" xfId="11375"/>
    <cellStyle name="Calculation 3 2 7 2 3" xfId="11376"/>
    <cellStyle name="Calculation 3 2 7 3" xfId="11377"/>
    <cellStyle name="Calculation 3 2 7 3 2" xfId="11378"/>
    <cellStyle name="Calculation 3 2 7 3 3" xfId="11379"/>
    <cellStyle name="Calculation 3 2 7 4" xfId="11380"/>
    <cellStyle name="Calculation 3 2 7 4 2" xfId="11381"/>
    <cellStyle name="Calculation 3 2 7 4 3" xfId="11382"/>
    <cellStyle name="Calculation 3 2 7 5" xfId="11383"/>
    <cellStyle name="Calculation 3 2 7 5 2" xfId="11384"/>
    <cellStyle name="Calculation 3 2 7 5 3" xfId="11385"/>
    <cellStyle name="Calculation 3 2 7 6" xfId="11386"/>
    <cellStyle name="Calculation 3 2 7 6 2" xfId="11387"/>
    <cellStyle name="Calculation 3 2 7 6 3" xfId="11388"/>
    <cellStyle name="Calculation 3 2 7 7" xfId="11389"/>
    <cellStyle name="Calculation 3 2 7 7 2" xfId="11390"/>
    <cellStyle name="Calculation 3 2 7 7 3" xfId="11391"/>
    <cellStyle name="Calculation 3 2 7 8" xfId="11392"/>
    <cellStyle name="Calculation 3 2 7 9" xfId="11393"/>
    <cellStyle name="Calculation 3 2 8" xfId="11394"/>
    <cellStyle name="Calculation 3 2 8 2" xfId="11395"/>
    <cellStyle name="Calculation 3 2 8 2 2" xfId="11396"/>
    <cellStyle name="Calculation 3 2 8 2 3" xfId="11397"/>
    <cellStyle name="Calculation 3 2 8 3" xfId="11398"/>
    <cellStyle name="Calculation 3 2 8 3 2" xfId="11399"/>
    <cellStyle name="Calculation 3 2 8 3 3" xfId="11400"/>
    <cellStyle name="Calculation 3 2 8 4" xfId="11401"/>
    <cellStyle name="Calculation 3 2 8 4 2" xfId="11402"/>
    <cellStyle name="Calculation 3 2 8 4 3" xfId="11403"/>
    <cellStyle name="Calculation 3 2 8 5" xfId="11404"/>
    <cellStyle name="Calculation 3 2 8 5 2" xfId="11405"/>
    <cellStyle name="Calculation 3 2 8 5 3" xfId="11406"/>
    <cellStyle name="Calculation 3 2 8 6" xfId="11407"/>
    <cellStyle name="Calculation 3 2 8 6 2" xfId="11408"/>
    <cellStyle name="Calculation 3 2 8 6 3" xfId="11409"/>
    <cellStyle name="Calculation 3 2 8 7" xfId="11410"/>
    <cellStyle name="Calculation 3 2 8 7 2" xfId="11411"/>
    <cellStyle name="Calculation 3 2 8 7 3" xfId="11412"/>
    <cellStyle name="Calculation 3 2 8 8" xfId="11413"/>
    <cellStyle name="Calculation 3 2 8 9" xfId="11414"/>
    <cellStyle name="Calculation 3 3" xfId="190"/>
    <cellStyle name="Calculation 3 3 10" xfId="11415"/>
    <cellStyle name="Calculation 3 3 10 2" xfId="11416"/>
    <cellStyle name="Calculation 3 3 10 3" xfId="11417"/>
    <cellStyle name="Calculation 3 3 11" xfId="11418"/>
    <cellStyle name="Calculation 3 3 11 2" xfId="11419"/>
    <cellStyle name="Calculation 3 3 11 3" xfId="11420"/>
    <cellStyle name="Calculation 3 3 12" xfId="44100"/>
    <cellStyle name="Calculation 3 3 2" xfId="11421"/>
    <cellStyle name="Calculation 3 3 2 10" xfId="11422"/>
    <cellStyle name="Calculation 3 3 2 10 2" xfId="11423"/>
    <cellStyle name="Calculation 3 3 2 10 3" xfId="11424"/>
    <cellStyle name="Calculation 3 3 2 11" xfId="11425"/>
    <cellStyle name="Calculation 3 3 2 11 2" xfId="11426"/>
    <cellStyle name="Calculation 3 3 2 11 3" xfId="11427"/>
    <cellStyle name="Calculation 3 3 2 12" xfId="11428"/>
    <cellStyle name="Calculation 3 3 2 12 2" xfId="11429"/>
    <cellStyle name="Calculation 3 3 2 12 3" xfId="11430"/>
    <cellStyle name="Calculation 3 3 2 13" xfId="11431"/>
    <cellStyle name="Calculation 3 3 2 13 2" xfId="11432"/>
    <cellStyle name="Calculation 3 3 2 13 3" xfId="11433"/>
    <cellStyle name="Calculation 3 3 2 14" xfId="44101"/>
    <cellStyle name="Calculation 3 3 2 2" xfId="11434"/>
    <cellStyle name="Calculation 3 3 2 2 10" xfId="44102"/>
    <cellStyle name="Calculation 3 3 2 2 2" xfId="11435"/>
    <cellStyle name="Calculation 3 3 2 2 2 10" xfId="11436"/>
    <cellStyle name="Calculation 3 3 2 2 2 2" xfId="11437"/>
    <cellStyle name="Calculation 3 3 2 2 2 2 2" xfId="11438"/>
    <cellStyle name="Calculation 3 3 2 2 2 2 2 2" xfId="11439"/>
    <cellStyle name="Calculation 3 3 2 2 2 2 2 3" xfId="11440"/>
    <cellStyle name="Calculation 3 3 2 2 2 2 3" xfId="11441"/>
    <cellStyle name="Calculation 3 3 2 2 2 2 3 2" xfId="11442"/>
    <cellStyle name="Calculation 3 3 2 2 2 2 3 3" xfId="11443"/>
    <cellStyle name="Calculation 3 3 2 2 2 2 4" xfId="11444"/>
    <cellStyle name="Calculation 3 3 2 2 2 2 4 2" xfId="11445"/>
    <cellStyle name="Calculation 3 3 2 2 2 2 4 3" xfId="11446"/>
    <cellStyle name="Calculation 3 3 2 2 2 2 5" xfId="11447"/>
    <cellStyle name="Calculation 3 3 2 2 2 2 5 2" xfId="11448"/>
    <cellStyle name="Calculation 3 3 2 2 2 2 5 3" xfId="11449"/>
    <cellStyle name="Calculation 3 3 2 2 2 2 6" xfId="11450"/>
    <cellStyle name="Calculation 3 3 2 2 2 2 6 2" xfId="11451"/>
    <cellStyle name="Calculation 3 3 2 2 2 2 6 3" xfId="11452"/>
    <cellStyle name="Calculation 3 3 2 2 2 2 7" xfId="11453"/>
    <cellStyle name="Calculation 3 3 2 2 2 2 7 2" xfId="11454"/>
    <cellStyle name="Calculation 3 3 2 2 2 2 7 3" xfId="11455"/>
    <cellStyle name="Calculation 3 3 2 2 2 2 8" xfId="11456"/>
    <cellStyle name="Calculation 3 3 2 2 2 2 9" xfId="11457"/>
    <cellStyle name="Calculation 3 3 2 2 2 3" xfId="11458"/>
    <cellStyle name="Calculation 3 3 2 2 2 3 2" xfId="11459"/>
    <cellStyle name="Calculation 3 3 2 2 2 3 3" xfId="11460"/>
    <cellStyle name="Calculation 3 3 2 2 2 4" xfId="11461"/>
    <cellStyle name="Calculation 3 3 2 2 2 4 2" xfId="11462"/>
    <cellStyle name="Calculation 3 3 2 2 2 4 3" xfId="11463"/>
    <cellStyle name="Calculation 3 3 2 2 2 5" xfId="11464"/>
    <cellStyle name="Calculation 3 3 2 2 2 5 2" xfId="11465"/>
    <cellStyle name="Calculation 3 3 2 2 2 5 3" xfId="11466"/>
    <cellStyle name="Calculation 3 3 2 2 2 6" xfId="11467"/>
    <cellStyle name="Calculation 3 3 2 2 2 6 2" xfId="11468"/>
    <cellStyle name="Calculation 3 3 2 2 2 6 3" xfId="11469"/>
    <cellStyle name="Calculation 3 3 2 2 2 7" xfId="11470"/>
    <cellStyle name="Calculation 3 3 2 2 2 7 2" xfId="11471"/>
    <cellStyle name="Calculation 3 3 2 2 2 7 3" xfId="11472"/>
    <cellStyle name="Calculation 3 3 2 2 2 8" xfId="11473"/>
    <cellStyle name="Calculation 3 3 2 2 2 8 2" xfId="11474"/>
    <cellStyle name="Calculation 3 3 2 2 2 8 3" xfId="11475"/>
    <cellStyle name="Calculation 3 3 2 2 2 9" xfId="11476"/>
    <cellStyle name="Calculation 3 3 2 2 3" xfId="11477"/>
    <cellStyle name="Calculation 3 3 2 2 3 10" xfId="11478"/>
    <cellStyle name="Calculation 3 3 2 2 3 2" xfId="11479"/>
    <cellStyle name="Calculation 3 3 2 2 3 2 2" xfId="11480"/>
    <cellStyle name="Calculation 3 3 2 2 3 2 2 2" xfId="11481"/>
    <cellStyle name="Calculation 3 3 2 2 3 2 2 3" xfId="11482"/>
    <cellStyle name="Calculation 3 3 2 2 3 2 3" xfId="11483"/>
    <cellStyle name="Calculation 3 3 2 2 3 2 3 2" xfId="11484"/>
    <cellStyle name="Calculation 3 3 2 2 3 2 3 3" xfId="11485"/>
    <cellStyle name="Calculation 3 3 2 2 3 2 4" xfId="11486"/>
    <cellStyle name="Calculation 3 3 2 2 3 2 4 2" xfId="11487"/>
    <cellStyle name="Calculation 3 3 2 2 3 2 4 3" xfId="11488"/>
    <cellStyle name="Calculation 3 3 2 2 3 2 5" xfId="11489"/>
    <cellStyle name="Calculation 3 3 2 2 3 2 5 2" xfId="11490"/>
    <cellStyle name="Calculation 3 3 2 2 3 2 5 3" xfId="11491"/>
    <cellStyle name="Calculation 3 3 2 2 3 2 6" xfId="11492"/>
    <cellStyle name="Calculation 3 3 2 2 3 2 6 2" xfId="11493"/>
    <cellStyle name="Calculation 3 3 2 2 3 2 6 3" xfId="11494"/>
    <cellStyle name="Calculation 3 3 2 2 3 2 7" xfId="11495"/>
    <cellStyle name="Calculation 3 3 2 2 3 2 7 2" xfId="11496"/>
    <cellStyle name="Calculation 3 3 2 2 3 2 7 3" xfId="11497"/>
    <cellStyle name="Calculation 3 3 2 2 3 2 8" xfId="11498"/>
    <cellStyle name="Calculation 3 3 2 2 3 2 9" xfId="11499"/>
    <cellStyle name="Calculation 3 3 2 2 3 3" xfId="11500"/>
    <cellStyle name="Calculation 3 3 2 2 3 3 2" xfId="11501"/>
    <cellStyle name="Calculation 3 3 2 2 3 3 3" xfId="11502"/>
    <cellStyle name="Calculation 3 3 2 2 3 4" xfId="11503"/>
    <cellStyle name="Calculation 3 3 2 2 3 4 2" xfId="11504"/>
    <cellStyle name="Calculation 3 3 2 2 3 4 3" xfId="11505"/>
    <cellStyle name="Calculation 3 3 2 2 3 5" xfId="11506"/>
    <cellStyle name="Calculation 3 3 2 2 3 5 2" xfId="11507"/>
    <cellStyle name="Calculation 3 3 2 2 3 5 3" xfId="11508"/>
    <cellStyle name="Calculation 3 3 2 2 3 6" xfId="11509"/>
    <cellStyle name="Calculation 3 3 2 2 3 6 2" xfId="11510"/>
    <cellStyle name="Calculation 3 3 2 2 3 6 3" xfId="11511"/>
    <cellStyle name="Calculation 3 3 2 2 3 7" xfId="11512"/>
    <cellStyle name="Calculation 3 3 2 2 3 7 2" xfId="11513"/>
    <cellStyle name="Calculation 3 3 2 2 3 7 3" xfId="11514"/>
    <cellStyle name="Calculation 3 3 2 2 3 8" xfId="11515"/>
    <cellStyle name="Calculation 3 3 2 2 3 8 2" xfId="11516"/>
    <cellStyle name="Calculation 3 3 2 2 3 8 3" xfId="11517"/>
    <cellStyle name="Calculation 3 3 2 2 3 9" xfId="11518"/>
    <cellStyle name="Calculation 3 3 2 2 4" xfId="11519"/>
    <cellStyle name="Calculation 3 3 2 2 4 10" xfId="11520"/>
    <cellStyle name="Calculation 3 3 2 2 4 2" xfId="11521"/>
    <cellStyle name="Calculation 3 3 2 2 4 2 2" xfId="11522"/>
    <cellStyle name="Calculation 3 3 2 2 4 2 2 2" xfId="11523"/>
    <cellStyle name="Calculation 3 3 2 2 4 2 2 3" xfId="11524"/>
    <cellStyle name="Calculation 3 3 2 2 4 2 3" xfId="11525"/>
    <cellStyle name="Calculation 3 3 2 2 4 2 3 2" xfId="11526"/>
    <cellStyle name="Calculation 3 3 2 2 4 2 3 3" xfId="11527"/>
    <cellStyle name="Calculation 3 3 2 2 4 2 4" xfId="11528"/>
    <cellStyle name="Calculation 3 3 2 2 4 2 4 2" xfId="11529"/>
    <cellStyle name="Calculation 3 3 2 2 4 2 4 3" xfId="11530"/>
    <cellStyle name="Calculation 3 3 2 2 4 2 5" xfId="11531"/>
    <cellStyle name="Calculation 3 3 2 2 4 2 5 2" xfId="11532"/>
    <cellStyle name="Calculation 3 3 2 2 4 2 5 3" xfId="11533"/>
    <cellStyle name="Calculation 3 3 2 2 4 2 6" xfId="11534"/>
    <cellStyle name="Calculation 3 3 2 2 4 2 6 2" xfId="11535"/>
    <cellStyle name="Calculation 3 3 2 2 4 2 6 3" xfId="11536"/>
    <cellStyle name="Calculation 3 3 2 2 4 2 7" xfId="11537"/>
    <cellStyle name="Calculation 3 3 2 2 4 2 7 2" xfId="11538"/>
    <cellStyle name="Calculation 3 3 2 2 4 2 7 3" xfId="11539"/>
    <cellStyle name="Calculation 3 3 2 2 4 2 8" xfId="11540"/>
    <cellStyle name="Calculation 3 3 2 2 4 2 9" xfId="11541"/>
    <cellStyle name="Calculation 3 3 2 2 4 3" xfId="11542"/>
    <cellStyle name="Calculation 3 3 2 2 4 3 2" xfId="11543"/>
    <cellStyle name="Calculation 3 3 2 2 4 3 3" xfId="11544"/>
    <cellStyle name="Calculation 3 3 2 2 4 4" xfId="11545"/>
    <cellStyle name="Calculation 3 3 2 2 4 4 2" xfId="11546"/>
    <cellStyle name="Calculation 3 3 2 2 4 4 3" xfId="11547"/>
    <cellStyle name="Calculation 3 3 2 2 4 5" xfId="11548"/>
    <cellStyle name="Calculation 3 3 2 2 4 5 2" xfId="11549"/>
    <cellStyle name="Calculation 3 3 2 2 4 5 3" xfId="11550"/>
    <cellStyle name="Calculation 3 3 2 2 4 6" xfId="11551"/>
    <cellStyle name="Calculation 3 3 2 2 4 6 2" xfId="11552"/>
    <cellStyle name="Calculation 3 3 2 2 4 6 3" xfId="11553"/>
    <cellStyle name="Calculation 3 3 2 2 4 7" xfId="11554"/>
    <cellStyle name="Calculation 3 3 2 2 4 7 2" xfId="11555"/>
    <cellStyle name="Calculation 3 3 2 2 4 7 3" xfId="11556"/>
    <cellStyle name="Calculation 3 3 2 2 4 8" xfId="11557"/>
    <cellStyle name="Calculation 3 3 2 2 4 8 2" xfId="11558"/>
    <cellStyle name="Calculation 3 3 2 2 4 8 3" xfId="11559"/>
    <cellStyle name="Calculation 3 3 2 2 4 9" xfId="11560"/>
    <cellStyle name="Calculation 3 3 2 2 5" xfId="11561"/>
    <cellStyle name="Calculation 3 3 2 2 5 2" xfId="11562"/>
    <cellStyle name="Calculation 3 3 2 2 5 2 2" xfId="11563"/>
    <cellStyle name="Calculation 3 3 2 2 5 2 3" xfId="11564"/>
    <cellStyle name="Calculation 3 3 2 2 5 3" xfId="11565"/>
    <cellStyle name="Calculation 3 3 2 2 5 3 2" xfId="11566"/>
    <cellStyle name="Calculation 3 3 2 2 5 3 3" xfId="11567"/>
    <cellStyle name="Calculation 3 3 2 2 5 4" xfId="11568"/>
    <cellStyle name="Calculation 3 3 2 2 5 4 2" xfId="11569"/>
    <cellStyle name="Calculation 3 3 2 2 5 4 3" xfId="11570"/>
    <cellStyle name="Calculation 3 3 2 2 5 5" xfId="11571"/>
    <cellStyle name="Calculation 3 3 2 2 5 5 2" xfId="11572"/>
    <cellStyle name="Calculation 3 3 2 2 5 5 3" xfId="11573"/>
    <cellStyle name="Calculation 3 3 2 2 5 6" xfId="11574"/>
    <cellStyle name="Calculation 3 3 2 2 5 6 2" xfId="11575"/>
    <cellStyle name="Calculation 3 3 2 2 5 6 3" xfId="11576"/>
    <cellStyle name="Calculation 3 3 2 2 5 7" xfId="11577"/>
    <cellStyle name="Calculation 3 3 2 2 5 7 2" xfId="11578"/>
    <cellStyle name="Calculation 3 3 2 2 5 7 3" xfId="11579"/>
    <cellStyle name="Calculation 3 3 2 2 5 8" xfId="11580"/>
    <cellStyle name="Calculation 3 3 2 2 5 9" xfId="11581"/>
    <cellStyle name="Calculation 3 3 2 2 6" xfId="11582"/>
    <cellStyle name="Calculation 3 3 2 2 6 2" xfId="11583"/>
    <cellStyle name="Calculation 3 3 2 2 6 3" xfId="11584"/>
    <cellStyle name="Calculation 3 3 2 2 7" xfId="11585"/>
    <cellStyle name="Calculation 3 3 2 2 7 2" xfId="11586"/>
    <cellStyle name="Calculation 3 3 2 2 7 3" xfId="11587"/>
    <cellStyle name="Calculation 3 3 2 2 8" xfId="11588"/>
    <cellStyle name="Calculation 3 3 2 2 8 2" xfId="11589"/>
    <cellStyle name="Calculation 3 3 2 2 8 3" xfId="11590"/>
    <cellStyle name="Calculation 3 3 2 2 9" xfId="11591"/>
    <cellStyle name="Calculation 3 3 2 2 9 2" xfId="11592"/>
    <cellStyle name="Calculation 3 3 2 2 9 3" xfId="11593"/>
    <cellStyle name="Calculation 3 3 2 3" xfId="11594"/>
    <cellStyle name="Calculation 3 3 2 3 10" xfId="44103"/>
    <cellStyle name="Calculation 3 3 2 3 2" xfId="11595"/>
    <cellStyle name="Calculation 3 3 2 3 2 10" xfId="11596"/>
    <cellStyle name="Calculation 3 3 2 3 2 2" xfId="11597"/>
    <cellStyle name="Calculation 3 3 2 3 2 2 2" xfId="11598"/>
    <cellStyle name="Calculation 3 3 2 3 2 2 2 2" xfId="11599"/>
    <cellStyle name="Calculation 3 3 2 3 2 2 2 3" xfId="11600"/>
    <cellStyle name="Calculation 3 3 2 3 2 2 3" xfId="11601"/>
    <cellStyle name="Calculation 3 3 2 3 2 2 3 2" xfId="11602"/>
    <cellStyle name="Calculation 3 3 2 3 2 2 3 3" xfId="11603"/>
    <cellStyle name="Calculation 3 3 2 3 2 2 4" xfId="11604"/>
    <cellStyle name="Calculation 3 3 2 3 2 2 4 2" xfId="11605"/>
    <cellStyle name="Calculation 3 3 2 3 2 2 4 3" xfId="11606"/>
    <cellStyle name="Calculation 3 3 2 3 2 2 5" xfId="11607"/>
    <cellStyle name="Calculation 3 3 2 3 2 2 5 2" xfId="11608"/>
    <cellStyle name="Calculation 3 3 2 3 2 2 5 3" xfId="11609"/>
    <cellStyle name="Calculation 3 3 2 3 2 2 6" xfId="11610"/>
    <cellStyle name="Calculation 3 3 2 3 2 2 6 2" xfId="11611"/>
    <cellStyle name="Calculation 3 3 2 3 2 2 6 3" xfId="11612"/>
    <cellStyle name="Calculation 3 3 2 3 2 2 7" xfId="11613"/>
    <cellStyle name="Calculation 3 3 2 3 2 2 7 2" xfId="11614"/>
    <cellStyle name="Calculation 3 3 2 3 2 2 7 3" xfId="11615"/>
    <cellStyle name="Calculation 3 3 2 3 2 2 8" xfId="11616"/>
    <cellStyle name="Calculation 3 3 2 3 2 2 9" xfId="11617"/>
    <cellStyle name="Calculation 3 3 2 3 2 3" xfId="11618"/>
    <cellStyle name="Calculation 3 3 2 3 2 3 2" xfId="11619"/>
    <cellStyle name="Calculation 3 3 2 3 2 3 3" xfId="11620"/>
    <cellStyle name="Calculation 3 3 2 3 2 4" xfId="11621"/>
    <cellStyle name="Calculation 3 3 2 3 2 4 2" xfId="11622"/>
    <cellStyle name="Calculation 3 3 2 3 2 4 3" xfId="11623"/>
    <cellStyle name="Calculation 3 3 2 3 2 5" xfId="11624"/>
    <cellStyle name="Calculation 3 3 2 3 2 5 2" xfId="11625"/>
    <cellStyle name="Calculation 3 3 2 3 2 5 3" xfId="11626"/>
    <cellStyle name="Calculation 3 3 2 3 2 6" xfId="11627"/>
    <cellStyle name="Calculation 3 3 2 3 2 6 2" xfId="11628"/>
    <cellStyle name="Calculation 3 3 2 3 2 6 3" xfId="11629"/>
    <cellStyle name="Calculation 3 3 2 3 2 7" xfId="11630"/>
    <cellStyle name="Calculation 3 3 2 3 2 7 2" xfId="11631"/>
    <cellStyle name="Calculation 3 3 2 3 2 7 3" xfId="11632"/>
    <cellStyle name="Calculation 3 3 2 3 2 8" xfId="11633"/>
    <cellStyle name="Calculation 3 3 2 3 2 8 2" xfId="11634"/>
    <cellStyle name="Calculation 3 3 2 3 2 8 3" xfId="11635"/>
    <cellStyle name="Calculation 3 3 2 3 2 9" xfId="11636"/>
    <cellStyle name="Calculation 3 3 2 3 3" xfId="11637"/>
    <cellStyle name="Calculation 3 3 2 3 3 10" xfId="11638"/>
    <cellStyle name="Calculation 3 3 2 3 3 2" xfId="11639"/>
    <cellStyle name="Calculation 3 3 2 3 3 2 2" xfId="11640"/>
    <cellStyle name="Calculation 3 3 2 3 3 2 2 2" xfId="11641"/>
    <cellStyle name="Calculation 3 3 2 3 3 2 2 3" xfId="11642"/>
    <cellStyle name="Calculation 3 3 2 3 3 2 3" xfId="11643"/>
    <cellStyle name="Calculation 3 3 2 3 3 2 3 2" xfId="11644"/>
    <cellStyle name="Calculation 3 3 2 3 3 2 3 3" xfId="11645"/>
    <cellStyle name="Calculation 3 3 2 3 3 2 4" xfId="11646"/>
    <cellStyle name="Calculation 3 3 2 3 3 2 4 2" xfId="11647"/>
    <cellStyle name="Calculation 3 3 2 3 3 2 4 3" xfId="11648"/>
    <cellStyle name="Calculation 3 3 2 3 3 2 5" xfId="11649"/>
    <cellStyle name="Calculation 3 3 2 3 3 2 5 2" xfId="11650"/>
    <cellStyle name="Calculation 3 3 2 3 3 2 5 3" xfId="11651"/>
    <cellStyle name="Calculation 3 3 2 3 3 2 6" xfId="11652"/>
    <cellStyle name="Calculation 3 3 2 3 3 2 6 2" xfId="11653"/>
    <cellStyle name="Calculation 3 3 2 3 3 2 6 3" xfId="11654"/>
    <cellStyle name="Calculation 3 3 2 3 3 2 7" xfId="11655"/>
    <cellStyle name="Calculation 3 3 2 3 3 2 7 2" xfId="11656"/>
    <cellStyle name="Calculation 3 3 2 3 3 2 7 3" xfId="11657"/>
    <cellStyle name="Calculation 3 3 2 3 3 2 8" xfId="11658"/>
    <cellStyle name="Calculation 3 3 2 3 3 2 9" xfId="11659"/>
    <cellStyle name="Calculation 3 3 2 3 3 3" xfId="11660"/>
    <cellStyle name="Calculation 3 3 2 3 3 3 2" xfId="11661"/>
    <cellStyle name="Calculation 3 3 2 3 3 3 3" xfId="11662"/>
    <cellStyle name="Calculation 3 3 2 3 3 4" xfId="11663"/>
    <cellStyle name="Calculation 3 3 2 3 3 4 2" xfId="11664"/>
    <cellStyle name="Calculation 3 3 2 3 3 4 3" xfId="11665"/>
    <cellStyle name="Calculation 3 3 2 3 3 5" xfId="11666"/>
    <cellStyle name="Calculation 3 3 2 3 3 5 2" xfId="11667"/>
    <cellStyle name="Calculation 3 3 2 3 3 5 3" xfId="11668"/>
    <cellStyle name="Calculation 3 3 2 3 3 6" xfId="11669"/>
    <cellStyle name="Calculation 3 3 2 3 3 6 2" xfId="11670"/>
    <cellStyle name="Calculation 3 3 2 3 3 6 3" xfId="11671"/>
    <cellStyle name="Calculation 3 3 2 3 3 7" xfId="11672"/>
    <cellStyle name="Calculation 3 3 2 3 3 7 2" xfId="11673"/>
    <cellStyle name="Calculation 3 3 2 3 3 7 3" xfId="11674"/>
    <cellStyle name="Calculation 3 3 2 3 3 8" xfId="11675"/>
    <cellStyle name="Calculation 3 3 2 3 3 8 2" xfId="11676"/>
    <cellStyle name="Calculation 3 3 2 3 3 8 3" xfId="11677"/>
    <cellStyle name="Calculation 3 3 2 3 3 9" xfId="11678"/>
    <cellStyle name="Calculation 3 3 2 3 4" xfId="11679"/>
    <cellStyle name="Calculation 3 3 2 3 4 10" xfId="11680"/>
    <cellStyle name="Calculation 3 3 2 3 4 2" xfId="11681"/>
    <cellStyle name="Calculation 3 3 2 3 4 2 2" xfId="11682"/>
    <cellStyle name="Calculation 3 3 2 3 4 2 2 2" xfId="11683"/>
    <cellStyle name="Calculation 3 3 2 3 4 2 2 3" xfId="11684"/>
    <cellStyle name="Calculation 3 3 2 3 4 2 3" xfId="11685"/>
    <cellStyle name="Calculation 3 3 2 3 4 2 3 2" xfId="11686"/>
    <cellStyle name="Calculation 3 3 2 3 4 2 3 3" xfId="11687"/>
    <cellStyle name="Calculation 3 3 2 3 4 2 4" xfId="11688"/>
    <cellStyle name="Calculation 3 3 2 3 4 2 4 2" xfId="11689"/>
    <cellStyle name="Calculation 3 3 2 3 4 2 4 3" xfId="11690"/>
    <cellStyle name="Calculation 3 3 2 3 4 2 5" xfId="11691"/>
    <cellStyle name="Calculation 3 3 2 3 4 2 5 2" xfId="11692"/>
    <cellStyle name="Calculation 3 3 2 3 4 2 5 3" xfId="11693"/>
    <cellStyle name="Calculation 3 3 2 3 4 2 6" xfId="11694"/>
    <cellStyle name="Calculation 3 3 2 3 4 2 6 2" xfId="11695"/>
    <cellStyle name="Calculation 3 3 2 3 4 2 6 3" xfId="11696"/>
    <cellStyle name="Calculation 3 3 2 3 4 2 7" xfId="11697"/>
    <cellStyle name="Calculation 3 3 2 3 4 2 7 2" xfId="11698"/>
    <cellStyle name="Calculation 3 3 2 3 4 2 7 3" xfId="11699"/>
    <cellStyle name="Calculation 3 3 2 3 4 2 8" xfId="11700"/>
    <cellStyle name="Calculation 3 3 2 3 4 2 9" xfId="11701"/>
    <cellStyle name="Calculation 3 3 2 3 4 3" xfId="11702"/>
    <cellStyle name="Calculation 3 3 2 3 4 3 2" xfId="11703"/>
    <cellStyle name="Calculation 3 3 2 3 4 3 3" xfId="11704"/>
    <cellStyle name="Calculation 3 3 2 3 4 4" xfId="11705"/>
    <cellStyle name="Calculation 3 3 2 3 4 4 2" xfId="11706"/>
    <cellStyle name="Calculation 3 3 2 3 4 4 3" xfId="11707"/>
    <cellStyle name="Calculation 3 3 2 3 4 5" xfId="11708"/>
    <cellStyle name="Calculation 3 3 2 3 4 5 2" xfId="11709"/>
    <cellStyle name="Calculation 3 3 2 3 4 5 3" xfId="11710"/>
    <cellStyle name="Calculation 3 3 2 3 4 6" xfId="11711"/>
    <cellStyle name="Calculation 3 3 2 3 4 6 2" xfId="11712"/>
    <cellStyle name="Calculation 3 3 2 3 4 6 3" xfId="11713"/>
    <cellStyle name="Calculation 3 3 2 3 4 7" xfId="11714"/>
    <cellStyle name="Calculation 3 3 2 3 4 7 2" xfId="11715"/>
    <cellStyle name="Calculation 3 3 2 3 4 7 3" xfId="11716"/>
    <cellStyle name="Calculation 3 3 2 3 4 8" xfId="11717"/>
    <cellStyle name="Calculation 3 3 2 3 4 8 2" xfId="11718"/>
    <cellStyle name="Calculation 3 3 2 3 4 8 3" xfId="11719"/>
    <cellStyle name="Calculation 3 3 2 3 4 9" xfId="11720"/>
    <cellStyle name="Calculation 3 3 2 3 5" xfId="11721"/>
    <cellStyle name="Calculation 3 3 2 3 5 2" xfId="11722"/>
    <cellStyle name="Calculation 3 3 2 3 5 2 2" xfId="11723"/>
    <cellStyle name="Calculation 3 3 2 3 5 2 3" xfId="11724"/>
    <cellStyle name="Calculation 3 3 2 3 5 3" xfId="11725"/>
    <cellStyle name="Calculation 3 3 2 3 5 3 2" xfId="11726"/>
    <cellStyle name="Calculation 3 3 2 3 5 3 3" xfId="11727"/>
    <cellStyle name="Calculation 3 3 2 3 5 4" xfId="11728"/>
    <cellStyle name="Calculation 3 3 2 3 5 4 2" xfId="11729"/>
    <cellStyle name="Calculation 3 3 2 3 5 4 3" xfId="11730"/>
    <cellStyle name="Calculation 3 3 2 3 5 5" xfId="11731"/>
    <cellStyle name="Calculation 3 3 2 3 5 5 2" xfId="11732"/>
    <cellStyle name="Calculation 3 3 2 3 5 5 3" xfId="11733"/>
    <cellStyle name="Calculation 3 3 2 3 5 6" xfId="11734"/>
    <cellStyle name="Calculation 3 3 2 3 5 6 2" xfId="11735"/>
    <cellStyle name="Calculation 3 3 2 3 5 6 3" xfId="11736"/>
    <cellStyle name="Calculation 3 3 2 3 5 7" xfId="11737"/>
    <cellStyle name="Calculation 3 3 2 3 5 7 2" xfId="11738"/>
    <cellStyle name="Calculation 3 3 2 3 5 7 3" xfId="11739"/>
    <cellStyle name="Calculation 3 3 2 3 5 8" xfId="11740"/>
    <cellStyle name="Calculation 3 3 2 3 5 9" xfId="11741"/>
    <cellStyle name="Calculation 3 3 2 3 6" xfId="11742"/>
    <cellStyle name="Calculation 3 3 2 3 6 2" xfId="11743"/>
    <cellStyle name="Calculation 3 3 2 3 6 3" xfId="11744"/>
    <cellStyle name="Calculation 3 3 2 3 7" xfId="11745"/>
    <cellStyle name="Calculation 3 3 2 3 7 2" xfId="11746"/>
    <cellStyle name="Calculation 3 3 2 3 7 3" xfId="11747"/>
    <cellStyle name="Calculation 3 3 2 3 8" xfId="11748"/>
    <cellStyle name="Calculation 3 3 2 3 8 2" xfId="11749"/>
    <cellStyle name="Calculation 3 3 2 3 8 3" xfId="11750"/>
    <cellStyle name="Calculation 3 3 2 3 9" xfId="11751"/>
    <cellStyle name="Calculation 3 3 2 3 9 2" xfId="11752"/>
    <cellStyle name="Calculation 3 3 2 3 9 3" xfId="11753"/>
    <cellStyle name="Calculation 3 3 2 4" xfId="11754"/>
    <cellStyle name="Calculation 3 3 2 4 10" xfId="44104"/>
    <cellStyle name="Calculation 3 3 2 4 2" xfId="11755"/>
    <cellStyle name="Calculation 3 3 2 4 2 10" xfId="11756"/>
    <cellStyle name="Calculation 3 3 2 4 2 2" xfId="11757"/>
    <cellStyle name="Calculation 3 3 2 4 2 2 2" xfId="11758"/>
    <cellStyle name="Calculation 3 3 2 4 2 2 2 2" xfId="11759"/>
    <cellStyle name="Calculation 3 3 2 4 2 2 2 3" xfId="11760"/>
    <cellStyle name="Calculation 3 3 2 4 2 2 3" xfId="11761"/>
    <cellStyle name="Calculation 3 3 2 4 2 2 3 2" xfId="11762"/>
    <cellStyle name="Calculation 3 3 2 4 2 2 3 3" xfId="11763"/>
    <cellStyle name="Calculation 3 3 2 4 2 2 4" xfId="11764"/>
    <cellStyle name="Calculation 3 3 2 4 2 2 4 2" xfId="11765"/>
    <cellStyle name="Calculation 3 3 2 4 2 2 4 3" xfId="11766"/>
    <cellStyle name="Calculation 3 3 2 4 2 2 5" xfId="11767"/>
    <cellStyle name="Calculation 3 3 2 4 2 2 5 2" xfId="11768"/>
    <cellStyle name="Calculation 3 3 2 4 2 2 5 3" xfId="11769"/>
    <cellStyle name="Calculation 3 3 2 4 2 2 6" xfId="11770"/>
    <cellStyle name="Calculation 3 3 2 4 2 2 6 2" xfId="11771"/>
    <cellStyle name="Calculation 3 3 2 4 2 2 6 3" xfId="11772"/>
    <cellStyle name="Calculation 3 3 2 4 2 2 7" xfId="11773"/>
    <cellStyle name="Calculation 3 3 2 4 2 2 7 2" xfId="11774"/>
    <cellStyle name="Calculation 3 3 2 4 2 2 7 3" xfId="11775"/>
    <cellStyle name="Calculation 3 3 2 4 2 2 8" xfId="11776"/>
    <cellStyle name="Calculation 3 3 2 4 2 2 9" xfId="11777"/>
    <cellStyle name="Calculation 3 3 2 4 2 3" xfId="11778"/>
    <cellStyle name="Calculation 3 3 2 4 2 3 2" xfId="11779"/>
    <cellStyle name="Calculation 3 3 2 4 2 3 3" xfId="11780"/>
    <cellStyle name="Calculation 3 3 2 4 2 4" xfId="11781"/>
    <cellStyle name="Calculation 3 3 2 4 2 4 2" xfId="11782"/>
    <cellStyle name="Calculation 3 3 2 4 2 4 3" xfId="11783"/>
    <cellStyle name="Calculation 3 3 2 4 2 5" xfId="11784"/>
    <cellStyle name="Calculation 3 3 2 4 2 5 2" xfId="11785"/>
    <cellStyle name="Calculation 3 3 2 4 2 5 3" xfId="11786"/>
    <cellStyle name="Calculation 3 3 2 4 2 6" xfId="11787"/>
    <cellStyle name="Calculation 3 3 2 4 2 6 2" xfId="11788"/>
    <cellStyle name="Calculation 3 3 2 4 2 6 3" xfId="11789"/>
    <cellStyle name="Calculation 3 3 2 4 2 7" xfId="11790"/>
    <cellStyle name="Calculation 3 3 2 4 2 7 2" xfId="11791"/>
    <cellStyle name="Calculation 3 3 2 4 2 7 3" xfId="11792"/>
    <cellStyle name="Calculation 3 3 2 4 2 8" xfId="11793"/>
    <cellStyle name="Calculation 3 3 2 4 2 8 2" xfId="11794"/>
    <cellStyle name="Calculation 3 3 2 4 2 8 3" xfId="11795"/>
    <cellStyle name="Calculation 3 3 2 4 2 9" xfId="11796"/>
    <cellStyle name="Calculation 3 3 2 4 3" xfId="11797"/>
    <cellStyle name="Calculation 3 3 2 4 3 10" xfId="11798"/>
    <cellStyle name="Calculation 3 3 2 4 3 2" xfId="11799"/>
    <cellStyle name="Calculation 3 3 2 4 3 2 2" xfId="11800"/>
    <cellStyle name="Calculation 3 3 2 4 3 2 2 2" xfId="11801"/>
    <cellStyle name="Calculation 3 3 2 4 3 2 2 3" xfId="11802"/>
    <cellStyle name="Calculation 3 3 2 4 3 2 3" xfId="11803"/>
    <cellStyle name="Calculation 3 3 2 4 3 2 3 2" xfId="11804"/>
    <cellStyle name="Calculation 3 3 2 4 3 2 3 3" xfId="11805"/>
    <cellStyle name="Calculation 3 3 2 4 3 2 4" xfId="11806"/>
    <cellStyle name="Calculation 3 3 2 4 3 2 4 2" xfId="11807"/>
    <cellStyle name="Calculation 3 3 2 4 3 2 4 3" xfId="11808"/>
    <cellStyle name="Calculation 3 3 2 4 3 2 5" xfId="11809"/>
    <cellStyle name="Calculation 3 3 2 4 3 2 5 2" xfId="11810"/>
    <cellStyle name="Calculation 3 3 2 4 3 2 5 3" xfId="11811"/>
    <cellStyle name="Calculation 3 3 2 4 3 2 6" xfId="11812"/>
    <cellStyle name="Calculation 3 3 2 4 3 2 6 2" xfId="11813"/>
    <cellStyle name="Calculation 3 3 2 4 3 2 6 3" xfId="11814"/>
    <cellStyle name="Calculation 3 3 2 4 3 2 7" xfId="11815"/>
    <cellStyle name="Calculation 3 3 2 4 3 2 7 2" xfId="11816"/>
    <cellStyle name="Calculation 3 3 2 4 3 2 7 3" xfId="11817"/>
    <cellStyle name="Calculation 3 3 2 4 3 2 8" xfId="11818"/>
    <cellStyle name="Calculation 3 3 2 4 3 2 9" xfId="11819"/>
    <cellStyle name="Calculation 3 3 2 4 3 3" xfId="11820"/>
    <cellStyle name="Calculation 3 3 2 4 3 3 2" xfId="11821"/>
    <cellStyle name="Calculation 3 3 2 4 3 3 3" xfId="11822"/>
    <cellStyle name="Calculation 3 3 2 4 3 4" xfId="11823"/>
    <cellStyle name="Calculation 3 3 2 4 3 4 2" xfId="11824"/>
    <cellStyle name="Calculation 3 3 2 4 3 4 3" xfId="11825"/>
    <cellStyle name="Calculation 3 3 2 4 3 5" xfId="11826"/>
    <cellStyle name="Calculation 3 3 2 4 3 5 2" xfId="11827"/>
    <cellStyle name="Calculation 3 3 2 4 3 5 3" xfId="11828"/>
    <cellStyle name="Calculation 3 3 2 4 3 6" xfId="11829"/>
    <cellStyle name="Calculation 3 3 2 4 3 6 2" xfId="11830"/>
    <cellStyle name="Calculation 3 3 2 4 3 6 3" xfId="11831"/>
    <cellStyle name="Calculation 3 3 2 4 3 7" xfId="11832"/>
    <cellStyle name="Calculation 3 3 2 4 3 7 2" xfId="11833"/>
    <cellStyle name="Calculation 3 3 2 4 3 7 3" xfId="11834"/>
    <cellStyle name="Calculation 3 3 2 4 3 8" xfId="11835"/>
    <cellStyle name="Calculation 3 3 2 4 3 8 2" xfId="11836"/>
    <cellStyle name="Calculation 3 3 2 4 3 8 3" xfId="11837"/>
    <cellStyle name="Calculation 3 3 2 4 3 9" xfId="11838"/>
    <cellStyle name="Calculation 3 3 2 4 4" xfId="11839"/>
    <cellStyle name="Calculation 3 3 2 4 4 10" xfId="11840"/>
    <cellStyle name="Calculation 3 3 2 4 4 2" xfId="11841"/>
    <cellStyle name="Calculation 3 3 2 4 4 2 2" xfId="11842"/>
    <cellStyle name="Calculation 3 3 2 4 4 2 2 2" xfId="11843"/>
    <cellStyle name="Calculation 3 3 2 4 4 2 2 3" xfId="11844"/>
    <cellStyle name="Calculation 3 3 2 4 4 2 3" xfId="11845"/>
    <cellStyle name="Calculation 3 3 2 4 4 2 3 2" xfId="11846"/>
    <cellStyle name="Calculation 3 3 2 4 4 2 3 3" xfId="11847"/>
    <cellStyle name="Calculation 3 3 2 4 4 2 4" xfId="11848"/>
    <cellStyle name="Calculation 3 3 2 4 4 2 4 2" xfId="11849"/>
    <cellStyle name="Calculation 3 3 2 4 4 2 4 3" xfId="11850"/>
    <cellStyle name="Calculation 3 3 2 4 4 2 5" xfId="11851"/>
    <cellStyle name="Calculation 3 3 2 4 4 2 5 2" xfId="11852"/>
    <cellStyle name="Calculation 3 3 2 4 4 2 5 3" xfId="11853"/>
    <cellStyle name="Calculation 3 3 2 4 4 2 6" xfId="11854"/>
    <cellStyle name="Calculation 3 3 2 4 4 2 6 2" xfId="11855"/>
    <cellStyle name="Calculation 3 3 2 4 4 2 6 3" xfId="11856"/>
    <cellStyle name="Calculation 3 3 2 4 4 2 7" xfId="11857"/>
    <cellStyle name="Calculation 3 3 2 4 4 2 7 2" xfId="11858"/>
    <cellStyle name="Calculation 3 3 2 4 4 2 7 3" xfId="11859"/>
    <cellStyle name="Calculation 3 3 2 4 4 2 8" xfId="11860"/>
    <cellStyle name="Calculation 3 3 2 4 4 2 9" xfId="11861"/>
    <cellStyle name="Calculation 3 3 2 4 4 3" xfId="11862"/>
    <cellStyle name="Calculation 3 3 2 4 4 3 2" xfId="11863"/>
    <cellStyle name="Calculation 3 3 2 4 4 3 3" xfId="11864"/>
    <cellStyle name="Calculation 3 3 2 4 4 4" xfId="11865"/>
    <cellStyle name="Calculation 3 3 2 4 4 4 2" xfId="11866"/>
    <cellStyle name="Calculation 3 3 2 4 4 4 3" xfId="11867"/>
    <cellStyle name="Calculation 3 3 2 4 4 5" xfId="11868"/>
    <cellStyle name="Calculation 3 3 2 4 4 5 2" xfId="11869"/>
    <cellStyle name="Calculation 3 3 2 4 4 5 3" xfId="11870"/>
    <cellStyle name="Calculation 3 3 2 4 4 6" xfId="11871"/>
    <cellStyle name="Calculation 3 3 2 4 4 6 2" xfId="11872"/>
    <cellStyle name="Calculation 3 3 2 4 4 6 3" xfId="11873"/>
    <cellStyle name="Calculation 3 3 2 4 4 7" xfId="11874"/>
    <cellStyle name="Calculation 3 3 2 4 4 7 2" xfId="11875"/>
    <cellStyle name="Calculation 3 3 2 4 4 7 3" xfId="11876"/>
    <cellStyle name="Calculation 3 3 2 4 4 8" xfId="11877"/>
    <cellStyle name="Calculation 3 3 2 4 4 8 2" xfId="11878"/>
    <cellStyle name="Calculation 3 3 2 4 4 8 3" xfId="11879"/>
    <cellStyle name="Calculation 3 3 2 4 4 9" xfId="11880"/>
    <cellStyle name="Calculation 3 3 2 4 5" xfId="11881"/>
    <cellStyle name="Calculation 3 3 2 4 5 2" xfId="11882"/>
    <cellStyle name="Calculation 3 3 2 4 5 2 2" xfId="11883"/>
    <cellStyle name="Calculation 3 3 2 4 5 2 3" xfId="11884"/>
    <cellStyle name="Calculation 3 3 2 4 5 3" xfId="11885"/>
    <cellStyle name="Calculation 3 3 2 4 5 3 2" xfId="11886"/>
    <cellStyle name="Calculation 3 3 2 4 5 3 3" xfId="11887"/>
    <cellStyle name="Calculation 3 3 2 4 5 4" xfId="11888"/>
    <cellStyle name="Calculation 3 3 2 4 5 4 2" xfId="11889"/>
    <cellStyle name="Calculation 3 3 2 4 5 4 3" xfId="11890"/>
    <cellStyle name="Calculation 3 3 2 4 5 5" xfId="11891"/>
    <cellStyle name="Calculation 3 3 2 4 5 5 2" xfId="11892"/>
    <cellStyle name="Calculation 3 3 2 4 5 5 3" xfId="11893"/>
    <cellStyle name="Calculation 3 3 2 4 5 6" xfId="11894"/>
    <cellStyle name="Calculation 3 3 2 4 5 6 2" xfId="11895"/>
    <cellStyle name="Calculation 3 3 2 4 5 6 3" xfId="11896"/>
    <cellStyle name="Calculation 3 3 2 4 5 7" xfId="11897"/>
    <cellStyle name="Calculation 3 3 2 4 5 7 2" xfId="11898"/>
    <cellStyle name="Calculation 3 3 2 4 5 7 3" xfId="11899"/>
    <cellStyle name="Calculation 3 3 2 4 5 8" xfId="11900"/>
    <cellStyle name="Calculation 3 3 2 4 5 9" xfId="11901"/>
    <cellStyle name="Calculation 3 3 2 4 6" xfId="11902"/>
    <cellStyle name="Calculation 3 3 2 4 6 2" xfId="11903"/>
    <cellStyle name="Calculation 3 3 2 4 6 3" xfId="11904"/>
    <cellStyle name="Calculation 3 3 2 4 7" xfId="11905"/>
    <cellStyle name="Calculation 3 3 2 4 7 2" xfId="11906"/>
    <cellStyle name="Calculation 3 3 2 4 7 3" xfId="11907"/>
    <cellStyle name="Calculation 3 3 2 4 8" xfId="11908"/>
    <cellStyle name="Calculation 3 3 2 4 8 2" xfId="11909"/>
    <cellStyle name="Calculation 3 3 2 4 8 3" xfId="11910"/>
    <cellStyle name="Calculation 3 3 2 4 9" xfId="11911"/>
    <cellStyle name="Calculation 3 3 2 4 9 2" xfId="11912"/>
    <cellStyle name="Calculation 3 3 2 4 9 3" xfId="11913"/>
    <cellStyle name="Calculation 3 3 2 5" xfId="11914"/>
    <cellStyle name="Calculation 3 3 2 5 10" xfId="44105"/>
    <cellStyle name="Calculation 3 3 2 5 2" xfId="11915"/>
    <cellStyle name="Calculation 3 3 2 5 2 10" xfId="11916"/>
    <cellStyle name="Calculation 3 3 2 5 2 2" xfId="11917"/>
    <cellStyle name="Calculation 3 3 2 5 2 2 2" xfId="11918"/>
    <cellStyle name="Calculation 3 3 2 5 2 2 2 2" xfId="11919"/>
    <cellStyle name="Calculation 3 3 2 5 2 2 2 3" xfId="11920"/>
    <cellStyle name="Calculation 3 3 2 5 2 2 3" xfId="11921"/>
    <cellStyle name="Calculation 3 3 2 5 2 2 3 2" xfId="11922"/>
    <cellStyle name="Calculation 3 3 2 5 2 2 3 3" xfId="11923"/>
    <cellStyle name="Calculation 3 3 2 5 2 2 4" xfId="11924"/>
    <cellStyle name="Calculation 3 3 2 5 2 2 4 2" xfId="11925"/>
    <cellStyle name="Calculation 3 3 2 5 2 2 4 3" xfId="11926"/>
    <cellStyle name="Calculation 3 3 2 5 2 2 5" xfId="11927"/>
    <cellStyle name="Calculation 3 3 2 5 2 2 5 2" xfId="11928"/>
    <cellStyle name="Calculation 3 3 2 5 2 2 5 3" xfId="11929"/>
    <cellStyle name="Calculation 3 3 2 5 2 2 6" xfId="11930"/>
    <cellStyle name="Calculation 3 3 2 5 2 2 6 2" xfId="11931"/>
    <cellStyle name="Calculation 3 3 2 5 2 2 6 3" xfId="11932"/>
    <cellStyle name="Calculation 3 3 2 5 2 2 7" xfId="11933"/>
    <cellStyle name="Calculation 3 3 2 5 2 2 7 2" xfId="11934"/>
    <cellStyle name="Calculation 3 3 2 5 2 2 7 3" xfId="11935"/>
    <cellStyle name="Calculation 3 3 2 5 2 2 8" xfId="11936"/>
    <cellStyle name="Calculation 3 3 2 5 2 2 9" xfId="11937"/>
    <cellStyle name="Calculation 3 3 2 5 2 3" xfId="11938"/>
    <cellStyle name="Calculation 3 3 2 5 2 3 2" xfId="11939"/>
    <cellStyle name="Calculation 3 3 2 5 2 3 3" xfId="11940"/>
    <cellStyle name="Calculation 3 3 2 5 2 4" xfId="11941"/>
    <cellStyle name="Calculation 3 3 2 5 2 4 2" xfId="11942"/>
    <cellStyle name="Calculation 3 3 2 5 2 4 3" xfId="11943"/>
    <cellStyle name="Calculation 3 3 2 5 2 5" xfId="11944"/>
    <cellStyle name="Calculation 3 3 2 5 2 5 2" xfId="11945"/>
    <cellStyle name="Calculation 3 3 2 5 2 5 3" xfId="11946"/>
    <cellStyle name="Calculation 3 3 2 5 2 6" xfId="11947"/>
    <cellStyle name="Calculation 3 3 2 5 2 6 2" xfId="11948"/>
    <cellStyle name="Calculation 3 3 2 5 2 6 3" xfId="11949"/>
    <cellStyle name="Calculation 3 3 2 5 2 7" xfId="11950"/>
    <cellStyle name="Calculation 3 3 2 5 2 7 2" xfId="11951"/>
    <cellStyle name="Calculation 3 3 2 5 2 7 3" xfId="11952"/>
    <cellStyle name="Calculation 3 3 2 5 2 8" xfId="11953"/>
    <cellStyle name="Calculation 3 3 2 5 2 8 2" xfId="11954"/>
    <cellStyle name="Calculation 3 3 2 5 2 8 3" xfId="11955"/>
    <cellStyle name="Calculation 3 3 2 5 2 9" xfId="11956"/>
    <cellStyle name="Calculation 3 3 2 5 3" xfId="11957"/>
    <cellStyle name="Calculation 3 3 2 5 3 10" xfId="11958"/>
    <cellStyle name="Calculation 3 3 2 5 3 2" xfId="11959"/>
    <cellStyle name="Calculation 3 3 2 5 3 2 2" xfId="11960"/>
    <cellStyle name="Calculation 3 3 2 5 3 2 2 2" xfId="11961"/>
    <cellStyle name="Calculation 3 3 2 5 3 2 2 3" xfId="11962"/>
    <cellStyle name="Calculation 3 3 2 5 3 2 3" xfId="11963"/>
    <cellStyle name="Calculation 3 3 2 5 3 2 3 2" xfId="11964"/>
    <cellStyle name="Calculation 3 3 2 5 3 2 3 3" xfId="11965"/>
    <cellStyle name="Calculation 3 3 2 5 3 2 4" xfId="11966"/>
    <cellStyle name="Calculation 3 3 2 5 3 2 4 2" xfId="11967"/>
    <cellStyle name="Calculation 3 3 2 5 3 2 4 3" xfId="11968"/>
    <cellStyle name="Calculation 3 3 2 5 3 2 5" xfId="11969"/>
    <cellStyle name="Calculation 3 3 2 5 3 2 5 2" xfId="11970"/>
    <cellStyle name="Calculation 3 3 2 5 3 2 5 3" xfId="11971"/>
    <cellStyle name="Calculation 3 3 2 5 3 2 6" xfId="11972"/>
    <cellStyle name="Calculation 3 3 2 5 3 2 6 2" xfId="11973"/>
    <cellStyle name="Calculation 3 3 2 5 3 2 6 3" xfId="11974"/>
    <cellStyle name="Calculation 3 3 2 5 3 2 7" xfId="11975"/>
    <cellStyle name="Calculation 3 3 2 5 3 2 7 2" xfId="11976"/>
    <cellStyle name="Calculation 3 3 2 5 3 2 7 3" xfId="11977"/>
    <cellStyle name="Calculation 3 3 2 5 3 2 8" xfId="11978"/>
    <cellStyle name="Calculation 3 3 2 5 3 2 9" xfId="11979"/>
    <cellStyle name="Calculation 3 3 2 5 3 3" xfId="11980"/>
    <cellStyle name="Calculation 3 3 2 5 3 3 2" xfId="11981"/>
    <cellStyle name="Calculation 3 3 2 5 3 3 3" xfId="11982"/>
    <cellStyle name="Calculation 3 3 2 5 3 4" xfId="11983"/>
    <cellStyle name="Calculation 3 3 2 5 3 4 2" xfId="11984"/>
    <cellStyle name="Calculation 3 3 2 5 3 4 3" xfId="11985"/>
    <cellStyle name="Calculation 3 3 2 5 3 5" xfId="11986"/>
    <cellStyle name="Calculation 3 3 2 5 3 5 2" xfId="11987"/>
    <cellStyle name="Calculation 3 3 2 5 3 5 3" xfId="11988"/>
    <cellStyle name="Calculation 3 3 2 5 3 6" xfId="11989"/>
    <cellStyle name="Calculation 3 3 2 5 3 6 2" xfId="11990"/>
    <cellStyle name="Calculation 3 3 2 5 3 6 3" xfId="11991"/>
    <cellStyle name="Calculation 3 3 2 5 3 7" xfId="11992"/>
    <cellStyle name="Calculation 3 3 2 5 3 7 2" xfId="11993"/>
    <cellStyle name="Calculation 3 3 2 5 3 7 3" xfId="11994"/>
    <cellStyle name="Calculation 3 3 2 5 3 8" xfId="11995"/>
    <cellStyle name="Calculation 3 3 2 5 3 8 2" xfId="11996"/>
    <cellStyle name="Calculation 3 3 2 5 3 8 3" xfId="11997"/>
    <cellStyle name="Calculation 3 3 2 5 3 9" xfId="11998"/>
    <cellStyle name="Calculation 3 3 2 5 4" xfId="11999"/>
    <cellStyle name="Calculation 3 3 2 5 4 10" xfId="12000"/>
    <cellStyle name="Calculation 3 3 2 5 4 2" xfId="12001"/>
    <cellStyle name="Calculation 3 3 2 5 4 2 2" xfId="12002"/>
    <cellStyle name="Calculation 3 3 2 5 4 2 2 2" xfId="12003"/>
    <cellStyle name="Calculation 3 3 2 5 4 2 2 3" xfId="12004"/>
    <cellStyle name="Calculation 3 3 2 5 4 2 3" xfId="12005"/>
    <cellStyle name="Calculation 3 3 2 5 4 2 3 2" xfId="12006"/>
    <cellStyle name="Calculation 3 3 2 5 4 2 3 3" xfId="12007"/>
    <cellStyle name="Calculation 3 3 2 5 4 2 4" xfId="12008"/>
    <cellStyle name="Calculation 3 3 2 5 4 2 4 2" xfId="12009"/>
    <cellStyle name="Calculation 3 3 2 5 4 2 4 3" xfId="12010"/>
    <cellStyle name="Calculation 3 3 2 5 4 2 5" xfId="12011"/>
    <cellStyle name="Calculation 3 3 2 5 4 2 5 2" xfId="12012"/>
    <cellStyle name="Calculation 3 3 2 5 4 2 5 3" xfId="12013"/>
    <cellStyle name="Calculation 3 3 2 5 4 2 6" xfId="12014"/>
    <cellStyle name="Calculation 3 3 2 5 4 2 6 2" xfId="12015"/>
    <cellStyle name="Calculation 3 3 2 5 4 2 6 3" xfId="12016"/>
    <cellStyle name="Calculation 3 3 2 5 4 2 7" xfId="12017"/>
    <cellStyle name="Calculation 3 3 2 5 4 2 7 2" xfId="12018"/>
    <cellStyle name="Calculation 3 3 2 5 4 2 7 3" xfId="12019"/>
    <cellStyle name="Calculation 3 3 2 5 4 2 8" xfId="12020"/>
    <cellStyle name="Calculation 3 3 2 5 4 2 9" xfId="12021"/>
    <cellStyle name="Calculation 3 3 2 5 4 3" xfId="12022"/>
    <cellStyle name="Calculation 3 3 2 5 4 3 2" xfId="12023"/>
    <cellStyle name="Calculation 3 3 2 5 4 3 3" xfId="12024"/>
    <cellStyle name="Calculation 3 3 2 5 4 4" xfId="12025"/>
    <cellStyle name="Calculation 3 3 2 5 4 4 2" xfId="12026"/>
    <cellStyle name="Calculation 3 3 2 5 4 4 3" xfId="12027"/>
    <cellStyle name="Calculation 3 3 2 5 4 5" xfId="12028"/>
    <cellStyle name="Calculation 3 3 2 5 4 5 2" xfId="12029"/>
    <cellStyle name="Calculation 3 3 2 5 4 5 3" xfId="12030"/>
    <cellStyle name="Calculation 3 3 2 5 4 6" xfId="12031"/>
    <cellStyle name="Calculation 3 3 2 5 4 6 2" xfId="12032"/>
    <cellStyle name="Calculation 3 3 2 5 4 6 3" xfId="12033"/>
    <cellStyle name="Calculation 3 3 2 5 4 7" xfId="12034"/>
    <cellStyle name="Calculation 3 3 2 5 4 7 2" xfId="12035"/>
    <cellStyle name="Calculation 3 3 2 5 4 7 3" xfId="12036"/>
    <cellStyle name="Calculation 3 3 2 5 4 8" xfId="12037"/>
    <cellStyle name="Calculation 3 3 2 5 4 8 2" xfId="12038"/>
    <cellStyle name="Calculation 3 3 2 5 4 8 3" xfId="12039"/>
    <cellStyle name="Calculation 3 3 2 5 4 9" xfId="12040"/>
    <cellStyle name="Calculation 3 3 2 5 5" xfId="12041"/>
    <cellStyle name="Calculation 3 3 2 5 5 2" xfId="12042"/>
    <cellStyle name="Calculation 3 3 2 5 5 2 2" xfId="12043"/>
    <cellStyle name="Calculation 3 3 2 5 5 2 3" xfId="12044"/>
    <cellStyle name="Calculation 3 3 2 5 5 3" xfId="12045"/>
    <cellStyle name="Calculation 3 3 2 5 5 3 2" xfId="12046"/>
    <cellStyle name="Calculation 3 3 2 5 5 3 3" xfId="12047"/>
    <cellStyle name="Calculation 3 3 2 5 5 4" xfId="12048"/>
    <cellStyle name="Calculation 3 3 2 5 5 4 2" xfId="12049"/>
    <cellStyle name="Calculation 3 3 2 5 5 4 3" xfId="12050"/>
    <cellStyle name="Calculation 3 3 2 5 5 5" xfId="12051"/>
    <cellStyle name="Calculation 3 3 2 5 5 5 2" xfId="12052"/>
    <cellStyle name="Calculation 3 3 2 5 5 5 3" xfId="12053"/>
    <cellStyle name="Calculation 3 3 2 5 5 6" xfId="12054"/>
    <cellStyle name="Calculation 3 3 2 5 5 6 2" xfId="12055"/>
    <cellStyle name="Calculation 3 3 2 5 5 6 3" xfId="12056"/>
    <cellStyle name="Calculation 3 3 2 5 5 7" xfId="12057"/>
    <cellStyle name="Calculation 3 3 2 5 5 7 2" xfId="12058"/>
    <cellStyle name="Calculation 3 3 2 5 5 7 3" xfId="12059"/>
    <cellStyle name="Calculation 3 3 2 5 5 8" xfId="12060"/>
    <cellStyle name="Calculation 3 3 2 5 5 9" xfId="12061"/>
    <cellStyle name="Calculation 3 3 2 5 6" xfId="12062"/>
    <cellStyle name="Calculation 3 3 2 5 6 2" xfId="12063"/>
    <cellStyle name="Calculation 3 3 2 5 6 3" xfId="12064"/>
    <cellStyle name="Calculation 3 3 2 5 7" xfId="12065"/>
    <cellStyle name="Calculation 3 3 2 5 7 2" xfId="12066"/>
    <cellStyle name="Calculation 3 3 2 5 7 3" xfId="12067"/>
    <cellStyle name="Calculation 3 3 2 5 8" xfId="12068"/>
    <cellStyle name="Calculation 3 3 2 5 8 2" xfId="12069"/>
    <cellStyle name="Calculation 3 3 2 5 8 3" xfId="12070"/>
    <cellStyle name="Calculation 3 3 2 5 9" xfId="12071"/>
    <cellStyle name="Calculation 3 3 2 5 9 2" xfId="12072"/>
    <cellStyle name="Calculation 3 3 2 5 9 3" xfId="12073"/>
    <cellStyle name="Calculation 3 3 2 6" xfId="12074"/>
    <cellStyle name="Calculation 3 3 2 6 10" xfId="12075"/>
    <cellStyle name="Calculation 3 3 2 6 2" xfId="12076"/>
    <cellStyle name="Calculation 3 3 2 6 2 2" xfId="12077"/>
    <cellStyle name="Calculation 3 3 2 6 2 2 2" xfId="12078"/>
    <cellStyle name="Calculation 3 3 2 6 2 2 3" xfId="12079"/>
    <cellStyle name="Calculation 3 3 2 6 2 3" xfId="12080"/>
    <cellStyle name="Calculation 3 3 2 6 2 3 2" xfId="12081"/>
    <cellStyle name="Calculation 3 3 2 6 2 3 3" xfId="12082"/>
    <cellStyle name="Calculation 3 3 2 6 2 4" xfId="12083"/>
    <cellStyle name="Calculation 3 3 2 6 2 4 2" xfId="12084"/>
    <cellStyle name="Calculation 3 3 2 6 2 4 3" xfId="12085"/>
    <cellStyle name="Calculation 3 3 2 6 2 5" xfId="12086"/>
    <cellStyle name="Calculation 3 3 2 6 2 5 2" xfId="12087"/>
    <cellStyle name="Calculation 3 3 2 6 2 5 3" xfId="12088"/>
    <cellStyle name="Calculation 3 3 2 6 2 6" xfId="12089"/>
    <cellStyle name="Calculation 3 3 2 6 2 6 2" xfId="12090"/>
    <cellStyle name="Calculation 3 3 2 6 2 6 3" xfId="12091"/>
    <cellStyle name="Calculation 3 3 2 6 2 7" xfId="12092"/>
    <cellStyle name="Calculation 3 3 2 6 2 7 2" xfId="12093"/>
    <cellStyle name="Calculation 3 3 2 6 2 7 3" xfId="12094"/>
    <cellStyle name="Calculation 3 3 2 6 2 8" xfId="12095"/>
    <cellStyle name="Calculation 3 3 2 6 2 9" xfId="12096"/>
    <cellStyle name="Calculation 3 3 2 6 3" xfId="12097"/>
    <cellStyle name="Calculation 3 3 2 6 3 2" xfId="12098"/>
    <cellStyle name="Calculation 3 3 2 6 3 3" xfId="12099"/>
    <cellStyle name="Calculation 3 3 2 6 4" xfId="12100"/>
    <cellStyle name="Calculation 3 3 2 6 4 2" xfId="12101"/>
    <cellStyle name="Calculation 3 3 2 6 4 3" xfId="12102"/>
    <cellStyle name="Calculation 3 3 2 6 5" xfId="12103"/>
    <cellStyle name="Calculation 3 3 2 6 5 2" xfId="12104"/>
    <cellStyle name="Calculation 3 3 2 6 5 3" xfId="12105"/>
    <cellStyle name="Calculation 3 3 2 6 6" xfId="12106"/>
    <cellStyle name="Calculation 3 3 2 6 6 2" xfId="12107"/>
    <cellStyle name="Calculation 3 3 2 6 6 3" xfId="12108"/>
    <cellStyle name="Calculation 3 3 2 6 7" xfId="12109"/>
    <cellStyle name="Calculation 3 3 2 6 7 2" xfId="12110"/>
    <cellStyle name="Calculation 3 3 2 6 7 3" xfId="12111"/>
    <cellStyle name="Calculation 3 3 2 6 8" xfId="12112"/>
    <cellStyle name="Calculation 3 3 2 6 8 2" xfId="12113"/>
    <cellStyle name="Calculation 3 3 2 6 8 3" xfId="12114"/>
    <cellStyle name="Calculation 3 3 2 6 9" xfId="12115"/>
    <cellStyle name="Calculation 3 3 2 7" xfId="12116"/>
    <cellStyle name="Calculation 3 3 2 7 10" xfId="12117"/>
    <cellStyle name="Calculation 3 3 2 7 2" xfId="12118"/>
    <cellStyle name="Calculation 3 3 2 7 2 2" xfId="12119"/>
    <cellStyle name="Calculation 3 3 2 7 2 2 2" xfId="12120"/>
    <cellStyle name="Calculation 3 3 2 7 2 2 3" xfId="12121"/>
    <cellStyle name="Calculation 3 3 2 7 2 3" xfId="12122"/>
    <cellStyle name="Calculation 3 3 2 7 2 3 2" xfId="12123"/>
    <cellStyle name="Calculation 3 3 2 7 2 3 3" xfId="12124"/>
    <cellStyle name="Calculation 3 3 2 7 2 4" xfId="12125"/>
    <cellStyle name="Calculation 3 3 2 7 2 4 2" xfId="12126"/>
    <cellStyle name="Calculation 3 3 2 7 2 4 3" xfId="12127"/>
    <cellStyle name="Calculation 3 3 2 7 2 5" xfId="12128"/>
    <cellStyle name="Calculation 3 3 2 7 2 5 2" xfId="12129"/>
    <cellStyle name="Calculation 3 3 2 7 2 5 3" xfId="12130"/>
    <cellStyle name="Calculation 3 3 2 7 2 6" xfId="12131"/>
    <cellStyle name="Calculation 3 3 2 7 2 6 2" xfId="12132"/>
    <cellStyle name="Calculation 3 3 2 7 2 6 3" xfId="12133"/>
    <cellStyle name="Calculation 3 3 2 7 2 7" xfId="12134"/>
    <cellStyle name="Calculation 3 3 2 7 2 7 2" xfId="12135"/>
    <cellStyle name="Calculation 3 3 2 7 2 7 3" xfId="12136"/>
    <cellStyle name="Calculation 3 3 2 7 2 8" xfId="12137"/>
    <cellStyle name="Calculation 3 3 2 7 2 9" xfId="12138"/>
    <cellStyle name="Calculation 3 3 2 7 3" xfId="12139"/>
    <cellStyle name="Calculation 3 3 2 7 3 2" xfId="12140"/>
    <cellStyle name="Calculation 3 3 2 7 3 3" xfId="12141"/>
    <cellStyle name="Calculation 3 3 2 7 4" xfId="12142"/>
    <cellStyle name="Calculation 3 3 2 7 4 2" xfId="12143"/>
    <cellStyle name="Calculation 3 3 2 7 4 3" xfId="12144"/>
    <cellStyle name="Calculation 3 3 2 7 5" xfId="12145"/>
    <cellStyle name="Calculation 3 3 2 7 5 2" xfId="12146"/>
    <cellStyle name="Calculation 3 3 2 7 5 3" xfId="12147"/>
    <cellStyle name="Calculation 3 3 2 7 6" xfId="12148"/>
    <cellStyle name="Calculation 3 3 2 7 6 2" xfId="12149"/>
    <cellStyle name="Calculation 3 3 2 7 6 3" xfId="12150"/>
    <cellStyle name="Calculation 3 3 2 7 7" xfId="12151"/>
    <cellStyle name="Calculation 3 3 2 7 7 2" xfId="12152"/>
    <cellStyle name="Calculation 3 3 2 7 7 3" xfId="12153"/>
    <cellStyle name="Calculation 3 3 2 7 8" xfId="12154"/>
    <cellStyle name="Calculation 3 3 2 7 8 2" xfId="12155"/>
    <cellStyle name="Calculation 3 3 2 7 8 3" xfId="12156"/>
    <cellStyle name="Calculation 3 3 2 7 9" xfId="12157"/>
    <cellStyle name="Calculation 3 3 2 8" xfId="12158"/>
    <cellStyle name="Calculation 3 3 2 8 10" xfId="12159"/>
    <cellStyle name="Calculation 3 3 2 8 2" xfId="12160"/>
    <cellStyle name="Calculation 3 3 2 8 2 2" xfId="12161"/>
    <cellStyle name="Calculation 3 3 2 8 2 2 2" xfId="12162"/>
    <cellStyle name="Calculation 3 3 2 8 2 2 3" xfId="12163"/>
    <cellStyle name="Calculation 3 3 2 8 2 3" xfId="12164"/>
    <cellStyle name="Calculation 3 3 2 8 2 3 2" xfId="12165"/>
    <cellStyle name="Calculation 3 3 2 8 2 3 3" xfId="12166"/>
    <cellStyle name="Calculation 3 3 2 8 2 4" xfId="12167"/>
    <cellStyle name="Calculation 3 3 2 8 2 4 2" xfId="12168"/>
    <cellStyle name="Calculation 3 3 2 8 2 4 3" xfId="12169"/>
    <cellStyle name="Calculation 3 3 2 8 2 5" xfId="12170"/>
    <cellStyle name="Calculation 3 3 2 8 2 5 2" xfId="12171"/>
    <cellStyle name="Calculation 3 3 2 8 2 5 3" xfId="12172"/>
    <cellStyle name="Calculation 3 3 2 8 2 6" xfId="12173"/>
    <cellStyle name="Calculation 3 3 2 8 2 6 2" xfId="12174"/>
    <cellStyle name="Calculation 3 3 2 8 2 6 3" xfId="12175"/>
    <cellStyle name="Calculation 3 3 2 8 2 7" xfId="12176"/>
    <cellStyle name="Calculation 3 3 2 8 2 7 2" xfId="12177"/>
    <cellStyle name="Calculation 3 3 2 8 2 7 3" xfId="12178"/>
    <cellStyle name="Calculation 3 3 2 8 2 8" xfId="12179"/>
    <cellStyle name="Calculation 3 3 2 8 2 9" xfId="12180"/>
    <cellStyle name="Calculation 3 3 2 8 3" xfId="12181"/>
    <cellStyle name="Calculation 3 3 2 8 3 2" xfId="12182"/>
    <cellStyle name="Calculation 3 3 2 8 3 3" xfId="12183"/>
    <cellStyle name="Calculation 3 3 2 8 4" xfId="12184"/>
    <cellStyle name="Calculation 3 3 2 8 4 2" xfId="12185"/>
    <cellStyle name="Calculation 3 3 2 8 4 3" xfId="12186"/>
    <cellStyle name="Calculation 3 3 2 8 5" xfId="12187"/>
    <cellStyle name="Calculation 3 3 2 8 5 2" xfId="12188"/>
    <cellStyle name="Calculation 3 3 2 8 5 3" xfId="12189"/>
    <cellStyle name="Calculation 3 3 2 8 6" xfId="12190"/>
    <cellStyle name="Calculation 3 3 2 8 6 2" xfId="12191"/>
    <cellStyle name="Calculation 3 3 2 8 6 3" xfId="12192"/>
    <cellStyle name="Calculation 3 3 2 8 7" xfId="12193"/>
    <cellStyle name="Calculation 3 3 2 8 7 2" xfId="12194"/>
    <cellStyle name="Calculation 3 3 2 8 7 3" xfId="12195"/>
    <cellStyle name="Calculation 3 3 2 8 8" xfId="12196"/>
    <cellStyle name="Calculation 3 3 2 8 8 2" xfId="12197"/>
    <cellStyle name="Calculation 3 3 2 8 8 3" xfId="12198"/>
    <cellStyle name="Calculation 3 3 2 8 9" xfId="12199"/>
    <cellStyle name="Calculation 3 3 2 9" xfId="12200"/>
    <cellStyle name="Calculation 3 3 2 9 2" xfId="12201"/>
    <cellStyle name="Calculation 3 3 2 9 2 2" xfId="12202"/>
    <cellStyle name="Calculation 3 3 2 9 2 3" xfId="12203"/>
    <cellStyle name="Calculation 3 3 2 9 3" xfId="12204"/>
    <cellStyle name="Calculation 3 3 2 9 3 2" xfId="12205"/>
    <cellStyle name="Calculation 3 3 2 9 3 3" xfId="12206"/>
    <cellStyle name="Calculation 3 3 2 9 4" xfId="12207"/>
    <cellStyle name="Calculation 3 3 2 9 4 2" xfId="12208"/>
    <cellStyle name="Calculation 3 3 2 9 4 3" xfId="12209"/>
    <cellStyle name="Calculation 3 3 2 9 5" xfId="12210"/>
    <cellStyle name="Calculation 3 3 2 9 5 2" xfId="12211"/>
    <cellStyle name="Calculation 3 3 2 9 5 3" xfId="12212"/>
    <cellStyle name="Calculation 3 3 2 9 6" xfId="12213"/>
    <cellStyle name="Calculation 3 3 2 9 6 2" xfId="12214"/>
    <cellStyle name="Calculation 3 3 2 9 6 3" xfId="12215"/>
    <cellStyle name="Calculation 3 3 2 9 7" xfId="12216"/>
    <cellStyle name="Calculation 3 3 2 9 7 2" xfId="12217"/>
    <cellStyle name="Calculation 3 3 2 9 7 3" xfId="12218"/>
    <cellStyle name="Calculation 3 3 2 9 8" xfId="12219"/>
    <cellStyle name="Calculation 3 3 2 9 9" xfId="12220"/>
    <cellStyle name="Calculation 3 3 3" xfId="12221"/>
    <cellStyle name="Calculation 3 3 3 10" xfId="12222"/>
    <cellStyle name="Calculation 3 3 3 10 2" xfId="12223"/>
    <cellStyle name="Calculation 3 3 3 10 3" xfId="12224"/>
    <cellStyle name="Calculation 3 3 3 11" xfId="12225"/>
    <cellStyle name="Calculation 3 3 3 11 2" xfId="12226"/>
    <cellStyle name="Calculation 3 3 3 11 3" xfId="12227"/>
    <cellStyle name="Calculation 3 3 3 12" xfId="44106"/>
    <cellStyle name="Calculation 3 3 3 2" xfId="12228"/>
    <cellStyle name="Calculation 3 3 3 2 10" xfId="12229"/>
    <cellStyle name="Calculation 3 3 3 2 2" xfId="12230"/>
    <cellStyle name="Calculation 3 3 3 2 2 2" xfId="12231"/>
    <cellStyle name="Calculation 3 3 3 2 2 2 2" xfId="12232"/>
    <cellStyle name="Calculation 3 3 3 2 2 2 3" xfId="12233"/>
    <cellStyle name="Calculation 3 3 3 2 2 3" xfId="12234"/>
    <cellStyle name="Calculation 3 3 3 2 2 3 2" xfId="12235"/>
    <cellStyle name="Calculation 3 3 3 2 2 3 3" xfId="12236"/>
    <cellStyle name="Calculation 3 3 3 2 2 4" xfId="12237"/>
    <cellStyle name="Calculation 3 3 3 2 2 4 2" xfId="12238"/>
    <cellStyle name="Calculation 3 3 3 2 2 4 3" xfId="12239"/>
    <cellStyle name="Calculation 3 3 3 2 2 5" xfId="12240"/>
    <cellStyle name="Calculation 3 3 3 2 2 5 2" xfId="12241"/>
    <cellStyle name="Calculation 3 3 3 2 2 5 3" xfId="12242"/>
    <cellStyle name="Calculation 3 3 3 2 2 6" xfId="12243"/>
    <cellStyle name="Calculation 3 3 3 2 2 6 2" xfId="12244"/>
    <cellStyle name="Calculation 3 3 3 2 2 6 3" xfId="12245"/>
    <cellStyle name="Calculation 3 3 3 2 2 7" xfId="12246"/>
    <cellStyle name="Calculation 3 3 3 2 2 7 2" xfId="12247"/>
    <cellStyle name="Calculation 3 3 3 2 2 7 3" xfId="12248"/>
    <cellStyle name="Calculation 3 3 3 2 2 8" xfId="12249"/>
    <cellStyle name="Calculation 3 3 3 2 2 9" xfId="12250"/>
    <cellStyle name="Calculation 3 3 3 2 3" xfId="12251"/>
    <cellStyle name="Calculation 3 3 3 2 3 2" xfId="12252"/>
    <cellStyle name="Calculation 3 3 3 2 3 3" xfId="12253"/>
    <cellStyle name="Calculation 3 3 3 2 4" xfId="12254"/>
    <cellStyle name="Calculation 3 3 3 2 4 2" xfId="12255"/>
    <cellStyle name="Calculation 3 3 3 2 4 3" xfId="12256"/>
    <cellStyle name="Calculation 3 3 3 2 5" xfId="12257"/>
    <cellStyle name="Calculation 3 3 3 2 5 2" xfId="12258"/>
    <cellStyle name="Calculation 3 3 3 2 5 3" xfId="12259"/>
    <cellStyle name="Calculation 3 3 3 2 6" xfId="12260"/>
    <cellStyle name="Calculation 3 3 3 2 6 2" xfId="12261"/>
    <cellStyle name="Calculation 3 3 3 2 6 3" xfId="12262"/>
    <cellStyle name="Calculation 3 3 3 2 7" xfId="12263"/>
    <cellStyle name="Calculation 3 3 3 2 7 2" xfId="12264"/>
    <cellStyle name="Calculation 3 3 3 2 7 3" xfId="12265"/>
    <cellStyle name="Calculation 3 3 3 2 8" xfId="12266"/>
    <cellStyle name="Calculation 3 3 3 2 8 2" xfId="12267"/>
    <cellStyle name="Calculation 3 3 3 2 8 3" xfId="12268"/>
    <cellStyle name="Calculation 3 3 3 2 9" xfId="12269"/>
    <cellStyle name="Calculation 3 3 3 3" xfId="12270"/>
    <cellStyle name="Calculation 3 3 3 3 10" xfId="12271"/>
    <cellStyle name="Calculation 3 3 3 3 2" xfId="12272"/>
    <cellStyle name="Calculation 3 3 3 3 2 2" xfId="12273"/>
    <cellStyle name="Calculation 3 3 3 3 2 2 2" xfId="12274"/>
    <cellStyle name="Calculation 3 3 3 3 2 2 3" xfId="12275"/>
    <cellStyle name="Calculation 3 3 3 3 2 3" xfId="12276"/>
    <cellStyle name="Calculation 3 3 3 3 2 3 2" xfId="12277"/>
    <cellStyle name="Calculation 3 3 3 3 2 3 3" xfId="12278"/>
    <cellStyle name="Calculation 3 3 3 3 2 4" xfId="12279"/>
    <cellStyle name="Calculation 3 3 3 3 2 4 2" xfId="12280"/>
    <cellStyle name="Calculation 3 3 3 3 2 4 3" xfId="12281"/>
    <cellStyle name="Calculation 3 3 3 3 2 5" xfId="12282"/>
    <cellStyle name="Calculation 3 3 3 3 2 5 2" xfId="12283"/>
    <cellStyle name="Calculation 3 3 3 3 2 5 3" xfId="12284"/>
    <cellStyle name="Calculation 3 3 3 3 2 6" xfId="12285"/>
    <cellStyle name="Calculation 3 3 3 3 2 6 2" xfId="12286"/>
    <cellStyle name="Calculation 3 3 3 3 2 6 3" xfId="12287"/>
    <cellStyle name="Calculation 3 3 3 3 2 7" xfId="12288"/>
    <cellStyle name="Calculation 3 3 3 3 2 7 2" xfId="12289"/>
    <cellStyle name="Calculation 3 3 3 3 2 7 3" xfId="12290"/>
    <cellStyle name="Calculation 3 3 3 3 2 8" xfId="12291"/>
    <cellStyle name="Calculation 3 3 3 3 2 9" xfId="12292"/>
    <cellStyle name="Calculation 3 3 3 3 3" xfId="12293"/>
    <cellStyle name="Calculation 3 3 3 3 3 2" xfId="12294"/>
    <cellStyle name="Calculation 3 3 3 3 3 3" xfId="12295"/>
    <cellStyle name="Calculation 3 3 3 3 4" xfId="12296"/>
    <cellStyle name="Calculation 3 3 3 3 4 2" xfId="12297"/>
    <cellStyle name="Calculation 3 3 3 3 4 3" xfId="12298"/>
    <cellStyle name="Calculation 3 3 3 3 5" xfId="12299"/>
    <cellStyle name="Calculation 3 3 3 3 5 2" xfId="12300"/>
    <cellStyle name="Calculation 3 3 3 3 5 3" xfId="12301"/>
    <cellStyle name="Calculation 3 3 3 3 6" xfId="12302"/>
    <cellStyle name="Calculation 3 3 3 3 6 2" xfId="12303"/>
    <cellStyle name="Calculation 3 3 3 3 6 3" xfId="12304"/>
    <cellStyle name="Calculation 3 3 3 3 7" xfId="12305"/>
    <cellStyle name="Calculation 3 3 3 3 7 2" xfId="12306"/>
    <cellStyle name="Calculation 3 3 3 3 7 3" xfId="12307"/>
    <cellStyle name="Calculation 3 3 3 3 8" xfId="12308"/>
    <cellStyle name="Calculation 3 3 3 3 8 2" xfId="12309"/>
    <cellStyle name="Calculation 3 3 3 3 8 3" xfId="12310"/>
    <cellStyle name="Calculation 3 3 3 3 9" xfId="12311"/>
    <cellStyle name="Calculation 3 3 3 4" xfId="12312"/>
    <cellStyle name="Calculation 3 3 3 4 10" xfId="12313"/>
    <cellStyle name="Calculation 3 3 3 4 2" xfId="12314"/>
    <cellStyle name="Calculation 3 3 3 4 2 2" xfId="12315"/>
    <cellStyle name="Calculation 3 3 3 4 2 2 2" xfId="12316"/>
    <cellStyle name="Calculation 3 3 3 4 2 2 3" xfId="12317"/>
    <cellStyle name="Calculation 3 3 3 4 2 3" xfId="12318"/>
    <cellStyle name="Calculation 3 3 3 4 2 3 2" xfId="12319"/>
    <cellStyle name="Calculation 3 3 3 4 2 3 3" xfId="12320"/>
    <cellStyle name="Calculation 3 3 3 4 2 4" xfId="12321"/>
    <cellStyle name="Calculation 3 3 3 4 2 4 2" xfId="12322"/>
    <cellStyle name="Calculation 3 3 3 4 2 4 3" xfId="12323"/>
    <cellStyle name="Calculation 3 3 3 4 2 5" xfId="12324"/>
    <cellStyle name="Calculation 3 3 3 4 2 5 2" xfId="12325"/>
    <cellStyle name="Calculation 3 3 3 4 2 5 3" xfId="12326"/>
    <cellStyle name="Calculation 3 3 3 4 2 6" xfId="12327"/>
    <cellStyle name="Calculation 3 3 3 4 2 6 2" xfId="12328"/>
    <cellStyle name="Calculation 3 3 3 4 2 6 3" xfId="12329"/>
    <cellStyle name="Calculation 3 3 3 4 2 7" xfId="12330"/>
    <cellStyle name="Calculation 3 3 3 4 2 7 2" xfId="12331"/>
    <cellStyle name="Calculation 3 3 3 4 2 7 3" xfId="12332"/>
    <cellStyle name="Calculation 3 3 3 4 2 8" xfId="12333"/>
    <cellStyle name="Calculation 3 3 3 4 2 9" xfId="12334"/>
    <cellStyle name="Calculation 3 3 3 4 3" xfId="12335"/>
    <cellStyle name="Calculation 3 3 3 4 3 2" xfId="12336"/>
    <cellStyle name="Calculation 3 3 3 4 3 3" xfId="12337"/>
    <cellStyle name="Calculation 3 3 3 4 4" xfId="12338"/>
    <cellStyle name="Calculation 3 3 3 4 4 2" xfId="12339"/>
    <cellStyle name="Calculation 3 3 3 4 4 3" xfId="12340"/>
    <cellStyle name="Calculation 3 3 3 4 5" xfId="12341"/>
    <cellStyle name="Calculation 3 3 3 4 5 2" xfId="12342"/>
    <cellStyle name="Calculation 3 3 3 4 5 3" xfId="12343"/>
    <cellStyle name="Calculation 3 3 3 4 6" xfId="12344"/>
    <cellStyle name="Calculation 3 3 3 4 6 2" xfId="12345"/>
    <cellStyle name="Calculation 3 3 3 4 6 3" xfId="12346"/>
    <cellStyle name="Calculation 3 3 3 4 7" xfId="12347"/>
    <cellStyle name="Calculation 3 3 3 4 7 2" xfId="12348"/>
    <cellStyle name="Calculation 3 3 3 4 7 3" xfId="12349"/>
    <cellStyle name="Calculation 3 3 3 4 8" xfId="12350"/>
    <cellStyle name="Calculation 3 3 3 4 8 2" xfId="12351"/>
    <cellStyle name="Calculation 3 3 3 4 8 3" xfId="12352"/>
    <cellStyle name="Calculation 3 3 3 4 9" xfId="12353"/>
    <cellStyle name="Calculation 3 3 3 5" xfId="12354"/>
    <cellStyle name="Calculation 3 3 3 5 2" xfId="12355"/>
    <cellStyle name="Calculation 3 3 3 5 2 2" xfId="12356"/>
    <cellStyle name="Calculation 3 3 3 5 2 3" xfId="12357"/>
    <cellStyle name="Calculation 3 3 3 5 3" xfId="12358"/>
    <cellStyle name="Calculation 3 3 3 5 3 2" xfId="12359"/>
    <cellStyle name="Calculation 3 3 3 5 3 3" xfId="12360"/>
    <cellStyle name="Calculation 3 3 3 5 4" xfId="12361"/>
    <cellStyle name="Calculation 3 3 3 5 4 2" xfId="12362"/>
    <cellStyle name="Calculation 3 3 3 5 4 3" xfId="12363"/>
    <cellStyle name="Calculation 3 3 3 5 5" xfId="12364"/>
    <cellStyle name="Calculation 3 3 3 5 5 2" xfId="12365"/>
    <cellStyle name="Calculation 3 3 3 5 5 3" xfId="12366"/>
    <cellStyle name="Calculation 3 3 3 5 6" xfId="12367"/>
    <cellStyle name="Calculation 3 3 3 5 6 2" xfId="12368"/>
    <cellStyle name="Calculation 3 3 3 5 6 3" xfId="12369"/>
    <cellStyle name="Calculation 3 3 3 5 7" xfId="12370"/>
    <cellStyle name="Calculation 3 3 3 5 7 2" xfId="12371"/>
    <cellStyle name="Calculation 3 3 3 5 7 3" xfId="12372"/>
    <cellStyle name="Calculation 3 3 3 5 8" xfId="12373"/>
    <cellStyle name="Calculation 3 3 3 5 9" xfId="12374"/>
    <cellStyle name="Calculation 3 3 3 6" xfId="12375"/>
    <cellStyle name="Calculation 3 3 3 6 2" xfId="12376"/>
    <cellStyle name="Calculation 3 3 3 6 3" xfId="12377"/>
    <cellStyle name="Calculation 3 3 3 7" xfId="12378"/>
    <cellStyle name="Calculation 3 3 3 7 2" xfId="12379"/>
    <cellStyle name="Calculation 3 3 3 7 3" xfId="12380"/>
    <cellStyle name="Calculation 3 3 3 8" xfId="12381"/>
    <cellStyle name="Calculation 3 3 3 8 2" xfId="12382"/>
    <cellStyle name="Calculation 3 3 3 8 3" xfId="12383"/>
    <cellStyle name="Calculation 3 3 3 9" xfId="12384"/>
    <cellStyle name="Calculation 3 3 3 9 2" xfId="12385"/>
    <cellStyle name="Calculation 3 3 3 9 3" xfId="12386"/>
    <cellStyle name="Calculation 3 3 4" xfId="12387"/>
    <cellStyle name="Calculation 3 3 4 10" xfId="12388"/>
    <cellStyle name="Calculation 3 3 4 2" xfId="12389"/>
    <cellStyle name="Calculation 3 3 4 2 2" xfId="12390"/>
    <cellStyle name="Calculation 3 3 4 2 2 2" xfId="12391"/>
    <cellStyle name="Calculation 3 3 4 2 2 3" xfId="12392"/>
    <cellStyle name="Calculation 3 3 4 2 3" xfId="12393"/>
    <cellStyle name="Calculation 3 3 4 2 3 2" xfId="12394"/>
    <cellStyle name="Calculation 3 3 4 2 3 3" xfId="12395"/>
    <cellStyle name="Calculation 3 3 4 2 4" xfId="12396"/>
    <cellStyle name="Calculation 3 3 4 2 4 2" xfId="12397"/>
    <cellStyle name="Calculation 3 3 4 2 4 3" xfId="12398"/>
    <cellStyle name="Calculation 3 3 4 2 5" xfId="12399"/>
    <cellStyle name="Calculation 3 3 4 2 5 2" xfId="12400"/>
    <cellStyle name="Calculation 3 3 4 2 5 3" xfId="12401"/>
    <cellStyle name="Calculation 3 3 4 2 6" xfId="12402"/>
    <cellStyle name="Calculation 3 3 4 2 6 2" xfId="12403"/>
    <cellStyle name="Calculation 3 3 4 2 6 3" xfId="12404"/>
    <cellStyle name="Calculation 3 3 4 2 7" xfId="12405"/>
    <cellStyle name="Calculation 3 3 4 2 7 2" xfId="12406"/>
    <cellStyle name="Calculation 3 3 4 2 7 3" xfId="12407"/>
    <cellStyle name="Calculation 3 3 4 2 8" xfId="12408"/>
    <cellStyle name="Calculation 3 3 4 2 9" xfId="12409"/>
    <cellStyle name="Calculation 3 3 4 3" xfId="12410"/>
    <cellStyle name="Calculation 3 3 4 3 2" xfId="12411"/>
    <cellStyle name="Calculation 3 3 4 3 3" xfId="12412"/>
    <cellStyle name="Calculation 3 3 4 4" xfId="12413"/>
    <cellStyle name="Calculation 3 3 4 4 2" xfId="12414"/>
    <cellStyle name="Calculation 3 3 4 4 3" xfId="12415"/>
    <cellStyle name="Calculation 3 3 4 5" xfId="12416"/>
    <cellStyle name="Calculation 3 3 4 5 2" xfId="12417"/>
    <cellStyle name="Calculation 3 3 4 5 3" xfId="12418"/>
    <cellStyle name="Calculation 3 3 4 6" xfId="12419"/>
    <cellStyle name="Calculation 3 3 4 6 2" xfId="12420"/>
    <cellStyle name="Calculation 3 3 4 6 3" xfId="12421"/>
    <cellStyle name="Calculation 3 3 4 7" xfId="12422"/>
    <cellStyle name="Calculation 3 3 4 7 2" xfId="12423"/>
    <cellStyle name="Calculation 3 3 4 7 3" xfId="12424"/>
    <cellStyle name="Calculation 3 3 4 8" xfId="12425"/>
    <cellStyle name="Calculation 3 3 4 8 2" xfId="12426"/>
    <cellStyle name="Calculation 3 3 4 8 3" xfId="12427"/>
    <cellStyle name="Calculation 3 3 4 9" xfId="12428"/>
    <cellStyle name="Calculation 3 3 5" xfId="12429"/>
    <cellStyle name="Calculation 3 3 5 10" xfId="12430"/>
    <cellStyle name="Calculation 3 3 5 2" xfId="12431"/>
    <cellStyle name="Calculation 3 3 5 2 2" xfId="12432"/>
    <cellStyle name="Calculation 3 3 5 2 2 2" xfId="12433"/>
    <cellStyle name="Calculation 3 3 5 2 2 3" xfId="12434"/>
    <cellStyle name="Calculation 3 3 5 2 3" xfId="12435"/>
    <cellStyle name="Calculation 3 3 5 2 3 2" xfId="12436"/>
    <cellStyle name="Calculation 3 3 5 2 3 3" xfId="12437"/>
    <cellStyle name="Calculation 3 3 5 2 4" xfId="12438"/>
    <cellStyle name="Calculation 3 3 5 2 4 2" xfId="12439"/>
    <cellStyle name="Calculation 3 3 5 2 4 3" xfId="12440"/>
    <cellStyle name="Calculation 3 3 5 2 5" xfId="12441"/>
    <cellStyle name="Calculation 3 3 5 2 5 2" xfId="12442"/>
    <cellStyle name="Calculation 3 3 5 2 5 3" xfId="12443"/>
    <cellStyle name="Calculation 3 3 5 2 6" xfId="12444"/>
    <cellStyle name="Calculation 3 3 5 2 6 2" xfId="12445"/>
    <cellStyle name="Calculation 3 3 5 2 6 3" xfId="12446"/>
    <cellStyle name="Calculation 3 3 5 2 7" xfId="12447"/>
    <cellStyle name="Calculation 3 3 5 2 7 2" xfId="12448"/>
    <cellStyle name="Calculation 3 3 5 2 7 3" xfId="12449"/>
    <cellStyle name="Calculation 3 3 5 2 8" xfId="12450"/>
    <cellStyle name="Calculation 3 3 5 2 9" xfId="12451"/>
    <cellStyle name="Calculation 3 3 5 3" xfId="12452"/>
    <cellStyle name="Calculation 3 3 5 3 2" xfId="12453"/>
    <cellStyle name="Calculation 3 3 5 3 3" xfId="12454"/>
    <cellStyle name="Calculation 3 3 5 4" xfId="12455"/>
    <cellStyle name="Calculation 3 3 5 4 2" xfId="12456"/>
    <cellStyle name="Calculation 3 3 5 4 3" xfId="12457"/>
    <cellStyle name="Calculation 3 3 5 5" xfId="12458"/>
    <cellStyle name="Calculation 3 3 5 5 2" xfId="12459"/>
    <cellStyle name="Calculation 3 3 5 5 3" xfId="12460"/>
    <cellStyle name="Calculation 3 3 5 6" xfId="12461"/>
    <cellStyle name="Calculation 3 3 5 6 2" xfId="12462"/>
    <cellStyle name="Calculation 3 3 5 6 3" xfId="12463"/>
    <cellStyle name="Calculation 3 3 5 7" xfId="12464"/>
    <cellStyle name="Calculation 3 3 5 7 2" xfId="12465"/>
    <cellStyle name="Calculation 3 3 5 7 3" xfId="12466"/>
    <cellStyle name="Calculation 3 3 5 8" xfId="12467"/>
    <cellStyle name="Calculation 3 3 5 8 2" xfId="12468"/>
    <cellStyle name="Calculation 3 3 5 8 3" xfId="12469"/>
    <cellStyle name="Calculation 3 3 5 9" xfId="12470"/>
    <cellStyle name="Calculation 3 3 6" xfId="12471"/>
    <cellStyle name="Calculation 3 3 6 10" xfId="12472"/>
    <cellStyle name="Calculation 3 3 6 2" xfId="12473"/>
    <cellStyle name="Calculation 3 3 6 2 2" xfId="12474"/>
    <cellStyle name="Calculation 3 3 6 2 2 2" xfId="12475"/>
    <cellStyle name="Calculation 3 3 6 2 2 3" xfId="12476"/>
    <cellStyle name="Calculation 3 3 6 2 3" xfId="12477"/>
    <cellStyle name="Calculation 3 3 6 2 3 2" xfId="12478"/>
    <cellStyle name="Calculation 3 3 6 2 3 3" xfId="12479"/>
    <cellStyle name="Calculation 3 3 6 2 4" xfId="12480"/>
    <cellStyle name="Calculation 3 3 6 2 4 2" xfId="12481"/>
    <cellStyle name="Calculation 3 3 6 2 4 3" xfId="12482"/>
    <cellStyle name="Calculation 3 3 6 2 5" xfId="12483"/>
    <cellStyle name="Calculation 3 3 6 2 5 2" xfId="12484"/>
    <cellStyle name="Calculation 3 3 6 2 5 3" xfId="12485"/>
    <cellStyle name="Calculation 3 3 6 2 6" xfId="12486"/>
    <cellStyle name="Calculation 3 3 6 2 6 2" xfId="12487"/>
    <cellStyle name="Calculation 3 3 6 2 6 3" xfId="12488"/>
    <cellStyle name="Calculation 3 3 6 2 7" xfId="12489"/>
    <cellStyle name="Calculation 3 3 6 2 7 2" xfId="12490"/>
    <cellStyle name="Calculation 3 3 6 2 7 3" xfId="12491"/>
    <cellStyle name="Calculation 3 3 6 2 8" xfId="12492"/>
    <cellStyle name="Calculation 3 3 6 2 9" xfId="12493"/>
    <cellStyle name="Calculation 3 3 6 3" xfId="12494"/>
    <cellStyle name="Calculation 3 3 6 3 2" xfId="12495"/>
    <cellStyle name="Calculation 3 3 6 3 3" xfId="12496"/>
    <cellStyle name="Calculation 3 3 6 4" xfId="12497"/>
    <cellStyle name="Calculation 3 3 6 4 2" xfId="12498"/>
    <cellStyle name="Calculation 3 3 6 4 3" xfId="12499"/>
    <cellStyle name="Calculation 3 3 6 5" xfId="12500"/>
    <cellStyle name="Calculation 3 3 6 5 2" xfId="12501"/>
    <cellStyle name="Calculation 3 3 6 5 3" xfId="12502"/>
    <cellStyle name="Calculation 3 3 6 6" xfId="12503"/>
    <cellStyle name="Calculation 3 3 6 6 2" xfId="12504"/>
    <cellStyle name="Calculation 3 3 6 6 3" xfId="12505"/>
    <cellStyle name="Calculation 3 3 6 7" xfId="12506"/>
    <cellStyle name="Calculation 3 3 6 7 2" xfId="12507"/>
    <cellStyle name="Calculation 3 3 6 7 3" xfId="12508"/>
    <cellStyle name="Calculation 3 3 6 8" xfId="12509"/>
    <cellStyle name="Calculation 3 3 6 8 2" xfId="12510"/>
    <cellStyle name="Calculation 3 3 6 8 3" xfId="12511"/>
    <cellStyle name="Calculation 3 3 6 9" xfId="12512"/>
    <cellStyle name="Calculation 3 3 7" xfId="12513"/>
    <cellStyle name="Calculation 3 3 7 2" xfId="12514"/>
    <cellStyle name="Calculation 3 3 7 2 2" xfId="12515"/>
    <cellStyle name="Calculation 3 3 7 2 3" xfId="12516"/>
    <cellStyle name="Calculation 3 3 7 3" xfId="12517"/>
    <cellStyle name="Calculation 3 3 7 3 2" xfId="12518"/>
    <cellStyle name="Calculation 3 3 7 3 3" xfId="12519"/>
    <cellStyle name="Calculation 3 3 7 4" xfId="12520"/>
    <cellStyle name="Calculation 3 3 7 4 2" xfId="12521"/>
    <cellStyle name="Calculation 3 3 7 4 3" xfId="12522"/>
    <cellStyle name="Calculation 3 3 7 5" xfId="12523"/>
    <cellStyle name="Calculation 3 3 7 5 2" xfId="12524"/>
    <cellStyle name="Calculation 3 3 7 5 3" xfId="12525"/>
    <cellStyle name="Calculation 3 3 7 6" xfId="12526"/>
    <cellStyle name="Calculation 3 3 7 6 2" xfId="12527"/>
    <cellStyle name="Calculation 3 3 7 6 3" xfId="12528"/>
    <cellStyle name="Calculation 3 3 7 7" xfId="12529"/>
    <cellStyle name="Calculation 3 3 7 7 2" xfId="12530"/>
    <cellStyle name="Calculation 3 3 7 7 3" xfId="12531"/>
    <cellStyle name="Calculation 3 3 7 8" xfId="12532"/>
    <cellStyle name="Calculation 3 3 7 9" xfId="12533"/>
    <cellStyle name="Calculation 3 3 8" xfId="12534"/>
    <cellStyle name="Calculation 3 3 8 2" xfId="12535"/>
    <cellStyle name="Calculation 3 3 8 3" xfId="12536"/>
    <cellStyle name="Calculation 3 3 9" xfId="12537"/>
    <cellStyle name="Calculation 3 3 9 2" xfId="12538"/>
    <cellStyle name="Calculation 3 3 9 3" xfId="12539"/>
    <cellStyle name="Calculation 3 4" xfId="1155"/>
    <cellStyle name="Calculation 3 4 10" xfId="12540"/>
    <cellStyle name="Calculation 3 4 10 2" xfId="12541"/>
    <cellStyle name="Calculation 3 4 10 3" xfId="12542"/>
    <cellStyle name="Calculation 3 4 11" xfId="12543"/>
    <cellStyle name="Calculation 3 4 11 2" xfId="12544"/>
    <cellStyle name="Calculation 3 4 11 3" xfId="12545"/>
    <cellStyle name="Calculation 3 4 12" xfId="12546"/>
    <cellStyle name="Calculation 3 4 12 2" xfId="12547"/>
    <cellStyle name="Calculation 3 4 12 3" xfId="12548"/>
    <cellStyle name="Calculation 3 4 13" xfId="12549"/>
    <cellStyle name="Calculation 3 4 13 2" xfId="12550"/>
    <cellStyle name="Calculation 3 4 13 3" xfId="12551"/>
    <cellStyle name="Calculation 3 4 14" xfId="44107"/>
    <cellStyle name="Calculation 3 4 2" xfId="12552"/>
    <cellStyle name="Calculation 3 4 2 10" xfId="44108"/>
    <cellStyle name="Calculation 3 4 2 2" xfId="12553"/>
    <cellStyle name="Calculation 3 4 2 2 10" xfId="12554"/>
    <cellStyle name="Calculation 3 4 2 2 2" xfId="12555"/>
    <cellStyle name="Calculation 3 4 2 2 2 2" xfId="12556"/>
    <cellStyle name="Calculation 3 4 2 2 2 2 2" xfId="12557"/>
    <cellStyle name="Calculation 3 4 2 2 2 2 3" xfId="12558"/>
    <cellStyle name="Calculation 3 4 2 2 2 3" xfId="12559"/>
    <cellStyle name="Calculation 3 4 2 2 2 3 2" xfId="12560"/>
    <cellStyle name="Calculation 3 4 2 2 2 3 3" xfId="12561"/>
    <cellStyle name="Calculation 3 4 2 2 2 4" xfId="12562"/>
    <cellStyle name="Calculation 3 4 2 2 2 4 2" xfId="12563"/>
    <cellStyle name="Calculation 3 4 2 2 2 4 3" xfId="12564"/>
    <cellStyle name="Calculation 3 4 2 2 2 5" xfId="12565"/>
    <cellStyle name="Calculation 3 4 2 2 2 5 2" xfId="12566"/>
    <cellStyle name="Calculation 3 4 2 2 2 5 3" xfId="12567"/>
    <cellStyle name="Calculation 3 4 2 2 2 6" xfId="12568"/>
    <cellStyle name="Calculation 3 4 2 2 2 6 2" xfId="12569"/>
    <cellStyle name="Calculation 3 4 2 2 2 6 3" xfId="12570"/>
    <cellStyle name="Calculation 3 4 2 2 2 7" xfId="12571"/>
    <cellStyle name="Calculation 3 4 2 2 2 7 2" xfId="12572"/>
    <cellStyle name="Calculation 3 4 2 2 2 7 3" xfId="12573"/>
    <cellStyle name="Calculation 3 4 2 2 2 8" xfId="12574"/>
    <cellStyle name="Calculation 3 4 2 2 2 9" xfId="12575"/>
    <cellStyle name="Calculation 3 4 2 2 3" xfId="12576"/>
    <cellStyle name="Calculation 3 4 2 2 3 2" xfId="12577"/>
    <cellStyle name="Calculation 3 4 2 2 3 3" xfId="12578"/>
    <cellStyle name="Calculation 3 4 2 2 4" xfId="12579"/>
    <cellStyle name="Calculation 3 4 2 2 4 2" xfId="12580"/>
    <cellStyle name="Calculation 3 4 2 2 4 3" xfId="12581"/>
    <cellStyle name="Calculation 3 4 2 2 5" xfId="12582"/>
    <cellStyle name="Calculation 3 4 2 2 5 2" xfId="12583"/>
    <cellStyle name="Calculation 3 4 2 2 5 3" xfId="12584"/>
    <cellStyle name="Calculation 3 4 2 2 6" xfId="12585"/>
    <cellStyle name="Calculation 3 4 2 2 6 2" xfId="12586"/>
    <cellStyle name="Calculation 3 4 2 2 6 3" xfId="12587"/>
    <cellStyle name="Calculation 3 4 2 2 7" xfId="12588"/>
    <cellStyle name="Calculation 3 4 2 2 7 2" xfId="12589"/>
    <cellStyle name="Calculation 3 4 2 2 7 3" xfId="12590"/>
    <cellStyle name="Calculation 3 4 2 2 8" xfId="12591"/>
    <cellStyle name="Calculation 3 4 2 2 8 2" xfId="12592"/>
    <cellStyle name="Calculation 3 4 2 2 8 3" xfId="12593"/>
    <cellStyle name="Calculation 3 4 2 2 9" xfId="12594"/>
    <cellStyle name="Calculation 3 4 2 3" xfId="12595"/>
    <cellStyle name="Calculation 3 4 2 3 10" xfId="12596"/>
    <cellStyle name="Calculation 3 4 2 3 2" xfId="12597"/>
    <cellStyle name="Calculation 3 4 2 3 2 2" xfId="12598"/>
    <cellStyle name="Calculation 3 4 2 3 2 2 2" xfId="12599"/>
    <cellStyle name="Calculation 3 4 2 3 2 2 3" xfId="12600"/>
    <cellStyle name="Calculation 3 4 2 3 2 3" xfId="12601"/>
    <cellStyle name="Calculation 3 4 2 3 2 3 2" xfId="12602"/>
    <cellStyle name="Calculation 3 4 2 3 2 3 3" xfId="12603"/>
    <cellStyle name="Calculation 3 4 2 3 2 4" xfId="12604"/>
    <cellStyle name="Calculation 3 4 2 3 2 4 2" xfId="12605"/>
    <cellStyle name="Calculation 3 4 2 3 2 4 3" xfId="12606"/>
    <cellStyle name="Calculation 3 4 2 3 2 5" xfId="12607"/>
    <cellStyle name="Calculation 3 4 2 3 2 5 2" xfId="12608"/>
    <cellStyle name="Calculation 3 4 2 3 2 5 3" xfId="12609"/>
    <cellStyle name="Calculation 3 4 2 3 2 6" xfId="12610"/>
    <cellStyle name="Calculation 3 4 2 3 2 6 2" xfId="12611"/>
    <cellStyle name="Calculation 3 4 2 3 2 6 3" xfId="12612"/>
    <cellStyle name="Calculation 3 4 2 3 2 7" xfId="12613"/>
    <cellStyle name="Calculation 3 4 2 3 2 7 2" xfId="12614"/>
    <cellStyle name="Calculation 3 4 2 3 2 7 3" xfId="12615"/>
    <cellStyle name="Calculation 3 4 2 3 2 8" xfId="12616"/>
    <cellStyle name="Calculation 3 4 2 3 2 9" xfId="12617"/>
    <cellStyle name="Calculation 3 4 2 3 3" xfId="12618"/>
    <cellStyle name="Calculation 3 4 2 3 3 2" xfId="12619"/>
    <cellStyle name="Calculation 3 4 2 3 3 3" xfId="12620"/>
    <cellStyle name="Calculation 3 4 2 3 4" xfId="12621"/>
    <cellStyle name="Calculation 3 4 2 3 4 2" xfId="12622"/>
    <cellStyle name="Calculation 3 4 2 3 4 3" xfId="12623"/>
    <cellStyle name="Calculation 3 4 2 3 5" xfId="12624"/>
    <cellStyle name="Calculation 3 4 2 3 5 2" xfId="12625"/>
    <cellStyle name="Calculation 3 4 2 3 5 3" xfId="12626"/>
    <cellStyle name="Calculation 3 4 2 3 6" xfId="12627"/>
    <cellStyle name="Calculation 3 4 2 3 6 2" xfId="12628"/>
    <cellStyle name="Calculation 3 4 2 3 6 3" xfId="12629"/>
    <cellStyle name="Calculation 3 4 2 3 7" xfId="12630"/>
    <cellStyle name="Calculation 3 4 2 3 7 2" xfId="12631"/>
    <cellStyle name="Calculation 3 4 2 3 7 3" xfId="12632"/>
    <cellStyle name="Calculation 3 4 2 3 8" xfId="12633"/>
    <cellStyle name="Calculation 3 4 2 3 8 2" xfId="12634"/>
    <cellStyle name="Calculation 3 4 2 3 8 3" xfId="12635"/>
    <cellStyle name="Calculation 3 4 2 3 9" xfId="12636"/>
    <cellStyle name="Calculation 3 4 2 4" xfId="12637"/>
    <cellStyle name="Calculation 3 4 2 4 10" xfId="12638"/>
    <cellStyle name="Calculation 3 4 2 4 2" xfId="12639"/>
    <cellStyle name="Calculation 3 4 2 4 2 2" xfId="12640"/>
    <cellStyle name="Calculation 3 4 2 4 2 2 2" xfId="12641"/>
    <cellStyle name="Calculation 3 4 2 4 2 2 3" xfId="12642"/>
    <cellStyle name="Calculation 3 4 2 4 2 3" xfId="12643"/>
    <cellStyle name="Calculation 3 4 2 4 2 3 2" xfId="12644"/>
    <cellStyle name="Calculation 3 4 2 4 2 3 3" xfId="12645"/>
    <cellStyle name="Calculation 3 4 2 4 2 4" xfId="12646"/>
    <cellStyle name="Calculation 3 4 2 4 2 4 2" xfId="12647"/>
    <cellStyle name="Calculation 3 4 2 4 2 4 3" xfId="12648"/>
    <cellStyle name="Calculation 3 4 2 4 2 5" xfId="12649"/>
    <cellStyle name="Calculation 3 4 2 4 2 5 2" xfId="12650"/>
    <cellStyle name="Calculation 3 4 2 4 2 5 3" xfId="12651"/>
    <cellStyle name="Calculation 3 4 2 4 2 6" xfId="12652"/>
    <cellStyle name="Calculation 3 4 2 4 2 6 2" xfId="12653"/>
    <cellStyle name="Calculation 3 4 2 4 2 6 3" xfId="12654"/>
    <cellStyle name="Calculation 3 4 2 4 2 7" xfId="12655"/>
    <cellStyle name="Calculation 3 4 2 4 2 7 2" xfId="12656"/>
    <cellStyle name="Calculation 3 4 2 4 2 7 3" xfId="12657"/>
    <cellStyle name="Calculation 3 4 2 4 2 8" xfId="12658"/>
    <cellStyle name="Calculation 3 4 2 4 2 9" xfId="12659"/>
    <cellStyle name="Calculation 3 4 2 4 3" xfId="12660"/>
    <cellStyle name="Calculation 3 4 2 4 3 2" xfId="12661"/>
    <cellStyle name="Calculation 3 4 2 4 3 3" xfId="12662"/>
    <cellStyle name="Calculation 3 4 2 4 4" xfId="12663"/>
    <cellStyle name="Calculation 3 4 2 4 4 2" xfId="12664"/>
    <cellStyle name="Calculation 3 4 2 4 4 3" xfId="12665"/>
    <cellStyle name="Calculation 3 4 2 4 5" xfId="12666"/>
    <cellStyle name="Calculation 3 4 2 4 5 2" xfId="12667"/>
    <cellStyle name="Calculation 3 4 2 4 5 3" xfId="12668"/>
    <cellStyle name="Calculation 3 4 2 4 6" xfId="12669"/>
    <cellStyle name="Calculation 3 4 2 4 6 2" xfId="12670"/>
    <cellStyle name="Calculation 3 4 2 4 6 3" xfId="12671"/>
    <cellStyle name="Calculation 3 4 2 4 7" xfId="12672"/>
    <cellStyle name="Calculation 3 4 2 4 7 2" xfId="12673"/>
    <cellStyle name="Calculation 3 4 2 4 7 3" xfId="12674"/>
    <cellStyle name="Calculation 3 4 2 4 8" xfId="12675"/>
    <cellStyle name="Calculation 3 4 2 4 8 2" xfId="12676"/>
    <cellStyle name="Calculation 3 4 2 4 8 3" xfId="12677"/>
    <cellStyle name="Calculation 3 4 2 4 9" xfId="12678"/>
    <cellStyle name="Calculation 3 4 2 5" xfId="12679"/>
    <cellStyle name="Calculation 3 4 2 5 2" xfId="12680"/>
    <cellStyle name="Calculation 3 4 2 5 2 2" xfId="12681"/>
    <cellStyle name="Calculation 3 4 2 5 2 3" xfId="12682"/>
    <cellStyle name="Calculation 3 4 2 5 3" xfId="12683"/>
    <cellStyle name="Calculation 3 4 2 5 3 2" xfId="12684"/>
    <cellStyle name="Calculation 3 4 2 5 3 3" xfId="12685"/>
    <cellStyle name="Calculation 3 4 2 5 4" xfId="12686"/>
    <cellStyle name="Calculation 3 4 2 5 4 2" xfId="12687"/>
    <cellStyle name="Calculation 3 4 2 5 4 3" xfId="12688"/>
    <cellStyle name="Calculation 3 4 2 5 5" xfId="12689"/>
    <cellStyle name="Calculation 3 4 2 5 5 2" xfId="12690"/>
    <cellStyle name="Calculation 3 4 2 5 5 3" xfId="12691"/>
    <cellStyle name="Calculation 3 4 2 5 6" xfId="12692"/>
    <cellStyle name="Calculation 3 4 2 5 6 2" xfId="12693"/>
    <cellStyle name="Calculation 3 4 2 5 6 3" xfId="12694"/>
    <cellStyle name="Calculation 3 4 2 5 7" xfId="12695"/>
    <cellStyle name="Calculation 3 4 2 5 7 2" xfId="12696"/>
    <cellStyle name="Calculation 3 4 2 5 7 3" xfId="12697"/>
    <cellStyle name="Calculation 3 4 2 5 8" xfId="12698"/>
    <cellStyle name="Calculation 3 4 2 5 9" xfId="12699"/>
    <cellStyle name="Calculation 3 4 2 6" xfId="12700"/>
    <cellStyle name="Calculation 3 4 2 6 2" xfId="12701"/>
    <cellStyle name="Calculation 3 4 2 6 3" xfId="12702"/>
    <cellStyle name="Calculation 3 4 2 7" xfId="12703"/>
    <cellStyle name="Calculation 3 4 2 7 2" xfId="12704"/>
    <cellStyle name="Calculation 3 4 2 7 3" xfId="12705"/>
    <cellStyle name="Calculation 3 4 2 8" xfId="12706"/>
    <cellStyle name="Calculation 3 4 2 8 2" xfId="12707"/>
    <cellStyle name="Calculation 3 4 2 8 3" xfId="12708"/>
    <cellStyle name="Calculation 3 4 2 9" xfId="12709"/>
    <cellStyle name="Calculation 3 4 2 9 2" xfId="12710"/>
    <cellStyle name="Calculation 3 4 2 9 3" xfId="12711"/>
    <cellStyle name="Calculation 3 4 3" xfId="12712"/>
    <cellStyle name="Calculation 3 4 3 10" xfId="44109"/>
    <cellStyle name="Calculation 3 4 3 2" xfId="12713"/>
    <cellStyle name="Calculation 3 4 3 2 10" xfId="12714"/>
    <cellStyle name="Calculation 3 4 3 2 2" xfId="12715"/>
    <cellStyle name="Calculation 3 4 3 2 2 2" xfId="12716"/>
    <cellStyle name="Calculation 3 4 3 2 2 2 2" xfId="12717"/>
    <cellStyle name="Calculation 3 4 3 2 2 2 3" xfId="12718"/>
    <cellStyle name="Calculation 3 4 3 2 2 3" xfId="12719"/>
    <cellStyle name="Calculation 3 4 3 2 2 3 2" xfId="12720"/>
    <cellStyle name="Calculation 3 4 3 2 2 3 3" xfId="12721"/>
    <cellStyle name="Calculation 3 4 3 2 2 4" xfId="12722"/>
    <cellStyle name="Calculation 3 4 3 2 2 4 2" xfId="12723"/>
    <cellStyle name="Calculation 3 4 3 2 2 4 3" xfId="12724"/>
    <cellStyle name="Calculation 3 4 3 2 2 5" xfId="12725"/>
    <cellStyle name="Calculation 3 4 3 2 2 5 2" xfId="12726"/>
    <cellStyle name="Calculation 3 4 3 2 2 5 3" xfId="12727"/>
    <cellStyle name="Calculation 3 4 3 2 2 6" xfId="12728"/>
    <cellStyle name="Calculation 3 4 3 2 2 6 2" xfId="12729"/>
    <cellStyle name="Calculation 3 4 3 2 2 6 3" xfId="12730"/>
    <cellStyle name="Calculation 3 4 3 2 2 7" xfId="12731"/>
    <cellStyle name="Calculation 3 4 3 2 2 7 2" xfId="12732"/>
    <cellStyle name="Calculation 3 4 3 2 2 7 3" xfId="12733"/>
    <cellStyle name="Calculation 3 4 3 2 2 8" xfId="12734"/>
    <cellStyle name="Calculation 3 4 3 2 2 9" xfId="12735"/>
    <cellStyle name="Calculation 3 4 3 2 3" xfId="12736"/>
    <cellStyle name="Calculation 3 4 3 2 3 2" xfId="12737"/>
    <cellStyle name="Calculation 3 4 3 2 3 3" xfId="12738"/>
    <cellStyle name="Calculation 3 4 3 2 4" xfId="12739"/>
    <cellStyle name="Calculation 3 4 3 2 4 2" xfId="12740"/>
    <cellStyle name="Calculation 3 4 3 2 4 3" xfId="12741"/>
    <cellStyle name="Calculation 3 4 3 2 5" xfId="12742"/>
    <cellStyle name="Calculation 3 4 3 2 5 2" xfId="12743"/>
    <cellStyle name="Calculation 3 4 3 2 5 3" xfId="12744"/>
    <cellStyle name="Calculation 3 4 3 2 6" xfId="12745"/>
    <cellStyle name="Calculation 3 4 3 2 6 2" xfId="12746"/>
    <cellStyle name="Calculation 3 4 3 2 6 3" xfId="12747"/>
    <cellStyle name="Calculation 3 4 3 2 7" xfId="12748"/>
    <cellStyle name="Calculation 3 4 3 2 7 2" xfId="12749"/>
    <cellStyle name="Calculation 3 4 3 2 7 3" xfId="12750"/>
    <cellStyle name="Calculation 3 4 3 2 8" xfId="12751"/>
    <cellStyle name="Calculation 3 4 3 2 8 2" xfId="12752"/>
    <cellStyle name="Calculation 3 4 3 2 8 3" xfId="12753"/>
    <cellStyle name="Calculation 3 4 3 2 9" xfId="12754"/>
    <cellStyle name="Calculation 3 4 3 3" xfId="12755"/>
    <cellStyle name="Calculation 3 4 3 3 10" xfId="12756"/>
    <cellStyle name="Calculation 3 4 3 3 2" xfId="12757"/>
    <cellStyle name="Calculation 3 4 3 3 2 2" xfId="12758"/>
    <cellStyle name="Calculation 3 4 3 3 2 2 2" xfId="12759"/>
    <cellStyle name="Calculation 3 4 3 3 2 2 3" xfId="12760"/>
    <cellStyle name="Calculation 3 4 3 3 2 3" xfId="12761"/>
    <cellStyle name="Calculation 3 4 3 3 2 3 2" xfId="12762"/>
    <cellStyle name="Calculation 3 4 3 3 2 3 3" xfId="12763"/>
    <cellStyle name="Calculation 3 4 3 3 2 4" xfId="12764"/>
    <cellStyle name="Calculation 3 4 3 3 2 4 2" xfId="12765"/>
    <cellStyle name="Calculation 3 4 3 3 2 4 3" xfId="12766"/>
    <cellStyle name="Calculation 3 4 3 3 2 5" xfId="12767"/>
    <cellStyle name="Calculation 3 4 3 3 2 5 2" xfId="12768"/>
    <cellStyle name="Calculation 3 4 3 3 2 5 3" xfId="12769"/>
    <cellStyle name="Calculation 3 4 3 3 2 6" xfId="12770"/>
    <cellStyle name="Calculation 3 4 3 3 2 6 2" xfId="12771"/>
    <cellStyle name="Calculation 3 4 3 3 2 6 3" xfId="12772"/>
    <cellStyle name="Calculation 3 4 3 3 2 7" xfId="12773"/>
    <cellStyle name="Calculation 3 4 3 3 2 7 2" xfId="12774"/>
    <cellStyle name="Calculation 3 4 3 3 2 7 3" xfId="12775"/>
    <cellStyle name="Calculation 3 4 3 3 2 8" xfId="12776"/>
    <cellStyle name="Calculation 3 4 3 3 2 9" xfId="12777"/>
    <cellStyle name="Calculation 3 4 3 3 3" xfId="12778"/>
    <cellStyle name="Calculation 3 4 3 3 3 2" xfId="12779"/>
    <cellStyle name="Calculation 3 4 3 3 3 3" xfId="12780"/>
    <cellStyle name="Calculation 3 4 3 3 4" xfId="12781"/>
    <cellStyle name="Calculation 3 4 3 3 4 2" xfId="12782"/>
    <cellStyle name="Calculation 3 4 3 3 4 3" xfId="12783"/>
    <cellStyle name="Calculation 3 4 3 3 5" xfId="12784"/>
    <cellStyle name="Calculation 3 4 3 3 5 2" xfId="12785"/>
    <cellStyle name="Calculation 3 4 3 3 5 3" xfId="12786"/>
    <cellStyle name="Calculation 3 4 3 3 6" xfId="12787"/>
    <cellStyle name="Calculation 3 4 3 3 6 2" xfId="12788"/>
    <cellStyle name="Calculation 3 4 3 3 6 3" xfId="12789"/>
    <cellStyle name="Calculation 3 4 3 3 7" xfId="12790"/>
    <cellStyle name="Calculation 3 4 3 3 7 2" xfId="12791"/>
    <cellStyle name="Calculation 3 4 3 3 7 3" xfId="12792"/>
    <cellStyle name="Calculation 3 4 3 3 8" xfId="12793"/>
    <cellStyle name="Calculation 3 4 3 3 8 2" xfId="12794"/>
    <cellStyle name="Calculation 3 4 3 3 8 3" xfId="12795"/>
    <cellStyle name="Calculation 3 4 3 3 9" xfId="12796"/>
    <cellStyle name="Calculation 3 4 3 4" xfId="12797"/>
    <cellStyle name="Calculation 3 4 3 4 10" xfId="12798"/>
    <cellStyle name="Calculation 3 4 3 4 2" xfId="12799"/>
    <cellStyle name="Calculation 3 4 3 4 2 2" xfId="12800"/>
    <cellStyle name="Calculation 3 4 3 4 2 2 2" xfId="12801"/>
    <cellStyle name="Calculation 3 4 3 4 2 2 3" xfId="12802"/>
    <cellStyle name="Calculation 3 4 3 4 2 3" xfId="12803"/>
    <cellStyle name="Calculation 3 4 3 4 2 3 2" xfId="12804"/>
    <cellStyle name="Calculation 3 4 3 4 2 3 3" xfId="12805"/>
    <cellStyle name="Calculation 3 4 3 4 2 4" xfId="12806"/>
    <cellStyle name="Calculation 3 4 3 4 2 4 2" xfId="12807"/>
    <cellStyle name="Calculation 3 4 3 4 2 4 3" xfId="12808"/>
    <cellStyle name="Calculation 3 4 3 4 2 5" xfId="12809"/>
    <cellStyle name="Calculation 3 4 3 4 2 5 2" xfId="12810"/>
    <cellStyle name="Calculation 3 4 3 4 2 5 3" xfId="12811"/>
    <cellStyle name="Calculation 3 4 3 4 2 6" xfId="12812"/>
    <cellStyle name="Calculation 3 4 3 4 2 6 2" xfId="12813"/>
    <cellStyle name="Calculation 3 4 3 4 2 6 3" xfId="12814"/>
    <cellStyle name="Calculation 3 4 3 4 2 7" xfId="12815"/>
    <cellStyle name="Calculation 3 4 3 4 2 7 2" xfId="12816"/>
    <cellStyle name="Calculation 3 4 3 4 2 7 3" xfId="12817"/>
    <cellStyle name="Calculation 3 4 3 4 2 8" xfId="12818"/>
    <cellStyle name="Calculation 3 4 3 4 2 9" xfId="12819"/>
    <cellStyle name="Calculation 3 4 3 4 3" xfId="12820"/>
    <cellStyle name="Calculation 3 4 3 4 3 2" xfId="12821"/>
    <cellStyle name="Calculation 3 4 3 4 3 3" xfId="12822"/>
    <cellStyle name="Calculation 3 4 3 4 4" xfId="12823"/>
    <cellStyle name="Calculation 3 4 3 4 4 2" xfId="12824"/>
    <cellStyle name="Calculation 3 4 3 4 4 3" xfId="12825"/>
    <cellStyle name="Calculation 3 4 3 4 5" xfId="12826"/>
    <cellStyle name="Calculation 3 4 3 4 5 2" xfId="12827"/>
    <cellStyle name="Calculation 3 4 3 4 5 3" xfId="12828"/>
    <cellStyle name="Calculation 3 4 3 4 6" xfId="12829"/>
    <cellStyle name="Calculation 3 4 3 4 6 2" xfId="12830"/>
    <cellStyle name="Calculation 3 4 3 4 6 3" xfId="12831"/>
    <cellStyle name="Calculation 3 4 3 4 7" xfId="12832"/>
    <cellStyle name="Calculation 3 4 3 4 7 2" xfId="12833"/>
    <cellStyle name="Calculation 3 4 3 4 7 3" xfId="12834"/>
    <cellStyle name="Calculation 3 4 3 4 8" xfId="12835"/>
    <cellStyle name="Calculation 3 4 3 4 8 2" xfId="12836"/>
    <cellStyle name="Calculation 3 4 3 4 8 3" xfId="12837"/>
    <cellStyle name="Calculation 3 4 3 4 9" xfId="12838"/>
    <cellStyle name="Calculation 3 4 3 5" xfId="12839"/>
    <cellStyle name="Calculation 3 4 3 5 2" xfId="12840"/>
    <cellStyle name="Calculation 3 4 3 5 2 2" xfId="12841"/>
    <cellStyle name="Calculation 3 4 3 5 2 3" xfId="12842"/>
    <cellStyle name="Calculation 3 4 3 5 3" xfId="12843"/>
    <cellStyle name="Calculation 3 4 3 5 3 2" xfId="12844"/>
    <cellStyle name="Calculation 3 4 3 5 3 3" xfId="12845"/>
    <cellStyle name="Calculation 3 4 3 5 4" xfId="12846"/>
    <cellStyle name="Calculation 3 4 3 5 4 2" xfId="12847"/>
    <cellStyle name="Calculation 3 4 3 5 4 3" xfId="12848"/>
    <cellStyle name="Calculation 3 4 3 5 5" xfId="12849"/>
    <cellStyle name="Calculation 3 4 3 5 5 2" xfId="12850"/>
    <cellStyle name="Calculation 3 4 3 5 5 3" xfId="12851"/>
    <cellStyle name="Calculation 3 4 3 5 6" xfId="12852"/>
    <cellStyle name="Calculation 3 4 3 5 6 2" xfId="12853"/>
    <cellStyle name="Calculation 3 4 3 5 6 3" xfId="12854"/>
    <cellStyle name="Calculation 3 4 3 5 7" xfId="12855"/>
    <cellStyle name="Calculation 3 4 3 5 7 2" xfId="12856"/>
    <cellStyle name="Calculation 3 4 3 5 7 3" xfId="12857"/>
    <cellStyle name="Calculation 3 4 3 5 8" xfId="12858"/>
    <cellStyle name="Calculation 3 4 3 5 9" xfId="12859"/>
    <cellStyle name="Calculation 3 4 3 6" xfId="12860"/>
    <cellStyle name="Calculation 3 4 3 6 2" xfId="12861"/>
    <cellStyle name="Calculation 3 4 3 6 3" xfId="12862"/>
    <cellStyle name="Calculation 3 4 3 7" xfId="12863"/>
    <cellStyle name="Calculation 3 4 3 7 2" xfId="12864"/>
    <cellStyle name="Calculation 3 4 3 7 3" xfId="12865"/>
    <cellStyle name="Calculation 3 4 3 8" xfId="12866"/>
    <cellStyle name="Calculation 3 4 3 8 2" xfId="12867"/>
    <cellStyle name="Calculation 3 4 3 8 3" xfId="12868"/>
    <cellStyle name="Calculation 3 4 3 9" xfId="12869"/>
    <cellStyle name="Calculation 3 4 3 9 2" xfId="12870"/>
    <cellStyle name="Calculation 3 4 3 9 3" xfId="12871"/>
    <cellStyle name="Calculation 3 4 4" xfId="12872"/>
    <cellStyle name="Calculation 3 4 4 10" xfId="44110"/>
    <cellStyle name="Calculation 3 4 4 2" xfId="12873"/>
    <cellStyle name="Calculation 3 4 4 2 10" xfId="12874"/>
    <cellStyle name="Calculation 3 4 4 2 2" xfId="12875"/>
    <cellStyle name="Calculation 3 4 4 2 2 2" xfId="12876"/>
    <cellStyle name="Calculation 3 4 4 2 2 2 2" xfId="12877"/>
    <cellStyle name="Calculation 3 4 4 2 2 2 3" xfId="12878"/>
    <cellStyle name="Calculation 3 4 4 2 2 3" xfId="12879"/>
    <cellStyle name="Calculation 3 4 4 2 2 3 2" xfId="12880"/>
    <cellStyle name="Calculation 3 4 4 2 2 3 3" xfId="12881"/>
    <cellStyle name="Calculation 3 4 4 2 2 4" xfId="12882"/>
    <cellStyle name="Calculation 3 4 4 2 2 4 2" xfId="12883"/>
    <cellStyle name="Calculation 3 4 4 2 2 4 3" xfId="12884"/>
    <cellStyle name="Calculation 3 4 4 2 2 5" xfId="12885"/>
    <cellStyle name="Calculation 3 4 4 2 2 5 2" xfId="12886"/>
    <cellStyle name="Calculation 3 4 4 2 2 5 3" xfId="12887"/>
    <cellStyle name="Calculation 3 4 4 2 2 6" xfId="12888"/>
    <cellStyle name="Calculation 3 4 4 2 2 6 2" xfId="12889"/>
    <cellStyle name="Calculation 3 4 4 2 2 6 3" xfId="12890"/>
    <cellStyle name="Calculation 3 4 4 2 2 7" xfId="12891"/>
    <cellStyle name="Calculation 3 4 4 2 2 7 2" xfId="12892"/>
    <cellStyle name="Calculation 3 4 4 2 2 7 3" xfId="12893"/>
    <cellStyle name="Calculation 3 4 4 2 2 8" xfId="12894"/>
    <cellStyle name="Calculation 3 4 4 2 2 9" xfId="12895"/>
    <cellStyle name="Calculation 3 4 4 2 3" xfId="12896"/>
    <cellStyle name="Calculation 3 4 4 2 3 2" xfId="12897"/>
    <cellStyle name="Calculation 3 4 4 2 3 3" xfId="12898"/>
    <cellStyle name="Calculation 3 4 4 2 4" xfId="12899"/>
    <cellStyle name="Calculation 3 4 4 2 4 2" xfId="12900"/>
    <cellStyle name="Calculation 3 4 4 2 4 3" xfId="12901"/>
    <cellStyle name="Calculation 3 4 4 2 5" xfId="12902"/>
    <cellStyle name="Calculation 3 4 4 2 5 2" xfId="12903"/>
    <cellStyle name="Calculation 3 4 4 2 5 3" xfId="12904"/>
    <cellStyle name="Calculation 3 4 4 2 6" xfId="12905"/>
    <cellStyle name="Calculation 3 4 4 2 6 2" xfId="12906"/>
    <cellStyle name="Calculation 3 4 4 2 6 3" xfId="12907"/>
    <cellStyle name="Calculation 3 4 4 2 7" xfId="12908"/>
    <cellStyle name="Calculation 3 4 4 2 7 2" xfId="12909"/>
    <cellStyle name="Calculation 3 4 4 2 7 3" xfId="12910"/>
    <cellStyle name="Calculation 3 4 4 2 8" xfId="12911"/>
    <cellStyle name="Calculation 3 4 4 2 8 2" xfId="12912"/>
    <cellStyle name="Calculation 3 4 4 2 8 3" xfId="12913"/>
    <cellStyle name="Calculation 3 4 4 2 9" xfId="12914"/>
    <cellStyle name="Calculation 3 4 4 3" xfId="12915"/>
    <cellStyle name="Calculation 3 4 4 3 10" xfId="12916"/>
    <cellStyle name="Calculation 3 4 4 3 2" xfId="12917"/>
    <cellStyle name="Calculation 3 4 4 3 2 2" xfId="12918"/>
    <cellStyle name="Calculation 3 4 4 3 2 2 2" xfId="12919"/>
    <cellStyle name="Calculation 3 4 4 3 2 2 3" xfId="12920"/>
    <cellStyle name="Calculation 3 4 4 3 2 3" xfId="12921"/>
    <cellStyle name="Calculation 3 4 4 3 2 3 2" xfId="12922"/>
    <cellStyle name="Calculation 3 4 4 3 2 3 3" xfId="12923"/>
    <cellStyle name="Calculation 3 4 4 3 2 4" xfId="12924"/>
    <cellStyle name="Calculation 3 4 4 3 2 4 2" xfId="12925"/>
    <cellStyle name="Calculation 3 4 4 3 2 4 3" xfId="12926"/>
    <cellStyle name="Calculation 3 4 4 3 2 5" xfId="12927"/>
    <cellStyle name="Calculation 3 4 4 3 2 5 2" xfId="12928"/>
    <cellStyle name="Calculation 3 4 4 3 2 5 3" xfId="12929"/>
    <cellStyle name="Calculation 3 4 4 3 2 6" xfId="12930"/>
    <cellStyle name="Calculation 3 4 4 3 2 6 2" xfId="12931"/>
    <cellStyle name="Calculation 3 4 4 3 2 6 3" xfId="12932"/>
    <cellStyle name="Calculation 3 4 4 3 2 7" xfId="12933"/>
    <cellStyle name="Calculation 3 4 4 3 2 7 2" xfId="12934"/>
    <cellStyle name="Calculation 3 4 4 3 2 7 3" xfId="12935"/>
    <cellStyle name="Calculation 3 4 4 3 2 8" xfId="12936"/>
    <cellStyle name="Calculation 3 4 4 3 2 9" xfId="12937"/>
    <cellStyle name="Calculation 3 4 4 3 3" xfId="12938"/>
    <cellStyle name="Calculation 3 4 4 3 3 2" xfId="12939"/>
    <cellStyle name="Calculation 3 4 4 3 3 3" xfId="12940"/>
    <cellStyle name="Calculation 3 4 4 3 4" xfId="12941"/>
    <cellStyle name="Calculation 3 4 4 3 4 2" xfId="12942"/>
    <cellStyle name="Calculation 3 4 4 3 4 3" xfId="12943"/>
    <cellStyle name="Calculation 3 4 4 3 5" xfId="12944"/>
    <cellStyle name="Calculation 3 4 4 3 5 2" xfId="12945"/>
    <cellStyle name="Calculation 3 4 4 3 5 3" xfId="12946"/>
    <cellStyle name="Calculation 3 4 4 3 6" xfId="12947"/>
    <cellStyle name="Calculation 3 4 4 3 6 2" xfId="12948"/>
    <cellStyle name="Calculation 3 4 4 3 6 3" xfId="12949"/>
    <cellStyle name="Calculation 3 4 4 3 7" xfId="12950"/>
    <cellStyle name="Calculation 3 4 4 3 7 2" xfId="12951"/>
    <cellStyle name="Calculation 3 4 4 3 7 3" xfId="12952"/>
    <cellStyle name="Calculation 3 4 4 3 8" xfId="12953"/>
    <cellStyle name="Calculation 3 4 4 3 8 2" xfId="12954"/>
    <cellStyle name="Calculation 3 4 4 3 8 3" xfId="12955"/>
    <cellStyle name="Calculation 3 4 4 3 9" xfId="12956"/>
    <cellStyle name="Calculation 3 4 4 4" xfId="12957"/>
    <cellStyle name="Calculation 3 4 4 4 10" xfId="12958"/>
    <cellStyle name="Calculation 3 4 4 4 2" xfId="12959"/>
    <cellStyle name="Calculation 3 4 4 4 2 2" xfId="12960"/>
    <cellStyle name="Calculation 3 4 4 4 2 2 2" xfId="12961"/>
    <cellStyle name="Calculation 3 4 4 4 2 2 3" xfId="12962"/>
    <cellStyle name="Calculation 3 4 4 4 2 3" xfId="12963"/>
    <cellStyle name="Calculation 3 4 4 4 2 3 2" xfId="12964"/>
    <cellStyle name="Calculation 3 4 4 4 2 3 3" xfId="12965"/>
    <cellStyle name="Calculation 3 4 4 4 2 4" xfId="12966"/>
    <cellStyle name="Calculation 3 4 4 4 2 4 2" xfId="12967"/>
    <cellStyle name="Calculation 3 4 4 4 2 4 3" xfId="12968"/>
    <cellStyle name="Calculation 3 4 4 4 2 5" xfId="12969"/>
    <cellStyle name="Calculation 3 4 4 4 2 5 2" xfId="12970"/>
    <cellStyle name="Calculation 3 4 4 4 2 5 3" xfId="12971"/>
    <cellStyle name="Calculation 3 4 4 4 2 6" xfId="12972"/>
    <cellStyle name="Calculation 3 4 4 4 2 6 2" xfId="12973"/>
    <cellStyle name="Calculation 3 4 4 4 2 6 3" xfId="12974"/>
    <cellStyle name="Calculation 3 4 4 4 2 7" xfId="12975"/>
    <cellStyle name="Calculation 3 4 4 4 2 7 2" xfId="12976"/>
    <cellStyle name="Calculation 3 4 4 4 2 7 3" xfId="12977"/>
    <cellStyle name="Calculation 3 4 4 4 2 8" xfId="12978"/>
    <cellStyle name="Calculation 3 4 4 4 2 9" xfId="12979"/>
    <cellStyle name="Calculation 3 4 4 4 3" xfId="12980"/>
    <cellStyle name="Calculation 3 4 4 4 3 2" xfId="12981"/>
    <cellStyle name="Calculation 3 4 4 4 3 3" xfId="12982"/>
    <cellStyle name="Calculation 3 4 4 4 4" xfId="12983"/>
    <cellStyle name="Calculation 3 4 4 4 4 2" xfId="12984"/>
    <cellStyle name="Calculation 3 4 4 4 4 3" xfId="12985"/>
    <cellStyle name="Calculation 3 4 4 4 5" xfId="12986"/>
    <cellStyle name="Calculation 3 4 4 4 5 2" xfId="12987"/>
    <cellStyle name="Calculation 3 4 4 4 5 3" xfId="12988"/>
    <cellStyle name="Calculation 3 4 4 4 6" xfId="12989"/>
    <cellStyle name="Calculation 3 4 4 4 6 2" xfId="12990"/>
    <cellStyle name="Calculation 3 4 4 4 6 3" xfId="12991"/>
    <cellStyle name="Calculation 3 4 4 4 7" xfId="12992"/>
    <cellStyle name="Calculation 3 4 4 4 7 2" xfId="12993"/>
    <cellStyle name="Calculation 3 4 4 4 7 3" xfId="12994"/>
    <cellStyle name="Calculation 3 4 4 4 8" xfId="12995"/>
    <cellStyle name="Calculation 3 4 4 4 8 2" xfId="12996"/>
    <cellStyle name="Calculation 3 4 4 4 8 3" xfId="12997"/>
    <cellStyle name="Calculation 3 4 4 4 9" xfId="12998"/>
    <cellStyle name="Calculation 3 4 4 5" xfId="12999"/>
    <cellStyle name="Calculation 3 4 4 5 2" xfId="13000"/>
    <cellStyle name="Calculation 3 4 4 5 2 2" xfId="13001"/>
    <cellStyle name="Calculation 3 4 4 5 2 3" xfId="13002"/>
    <cellStyle name="Calculation 3 4 4 5 3" xfId="13003"/>
    <cellStyle name="Calculation 3 4 4 5 3 2" xfId="13004"/>
    <cellStyle name="Calculation 3 4 4 5 3 3" xfId="13005"/>
    <cellStyle name="Calculation 3 4 4 5 4" xfId="13006"/>
    <cellStyle name="Calculation 3 4 4 5 4 2" xfId="13007"/>
    <cellStyle name="Calculation 3 4 4 5 4 3" xfId="13008"/>
    <cellStyle name="Calculation 3 4 4 5 5" xfId="13009"/>
    <cellStyle name="Calculation 3 4 4 5 5 2" xfId="13010"/>
    <cellStyle name="Calculation 3 4 4 5 5 3" xfId="13011"/>
    <cellStyle name="Calculation 3 4 4 5 6" xfId="13012"/>
    <cellStyle name="Calculation 3 4 4 5 6 2" xfId="13013"/>
    <cellStyle name="Calculation 3 4 4 5 6 3" xfId="13014"/>
    <cellStyle name="Calculation 3 4 4 5 7" xfId="13015"/>
    <cellStyle name="Calculation 3 4 4 5 7 2" xfId="13016"/>
    <cellStyle name="Calculation 3 4 4 5 7 3" xfId="13017"/>
    <cellStyle name="Calculation 3 4 4 5 8" xfId="13018"/>
    <cellStyle name="Calculation 3 4 4 5 9" xfId="13019"/>
    <cellStyle name="Calculation 3 4 4 6" xfId="13020"/>
    <cellStyle name="Calculation 3 4 4 6 2" xfId="13021"/>
    <cellStyle name="Calculation 3 4 4 6 3" xfId="13022"/>
    <cellStyle name="Calculation 3 4 4 7" xfId="13023"/>
    <cellStyle name="Calculation 3 4 4 7 2" xfId="13024"/>
    <cellStyle name="Calculation 3 4 4 7 3" xfId="13025"/>
    <cellStyle name="Calculation 3 4 4 8" xfId="13026"/>
    <cellStyle name="Calculation 3 4 4 8 2" xfId="13027"/>
    <cellStyle name="Calculation 3 4 4 8 3" xfId="13028"/>
    <cellStyle name="Calculation 3 4 4 9" xfId="13029"/>
    <cellStyle name="Calculation 3 4 4 9 2" xfId="13030"/>
    <cellStyle name="Calculation 3 4 4 9 3" xfId="13031"/>
    <cellStyle name="Calculation 3 4 5" xfId="13032"/>
    <cellStyle name="Calculation 3 4 5 10" xfId="44111"/>
    <cellStyle name="Calculation 3 4 5 2" xfId="13033"/>
    <cellStyle name="Calculation 3 4 5 2 10" xfId="13034"/>
    <cellStyle name="Calculation 3 4 5 2 2" xfId="13035"/>
    <cellStyle name="Calculation 3 4 5 2 2 2" xfId="13036"/>
    <cellStyle name="Calculation 3 4 5 2 2 2 2" xfId="13037"/>
    <cellStyle name="Calculation 3 4 5 2 2 2 3" xfId="13038"/>
    <cellStyle name="Calculation 3 4 5 2 2 3" xfId="13039"/>
    <cellStyle name="Calculation 3 4 5 2 2 3 2" xfId="13040"/>
    <cellStyle name="Calculation 3 4 5 2 2 3 3" xfId="13041"/>
    <cellStyle name="Calculation 3 4 5 2 2 4" xfId="13042"/>
    <cellStyle name="Calculation 3 4 5 2 2 4 2" xfId="13043"/>
    <cellStyle name="Calculation 3 4 5 2 2 4 3" xfId="13044"/>
    <cellStyle name="Calculation 3 4 5 2 2 5" xfId="13045"/>
    <cellStyle name="Calculation 3 4 5 2 2 5 2" xfId="13046"/>
    <cellStyle name="Calculation 3 4 5 2 2 5 3" xfId="13047"/>
    <cellStyle name="Calculation 3 4 5 2 2 6" xfId="13048"/>
    <cellStyle name="Calculation 3 4 5 2 2 6 2" xfId="13049"/>
    <cellStyle name="Calculation 3 4 5 2 2 6 3" xfId="13050"/>
    <cellStyle name="Calculation 3 4 5 2 2 7" xfId="13051"/>
    <cellStyle name="Calculation 3 4 5 2 2 7 2" xfId="13052"/>
    <cellStyle name="Calculation 3 4 5 2 2 7 3" xfId="13053"/>
    <cellStyle name="Calculation 3 4 5 2 2 8" xfId="13054"/>
    <cellStyle name="Calculation 3 4 5 2 2 9" xfId="13055"/>
    <cellStyle name="Calculation 3 4 5 2 3" xfId="13056"/>
    <cellStyle name="Calculation 3 4 5 2 3 2" xfId="13057"/>
    <cellStyle name="Calculation 3 4 5 2 3 3" xfId="13058"/>
    <cellStyle name="Calculation 3 4 5 2 4" xfId="13059"/>
    <cellStyle name="Calculation 3 4 5 2 4 2" xfId="13060"/>
    <cellStyle name="Calculation 3 4 5 2 4 3" xfId="13061"/>
    <cellStyle name="Calculation 3 4 5 2 5" xfId="13062"/>
    <cellStyle name="Calculation 3 4 5 2 5 2" xfId="13063"/>
    <cellStyle name="Calculation 3 4 5 2 5 3" xfId="13064"/>
    <cellStyle name="Calculation 3 4 5 2 6" xfId="13065"/>
    <cellStyle name="Calculation 3 4 5 2 6 2" xfId="13066"/>
    <cellStyle name="Calculation 3 4 5 2 6 3" xfId="13067"/>
    <cellStyle name="Calculation 3 4 5 2 7" xfId="13068"/>
    <cellStyle name="Calculation 3 4 5 2 7 2" xfId="13069"/>
    <cellStyle name="Calculation 3 4 5 2 7 3" xfId="13070"/>
    <cellStyle name="Calculation 3 4 5 2 8" xfId="13071"/>
    <cellStyle name="Calculation 3 4 5 2 8 2" xfId="13072"/>
    <cellStyle name="Calculation 3 4 5 2 8 3" xfId="13073"/>
    <cellStyle name="Calculation 3 4 5 2 9" xfId="13074"/>
    <cellStyle name="Calculation 3 4 5 3" xfId="13075"/>
    <cellStyle name="Calculation 3 4 5 3 10" xfId="13076"/>
    <cellStyle name="Calculation 3 4 5 3 2" xfId="13077"/>
    <cellStyle name="Calculation 3 4 5 3 2 2" xfId="13078"/>
    <cellStyle name="Calculation 3 4 5 3 2 2 2" xfId="13079"/>
    <cellStyle name="Calculation 3 4 5 3 2 2 3" xfId="13080"/>
    <cellStyle name="Calculation 3 4 5 3 2 3" xfId="13081"/>
    <cellStyle name="Calculation 3 4 5 3 2 3 2" xfId="13082"/>
    <cellStyle name="Calculation 3 4 5 3 2 3 3" xfId="13083"/>
    <cellStyle name="Calculation 3 4 5 3 2 4" xfId="13084"/>
    <cellStyle name="Calculation 3 4 5 3 2 4 2" xfId="13085"/>
    <cellStyle name="Calculation 3 4 5 3 2 4 3" xfId="13086"/>
    <cellStyle name="Calculation 3 4 5 3 2 5" xfId="13087"/>
    <cellStyle name="Calculation 3 4 5 3 2 5 2" xfId="13088"/>
    <cellStyle name="Calculation 3 4 5 3 2 5 3" xfId="13089"/>
    <cellStyle name="Calculation 3 4 5 3 2 6" xfId="13090"/>
    <cellStyle name="Calculation 3 4 5 3 2 6 2" xfId="13091"/>
    <cellStyle name="Calculation 3 4 5 3 2 6 3" xfId="13092"/>
    <cellStyle name="Calculation 3 4 5 3 2 7" xfId="13093"/>
    <cellStyle name="Calculation 3 4 5 3 2 7 2" xfId="13094"/>
    <cellStyle name="Calculation 3 4 5 3 2 7 3" xfId="13095"/>
    <cellStyle name="Calculation 3 4 5 3 2 8" xfId="13096"/>
    <cellStyle name="Calculation 3 4 5 3 2 9" xfId="13097"/>
    <cellStyle name="Calculation 3 4 5 3 3" xfId="13098"/>
    <cellStyle name="Calculation 3 4 5 3 3 2" xfId="13099"/>
    <cellStyle name="Calculation 3 4 5 3 3 3" xfId="13100"/>
    <cellStyle name="Calculation 3 4 5 3 4" xfId="13101"/>
    <cellStyle name="Calculation 3 4 5 3 4 2" xfId="13102"/>
    <cellStyle name="Calculation 3 4 5 3 4 3" xfId="13103"/>
    <cellStyle name="Calculation 3 4 5 3 5" xfId="13104"/>
    <cellStyle name="Calculation 3 4 5 3 5 2" xfId="13105"/>
    <cellStyle name="Calculation 3 4 5 3 5 3" xfId="13106"/>
    <cellStyle name="Calculation 3 4 5 3 6" xfId="13107"/>
    <cellStyle name="Calculation 3 4 5 3 6 2" xfId="13108"/>
    <cellStyle name="Calculation 3 4 5 3 6 3" xfId="13109"/>
    <cellStyle name="Calculation 3 4 5 3 7" xfId="13110"/>
    <cellStyle name="Calculation 3 4 5 3 7 2" xfId="13111"/>
    <cellStyle name="Calculation 3 4 5 3 7 3" xfId="13112"/>
    <cellStyle name="Calculation 3 4 5 3 8" xfId="13113"/>
    <cellStyle name="Calculation 3 4 5 3 8 2" xfId="13114"/>
    <cellStyle name="Calculation 3 4 5 3 8 3" xfId="13115"/>
    <cellStyle name="Calculation 3 4 5 3 9" xfId="13116"/>
    <cellStyle name="Calculation 3 4 5 4" xfId="13117"/>
    <cellStyle name="Calculation 3 4 5 4 10" xfId="13118"/>
    <cellStyle name="Calculation 3 4 5 4 2" xfId="13119"/>
    <cellStyle name="Calculation 3 4 5 4 2 2" xfId="13120"/>
    <cellStyle name="Calculation 3 4 5 4 2 2 2" xfId="13121"/>
    <cellStyle name="Calculation 3 4 5 4 2 2 3" xfId="13122"/>
    <cellStyle name="Calculation 3 4 5 4 2 3" xfId="13123"/>
    <cellStyle name="Calculation 3 4 5 4 2 3 2" xfId="13124"/>
    <cellStyle name="Calculation 3 4 5 4 2 3 3" xfId="13125"/>
    <cellStyle name="Calculation 3 4 5 4 2 4" xfId="13126"/>
    <cellStyle name="Calculation 3 4 5 4 2 4 2" xfId="13127"/>
    <cellStyle name="Calculation 3 4 5 4 2 4 3" xfId="13128"/>
    <cellStyle name="Calculation 3 4 5 4 2 5" xfId="13129"/>
    <cellStyle name="Calculation 3 4 5 4 2 5 2" xfId="13130"/>
    <cellStyle name="Calculation 3 4 5 4 2 5 3" xfId="13131"/>
    <cellStyle name="Calculation 3 4 5 4 2 6" xfId="13132"/>
    <cellStyle name="Calculation 3 4 5 4 2 6 2" xfId="13133"/>
    <cellStyle name="Calculation 3 4 5 4 2 6 3" xfId="13134"/>
    <cellStyle name="Calculation 3 4 5 4 2 7" xfId="13135"/>
    <cellStyle name="Calculation 3 4 5 4 2 7 2" xfId="13136"/>
    <cellStyle name="Calculation 3 4 5 4 2 7 3" xfId="13137"/>
    <cellStyle name="Calculation 3 4 5 4 2 8" xfId="13138"/>
    <cellStyle name="Calculation 3 4 5 4 2 9" xfId="13139"/>
    <cellStyle name="Calculation 3 4 5 4 3" xfId="13140"/>
    <cellStyle name="Calculation 3 4 5 4 3 2" xfId="13141"/>
    <cellStyle name="Calculation 3 4 5 4 3 3" xfId="13142"/>
    <cellStyle name="Calculation 3 4 5 4 4" xfId="13143"/>
    <cellStyle name="Calculation 3 4 5 4 4 2" xfId="13144"/>
    <cellStyle name="Calculation 3 4 5 4 4 3" xfId="13145"/>
    <cellStyle name="Calculation 3 4 5 4 5" xfId="13146"/>
    <cellStyle name="Calculation 3 4 5 4 5 2" xfId="13147"/>
    <cellStyle name="Calculation 3 4 5 4 5 3" xfId="13148"/>
    <cellStyle name="Calculation 3 4 5 4 6" xfId="13149"/>
    <cellStyle name="Calculation 3 4 5 4 6 2" xfId="13150"/>
    <cellStyle name="Calculation 3 4 5 4 6 3" xfId="13151"/>
    <cellStyle name="Calculation 3 4 5 4 7" xfId="13152"/>
    <cellStyle name="Calculation 3 4 5 4 7 2" xfId="13153"/>
    <cellStyle name="Calculation 3 4 5 4 7 3" xfId="13154"/>
    <cellStyle name="Calculation 3 4 5 4 8" xfId="13155"/>
    <cellStyle name="Calculation 3 4 5 4 8 2" xfId="13156"/>
    <cellStyle name="Calculation 3 4 5 4 8 3" xfId="13157"/>
    <cellStyle name="Calculation 3 4 5 4 9" xfId="13158"/>
    <cellStyle name="Calculation 3 4 5 5" xfId="13159"/>
    <cellStyle name="Calculation 3 4 5 5 2" xfId="13160"/>
    <cellStyle name="Calculation 3 4 5 5 2 2" xfId="13161"/>
    <cellStyle name="Calculation 3 4 5 5 2 3" xfId="13162"/>
    <cellStyle name="Calculation 3 4 5 5 3" xfId="13163"/>
    <cellStyle name="Calculation 3 4 5 5 3 2" xfId="13164"/>
    <cellStyle name="Calculation 3 4 5 5 3 3" xfId="13165"/>
    <cellStyle name="Calculation 3 4 5 5 4" xfId="13166"/>
    <cellStyle name="Calculation 3 4 5 5 4 2" xfId="13167"/>
    <cellStyle name="Calculation 3 4 5 5 4 3" xfId="13168"/>
    <cellStyle name="Calculation 3 4 5 5 5" xfId="13169"/>
    <cellStyle name="Calculation 3 4 5 5 5 2" xfId="13170"/>
    <cellStyle name="Calculation 3 4 5 5 5 3" xfId="13171"/>
    <cellStyle name="Calculation 3 4 5 5 6" xfId="13172"/>
    <cellStyle name="Calculation 3 4 5 5 6 2" xfId="13173"/>
    <cellStyle name="Calculation 3 4 5 5 6 3" xfId="13174"/>
    <cellStyle name="Calculation 3 4 5 5 7" xfId="13175"/>
    <cellStyle name="Calculation 3 4 5 5 7 2" xfId="13176"/>
    <cellStyle name="Calculation 3 4 5 5 7 3" xfId="13177"/>
    <cellStyle name="Calculation 3 4 5 5 8" xfId="13178"/>
    <cellStyle name="Calculation 3 4 5 5 9" xfId="13179"/>
    <cellStyle name="Calculation 3 4 5 6" xfId="13180"/>
    <cellStyle name="Calculation 3 4 5 6 2" xfId="13181"/>
    <cellStyle name="Calculation 3 4 5 6 3" xfId="13182"/>
    <cellStyle name="Calculation 3 4 5 7" xfId="13183"/>
    <cellStyle name="Calculation 3 4 5 7 2" xfId="13184"/>
    <cellStyle name="Calculation 3 4 5 7 3" xfId="13185"/>
    <cellStyle name="Calculation 3 4 5 8" xfId="13186"/>
    <cellStyle name="Calculation 3 4 5 8 2" xfId="13187"/>
    <cellStyle name="Calculation 3 4 5 8 3" xfId="13188"/>
    <cellStyle name="Calculation 3 4 5 9" xfId="13189"/>
    <cellStyle name="Calculation 3 4 5 9 2" xfId="13190"/>
    <cellStyle name="Calculation 3 4 5 9 3" xfId="13191"/>
    <cellStyle name="Calculation 3 4 6" xfId="13192"/>
    <cellStyle name="Calculation 3 4 6 10" xfId="13193"/>
    <cellStyle name="Calculation 3 4 6 2" xfId="13194"/>
    <cellStyle name="Calculation 3 4 6 2 2" xfId="13195"/>
    <cellStyle name="Calculation 3 4 6 2 2 2" xfId="13196"/>
    <cellStyle name="Calculation 3 4 6 2 2 3" xfId="13197"/>
    <cellStyle name="Calculation 3 4 6 2 3" xfId="13198"/>
    <cellStyle name="Calculation 3 4 6 2 3 2" xfId="13199"/>
    <cellStyle name="Calculation 3 4 6 2 3 3" xfId="13200"/>
    <cellStyle name="Calculation 3 4 6 2 4" xfId="13201"/>
    <cellStyle name="Calculation 3 4 6 2 4 2" xfId="13202"/>
    <cellStyle name="Calculation 3 4 6 2 4 3" xfId="13203"/>
    <cellStyle name="Calculation 3 4 6 2 5" xfId="13204"/>
    <cellStyle name="Calculation 3 4 6 2 5 2" xfId="13205"/>
    <cellStyle name="Calculation 3 4 6 2 5 3" xfId="13206"/>
    <cellStyle name="Calculation 3 4 6 2 6" xfId="13207"/>
    <cellStyle name="Calculation 3 4 6 2 6 2" xfId="13208"/>
    <cellStyle name="Calculation 3 4 6 2 6 3" xfId="13209"/>
    <cellStyle name="Calculation 3 4 6 2 7" xfId="13210"/>
    <cellStyle name="Calculation 3 4 6 2 7 2" xfId="13211"/>
    <cellStyle name="Calculation 3 4 6 2 7 3" xfId="13212"/>
    <cellStyle name="Calculation 3 4 6 2 8" xfId="13213"/>
    <cellStyle name="Calculation 3 4 6 2 9" xfId="13214"/>
    <cellStyle name="Calculation 3 4 6 3" xfId="13215"/>
    <cellStyle name="Calculation 3 4 6 3 2" xfId="13216"/>
    <cellStyle name="Calculation 3 4 6 3 3" xfId="13217"/>
    <cellStyle name="Calculation 3 4 6 4" xfId="13218"/>
    <cellStyle name="Calculation 3 4 6 4 2" xfId="13219"/>
    <cellStyle name="Calculation 3 4 6 4 3" xfId="13220"/>
    <cellStyle name="Calculation 3 4 6 5" xfId="13221"/>
    <cellStyle name="Calculation 3 4 6 5 2" xfId="13222"/>
    <cellStyle name="Calculation 3 4 6 5 3" xfId="13223"/>
    <cellStyle name="Calculation 3 4 6 6" xfId="13224"/>
    <cellStyle name="Calculation 3 4 6 6 2" xfId="13225"/>
    <cellStyle name="Calculation 3 4 6 6 3" xfId="13226"/>
    <cellStyle name="Calculation 3 4 6 7" xfId="13227"/>
    <cellStyle name="Calculation 3 4 6 7 2" xfId="13228"/>
    <cellStyle name="Calculation 3 4 6 7 3" xfId="13229"/>
    <cellStyle name="Calculation 3 4 6 8" xfId="13230"/>
    <cellStyle name="Calculation 3 4 6 8 2" xfId="13231"/>
    <cellStyle name="Calculation 3 4 6 8 3" xfId="13232"/>
    <cellStyle name="Calculation 3 4 6 9" xfId="13233"/>
    <cellStyle name="Calculation 3 4 7" xfId="13234"/>
    <cellStyle name="Calculation 3 4 7 10" xfId="13235"/>
    <cellStyle name="Calculation 3 4 7 2" xfId="13236"/>
    <cellStyle name="Calculation 3 4 7 2 2" xfId="13237"/>
    <cellStyle name="Calculation 3 4 7 2 2 2" xfId="13238"/>
    <cellStyle name="Calculation 3 4 7 2 2 3" xfId="13239"/>
    <cellStyle name="Calculation 3 4 7 2 3" xfId="13240"/>
    <cellStyle name="Calculation 3 4 7 2 3 2" xfId="13241"/>
    <cellStyle name="Calculation 3 4 7 2 3 3" xfId="13242"/>
    <cellStyle name="Calculation 3 4 7 2 4" xfId="13243"/>
    <cellStyle name="Calculation 3 4 7 2 4 2" xfId="13244"/>
    <cellStyle name="Calculation 3 4 7 2 4 3" xfId="13245"/>
    <cellStyle name="Calculation 3 4 7 2 5" xfId="13246"/>
    <cellStyle name="Calculation 3 4 7 2 5 2" xfId="13247"/>
    <cellStyle name="Calculation 3 4 7 2 5 3" xfId="13248"/>
    <cellStyle name="Calculation 3 4 7 2 6" xfId="13249"/>
    <cellStyle name="Calculation 3 4 7 2 6 2" xfId="13250"/>
    <cellStyle name="Calculation 3 4 7 2 6 3" xfId="13251"/>
    <cellStyle name="Calculation 3 4 7 2 7" xfId="13252"/>
    <cellStyle name="Calculation 3 4 7 2 7 2" xfId="13253"/>
    <cellStyle name="Calculation 3 4 7 2 7 3" xfId="13254"/>
    <cellStyle name="Calculation 3 4 7 2 8" xfId="13255"/>
    <cellStyle name="Calculation 3 4 7 2 9" xfId="13256"/>
    <cellStyle name="Calculation 3 4 7 3" xfId="13257"/>
    <cellStyle name="Calculation 3 4 7 3 2" xfId="13258"/>
    <cellStyle name="Calculation 3 4 7 3 3" xfId="13259"/>
    <cellStyle name="Calculation 3 4 7 4" xfId="13260"/>
    <cellStyle name="Calculation 3 4 7 4 2" xfId="13261"/>
    <cellStyle name="Calculation 3 4 7 4 3" xfId="13262"/>
    <cellStyle name="Calculation 3 4 7 5" xfId="13263"/>
    <cellStyle name="Calculation 3 4 7 5 2" xfId="13264"/>
    <cellStyle name="Calculation 3 4 7 5 3" xfId="13265"/>
    <cellStyle name="Calculation 3 4 7 6" xfId="13266"/>
    <cellStyle name="Calculation 3 4 7 6 2" xfId="13267"/>
    <cellStyle name="Calculation 3 4 7 6 3" xfId="13268"/>
    <cellStyle name="Calculation 3 4 7 7" xfId="13269"/>
    <cellStyle name="Calculation 3 4 7 7 2" xfId="13270"/>
    <cellStyle name="Calculation 3 4 7 7 3" xfId="13271"/>
    <cellStyle name="Calculation 3 4 7 8" xfId="13272"/>
    <cellStyle name="Calculation 3 4 7 8 2" xfId="13273"/>
    <cellStyle name="Calculation 3 4 7 8 3" xfId="13274"/>
    <cellStyle name="Calculation 3 4 7 9" xfId="13275"/>
    <cellStyle name="Calculation 3 4 8" xfId="13276"/>
    <cellStyle name="Calculation 3 4 8 10" xfId="13277"/>
    <cellStyle name="Calculation 3 4 8 2" xfId="13278"/>
    <cellStyle name="Calculation 3 4 8 2 2" xfId="13279"/>
    <cellStyle name="Calculation 3 4 8 2 2 2" xfId="13280"/>
    <cellStyle name="Calculation 3 4 8 2 2 3" xfId="13281"/>
    <cellStyle name="Calculation 3 4 8 2 3" xfId="13282"/>
    <cellStyle name="Calculation 3 4 8 2 3 2" xfId="13283"/>
    <cellStyle name="Calculation 3 4 8 2 3 3" xfId="13284"/>
    <cellStyle name="Calculation 3 4 8 2 4" xfId="13285"/>
    <cellStyle name="Calculation 3 4 8 2 4 2" xfId="13286"/>
    <cellStyle name="Calculation 3 4 8 2 4 3" xfId="13287"/>
    <cellStyle name="Calculation 3 4 8 2 5" xfId="13288"/>
    <cellStyle name="Calculation 3 4 8 2 5 2" xfId="13289"/>
    <cellStyle name="Calculation 3 4 8 2 5 3" xfId="13290"/>
    <cellStyle name="Calculation 3 4 8 2 6" xfId="13291"/>
    <cellStyle name="Calculation 3 4 8 2 6 2" xfId="13292"/>
    <cellStyle name="Calculation 3 4 8 2 6 3" xfId="13293"/>
    <cellStyle name="Calculation 3 4 8 2 7" xfId="13294"/>
    <cellStyle name="Calculation 3 4 8 2 7 2" xfId="13295"/>
    <cellStyle name="Calculation 3 4 8 2 7 3" xfId="13296"/>
    <cellStyle name="Calculation 3 4 8 2 8" xfId="13297"/>
    <cellStyle name="Calculation 3 4 8 2 9" xfId="13298"/>
    <cellStyle name="Calculation 3 4 8 3" xfId="13299"/>
    <cellStyle name="Calculation 3 4 8 3 2" xfId="13300"/>
    <cellStyle name="Calculation 3 4 8 3 3" xfId="13301"/>
    <cellStyle name="Calculation 3 4 8 4" xfId="13302"/>
    <cellStyle name="Calculation 3 4 8 4 2" xfId="13303"/>
    <cellStyle name="Calculation 3 4 8 4 3" xfId="13304"/>
    <cellStyle name="Calculation 3 4 8 5" xfId="13305"/>
    <cellStyle name="Calculation 3 4 8 5 2" xfId="13306"/>
    <cellStyle name="Calculation 3 4 8 5 3" xfId="13307"/>
    <cellStyle name="Calculation 3 4 8 6" xfId="13308"/>
    <cellStyle name="Calculation 3 4 8 6 2" xfId="13309"/>
    <cellStyle name="Calculation 3 4 8 6 3" xfId="13310"/>
    <cellStyle name="Calculation 3 4 8 7" xfId="13311"/>
    <cellStyle name="Calculation 3 4 8 7 2" xfId="13312"/>
    <cellStyle name="Calculation 3 4 8 7 3" xfId="13313"/>
    <cellStyle name="Calculation 3 4 8 8" xfId="13314"/>
    <cellStyle name="Calculation 3 4 8 8 2" xfId="13315"/>
    <cellStyle name="Calculation 3 4 8 8 3" xfId="13316"/>
    <cellStyle name="Calculation 3 4 8 9" xfId="13317"/>
    <cellStyle name="Calculation 3 4 9" xfId="13318"/>
    <cellStyle name="Calculation 3 4 9 2" xfId="13319"/>
    <cellStyle name="Calculation 3 4 9 2 2" xfId="13320"/>
    <cellStyle name="Calculation 3 4 9 2 3" xfId="13321"/>
    <cellStyle name="Calculation 3 4 9 3" xfId="13322"/>
    <cellStyle name="Calculation 3 4 9 3 2" xfId="13323"/>
    <cellStyle name="Calculation 3 4 9 3 3" xfId="13324"/>
    <cellStyle name="Calculation 3 4 9 4" xfId="13325"/>
    <cellStyle name="Calculation 3 4 9 4 2" xfId="13326"/>
    <cellStyle name="Calculation 3 4 9 4 3" xfId="13327"/>
    <cellStyle name="Calculation 3 4 9 5" xfId="13328"/>
    <cellStyle name="Calculation 3 4 9 5 2" xfId="13329"/>
    <cellStyle name="Calculation 3 4 9 5 3" xfId="13330"/>
    <cellStyle name="Calculation 3 4 9 6" xfId="13331"/>
    <cellStyle name="Calculation 3 4 9 6 2" xfId="13332"/>
    <cellStyle name="Calculation 3 4 9 6 3" xfId="13333"/>
    <cellStyle name="Calculation 3 4 9 7" xfId="13334"/>
    <cellStyle name="Calculation 3 4 9 7 2" xfId="13335"/>
    <cellStyle name="Calculation 3 4 9 7 3" xfId="13336"/>
    <cellStyle name="Calculation 3 4 9 8" xfId="13337"/>
    <cellStyle name="Calculation 3 4 9 9" xfId="13338"/>
    <cellStyle name="Calculation 3 5" xfId="13339"/>
    <cellStyle name="Calculation 3 5 10" xfId="13340"/>
    <cellStyle name="Calculation 3 5 10 2" xfId="13341"/>
    <cellStyle name="Calculation 3 5 10 3" xfId="13342"/>
    <cellStyle name="Calculation 3 5 11" xfId="13343"/>
    <cellStyle name="Calculation 3 5 11 2" xfId="13344"/>
    <cellStyle name="Calculation 3 5 11 3" xfId="13345"/>
    <cellStyle name="Calculation 3 5 12" xfId="13346"/>
    <cellStyle name="Calculation 3 5 12 2" xfId="13347"/>
    <cellStyle name="Calculation 3 5 12 3" xfId="13348"/>
    <cellStyle name="Calculation 3 5 13" xfId="13349"/>
    <cellStyle name="Calculation 3 5 13 2" xfId="13350"/>
    <cellStyle name="Calculation 3 5 13 3" xfId="13351"/>
    <cellStyle name="Calculation 3 5 14" xfId="44112"/>
    <cellStyle name="Calculation 3 5 2" xfId="13352"/>
    <cellStyle name="Calculation 3 5 2 10" xfId="44113"/>
    <cellStyle name="Calculation 3 5 2 2" xfId="13353"/>
    <cellStyle name="Calculation 3 5 2 2 10" xfId="13354"/>
    <cellStyle name="Calculation 3 5 2 2 2" xfId="13355"/>
    <cellStyle name="Calculation 3 5 2 2 2 2" xfId="13356"/>
    <cellStyle name="Calculation 3 5 2 2 2 2 2" xfId="13357"/>
    <cellStyle name="Calculation 3 5 2 2 2 2 3" xfId="13358"/>
    <cellStyle name="Calculation 3 5 2 2 2 3" xfId="13359"/>
    <cellStyle name="Calculation 3 5 2 2 2 3 2" xfId="13360"/>
    <cellStyle name="Calculation 3 5 2 2 2 3 3" xfId="13361"/>
    <cellStyle name="Calculation 3 5 2 2 2 4" xfId="13362"/>
    <cellStyle name="Calculation 3 5 2 2 2 4 2" xfId="13363"/>
    <cellStyle name="Calculation 3 5 2 2 2 4 3" xfId="13364"/>
    <cellStyle name="Calculation 3 5 2 2 2 5" xfId="13365"/>
    <cellStyle name="Calculation 3 5 2 2 2 5 2" xfId="13366"/>
    <cellStyle name="Calculation 3 5 2 2 2 5 3" xfId="13367"/>
    <cellStyle name="Calculation 3 5 2 2 2 6" xfId="13368"/>
    <cellStyle name="Calculation 3 5 2 2 2 6 2" xfId="13369"/>
    <cellStyle name="Calculation 3 5 2 2 2 6 3" xfId="13370"/>
    <cellStyle name="Calculation 3 5 2 2 2 7" xfId="13371"/>
    <cellStyle name="Calculation 3 5 2 2 2 7 2" xfId="13372"/>
    <cellStyle name="Calculation 3 5 2 2 2 7 3" xfId="13373"/>
    <cellStyle name="Calculation 3 5 2 2 2 8" xfId="13374"/>
    <cellStyle name="Calculation 3 5 2 2 2 9" xfId="13375"/>
    <cellStyle name="Calculation 3 5 2 2 3" xfId="13376"/>
    <cellStyle name="Calculation 3 5 2 2 3 2" xfId="13377"/>
    <cellStyle name="Calculation 3 5 2 2 3 3" xfId="13378"/>
    <cellStyle name="Calculation 3 5 2 2 4" xfId="13379"/>
    <cellStyle name="Calculation 3 5 2 2 4 2" xfId="13380"/>
    <cellStyle name="Calculation 3 5 2 2 4 3" xfId="13381"/>
    <cellStyle name="Calculation 3 5 2 2 5" xfId="13382"/>
    <cellStyle name="Calculation 3 5 2 2 5 2" xfId="13383"/>
    <cellStyle name="Calculation 3 5 2 2 5 3" xfId="13384"/>
    <cellStyle name="Calculation 3 5 2 2 6" xfId="13385"/>
    <cellStyle name="Calculation 3 5 2 2 6 2" xfId="13386"/>
    <cellStyle name="Calculation 3 5 2 2 6 3" xfId="13387"/>
    <cellStyle name="Calculation 3 5 2 2 7" xfId="13388"/>
    <cellStyle name="Calculation 3 5 2 2 7 2" xfId="13389"/>
    <cellStyle name="Calculation 3 5 2 2 7 3" xfId="13390"/>
    <cellStyle name="Calculation 3 5 2 2 8" xfId="13391"/>
    <cellStyle name="Calculation 3 5 2 2 8 2" xfId="13392"/>
    <cellStyle name="Calculation 3 5 2 2 8 3" xfId="13393"/>
    <cellStyle name="Calculation 3 5 2 2 9" xfId="13394"/>
    <cellStyle name="Calculation 3 5 2 3" xfId="13395"/>
    <cellStyle name="Calculation 3 5 2 3 10" xfId="13396"/>
    <cellStyle name="Calculation 3 5 2 3 2" xfId="13397"/>
    <cellStyle name="Calculation 3 5 2 3 2 2" xfId="13398"/>
    <cellStyle name="Calculation 3 5 2 3 2 2 2" xfId="13399"/>
    <cellStyle name="Calculation 3 5 2 3 2 2 3" xfId="13400"/>
    <cellStyle name="Calculation 3 5 2 3 2 3" xfId="13401"/>
    <cellStyle name="Calculation 3 5 2 3 2 3 2" xfId="13402"/>
    <cellStyle name="Calculation 3 5 2 3 2 3 3" xfId="13403"/>
    <cellStyle name="Calculation 3 5 2 3 2 4" xfId="13404"/>
    <cellStyle name="Calculation 3 5 2 3 2 4 2" xfId="13405"/>
    <cellStyle name="Calculation 3 5 2 3 2 4 3" xfId="13406"/>
    <cellStyle name="Calculation 3 5 2 3 2 5" xfId="13407"/>
    <cellStyle name="Calculation 3 5 2 3 2 5 2" xfId="13408"/>
    <cellStyle name="Calculation 3 5 2 3 2 5 3" xfId="13409"/>
    <cellStyle name="Calculation 3 5 2 3 2 6" xfId="13410"/>
    <cellStyle name="Calculation 3 5 2 3 2 6 2" xfId="13411"/>
    <cellStyle name="Calculation 3 5 2 3 2 6 3" xfId="13412"/>
    <cellStyle name="Calculation 3 5 2 3 2 7" xfId="13413"/>
    <cellStyle name="Calculation 3 5 2 3 2 7 2" xfId="13414"/>
    <cellStyle name="Calculation 3 5 2 3 2 7 3" xfId="13415"/>
    <cellStyle name="Calculation 3 5 2 3 2 8" xfId="13416"/>
    <cellStyle name="Calculation 3 5 2 3 2 9" xfId="13417"/>
    <cellStyle name="Calculation 3 5 2 3 3" xfId="13418"/>
    <cellStyle name="Calculation 3 5 2 3 3 2" xfId="13419"/>
    <cellStyle name="Calculation 3 5 2 3 3 3" xfId="13420"/>
    <cellStyle name="Calculation 3 5 2 3 4" xfId="13421"/>
    <cellStyle name="Calculation 3 5 2 3 4 2" xfId="13422"/>
    <cellStyle name="Calculation 3 5 2 3 4 3" xfId="13423"/>
    <cellStyle name="Calculation 3 5 2 3 5" xfId="13424"/>
    <cellStyle name="Calculation 3 5 2 3 5 2" xfId="13425"/>
    <cellStyle name="Calculation 3 5 2 3 5 3" xfId="13426"/>
    <cellStyle name="Calculation 3 5 2 3 6" xfId="13427"/>
    <cellStyle name="Calculation 3 5 2 3 6 2" xfId="13428"/>
    <cellStyle name="Calculation 3 5 2 3 6 3" xfId="13429"/>
    <cellStyle name="Calculation 3 5 2 3 7" xfId="13430"/>
    <cellStyle name="Calculation 3 5 2 3 7 2" xfId="13431"/>
    <cellStyle name="Calculation 3 5 2 3 7 3" xfId="13432"/>
    <cellStyle name="Calculation 3 5 2 3 8" xfId="13433"/>
    <cellStyle name="Calculation 3 5 2 3 8 2" xfId="13434"/>
    <cellStyle name="Calculation 3 5 2 3 8 3" xfId="13435"/>
    <cellStyle name="Calculation 3 5 2 3 9" xfId="13436"/>
    <cellStyle name="Calculation 3 5 2 4" xfId="13437"/>
    <cellStyle name="Calculation 3 5 2 4 10" xfId="13438"/>
    <cellStyle name="Calculation 3 5 2 4 2" xfId="13439"/>
    <cellStyle name="Calculation 3 5 2 4 2 2" xfId="13440"/>
    <cellStyle name="Calculation 3 5 2 4 2 2 2" xfId="13441"/>
    <cellStyle name="Calculation 3 5 2 4 2 2 3" xfId="13442"/>
    <cellStyle name="Calculation 3 5 2 4 2 3" xfId="13443"/>
    <cellStyle name="Calculation 3 5 2 4 2 3 2" xfId="13444"/>
    <cellStyle name="Calculation 3 5 2 4 2 3 3" xfId="13445"/>
    <cellStyle name="Calculation 3 5 2 4 2 4" xfId="13446"/>
    <cellStyle name="Calculation 3 5 2 4 2 4 2" xfId="13447"/>
    <cellStyle name="Calculation 3 5 2 4 2 4 3" xfId="13448"/>
    <cellStyle name="Calculation 3 5 2 4 2 5" xfId="13449"/>
    <cellStyle name="Calculation 3 5 2 4 2 5 2" xfId="13450"/>
    <cellStyle name="Calculation 3 5 2 4 2 5 3" xfId="13451"/>
    <cellStyle name="Calculation 3 5 2 4 2 6" xfId="13452"/>
    <cellStyle name="Calculation 3 5 2 4 2 6 2" xfId="13453"/>
    <cellStyle name="Calculation 3 5 2 4 2 6 3" xfId="13454"/>
    <cellStyle name="Calculation 3 5 2 4 2 7" xfId="13455"/>
    <cellStyle name="Calculation 3 5 2 4 2 7 2" xfId="13456"/>
    <cellStyle name="Calculation 3 5 2 4 2 7 3" xfId="13457"/>
    <cellStyle name="Calculation 3 5 2 4 2 8" xfId="13458"/>
    <cellStyle name="Calculation 3 5 2 4 2 9" xfId="13459"/>
    <cellStyle name="Calculation 3 5 2 4 3" xfId="13460"/>
    <cellStyle name="Calculation 3 5 2 4 3 2" xfId="13461"/>
    <cellStyle name="Calculation 3 5 2 4 3 3" xfId="13462"/>
    <cellStyle name="Calculation 3 5 2 4 4" xfId="13463"/>
    <cellStyle name="Calculation 3 5 2 4 4 2" xfId="13464"/>
    <cellStyle name="Calculation 3 5 2 4 4 3" xfId="13465"/>
    <cellStyle name="Calculation 3 5 2 4 5" xfId="13466"/>
    <cellStyle name="Calculation 3 5 2 4 5 2" xfId="13467"/>
    <cellStyle name="Calculation 3 5 2 4 5 3" xfId="13468"/>
    <cellStyle name="Calculation 3 5 2 4 6" xfId="13469"/>
    <cellStyle name="Calculation 3 5 2 4 6 2" xfId="13470"/>
    <cellStyle name="Calculation 3 5 2 4 6 3" xfId="13471"/>
    <cellStyle name="Calculation 3 5 2 4 7" xfId="13472"/>
    <cellStyle name="Calculation 3 5 2 4 7 2" xfId="13473"/>
    <cellStyle name="Calculation 3 5 2 4 7 3" xfId="13474"/>
    <cellStyle name="Calculation 3 5 2 4 8" xfId="13475"/>
    <cellStyle name="Calculation 3 5 2 4 8 2" xfId="13476"/>
    <cellStyle name="Calculation 3 5 2 4 8 3" xfId="13477"/>
    <cellStyle name="Calculation 3 5 2 4 9" xfId="13478"/>
    <cellStyle name="Calculation 3 5 2 5" xfId="13479"/>
    <cellStyle name="Calculation 3 5 2 5 2" xfId="13480"/>
    <cellStyle name="Calculation 3 5 2 5 2 2" xfId="13481"/>
    <cellStyle name="Calculation 3 5 2 5 2 3" xfId="13482"/>
    <cellStyle name="Calculation 3 5 2 5 3" xfId="13483"/>
    <cellStyle name="Calculation 3 5 2 5 3 2" xfId="13484"/>
    <cellStyle name="Calculation 3 5 2 5 3 3" xfId="13485"/>
    <cellStyle name="Calculation 3 5 2 5 4" xfId="13486"/>
    <cellStyle name="Calculation 3 5 2 5 4 2" xfId="13487"/>
    <cellStyle name="Calculation 3 5 2 5 4 3" xfId="13488"/>
    <cellStyle name="Calculation 3 5 2 5 5" xfId="13489"/>
    <cellStyle name="Calculation 3 5 2 5 5 2" xfId="13490"/>
    <cellStyle name="Calculation 3 5 2 5 5 3" xfId="13491"/>
    <cellStyle name="Calculation 3 5 2 5 6" xfId="13492"/>
    <cellStyle name="Calculation 3 5 2 5 6 2" xfId="13493"/>
    <cellStyle name="Calculation 3 5 2 5 6 3" xfId="13494"/>
    <cellStyle name="Calculation 3 5 2 5 7" xfId="13495"/>
    <cellStyle name="Calculation 3 5 2 5 7 2" xfId="13496"/>
    <cellStyle name="Calculation 3 5 2 5 7 3" xfId="13497"/>
    <cellStyle name="Calculation 3 5 2 5 8" xfId="13498"/>
    <cellStyle name="Calculation 3 5 2 5 9" xfId="13499"/>
    <cellStyle name="Calculation 3 5 2 6" xfId="13500"/>
    <cellStyle name="Calculation 3 5 2 6 2" xfId="13501"/>
    <cellStyle name="Calculation 3 5 2 6 3" xfId="13502"/>
    <cellStyle name="Calculation 3 5 2 7" xfId="13503"/>
    <cellStyle name="Calculation 3 5 2 7 2" xfId="13504"/>
    <cellStyle name="Calculation 3 5 2 7 3" xfId="13505"/>
    <cellStyle name="Calculation 3 5 2 8" xfId="13506"/>
    <cellStyle name="Calculation 3 5 2 8 2" xfId="13507"/>
    <cellStyle name="Calculation 3 5 2 8 3" xfId="13508"/>
    <cellStyle name="Calculation 3 5 2 9" xfId="13509"/>
    <cellStyle name="Calculation 3 5 2 9 2" xfId="13510"/>
    <cellStyle name="Calculation 3 5 2 9 3" xfId="13511"/>
    <cellStyle name="Calculation 3 5 3" xfId="13512"/>
    <cellStyle name="Calculation 3 5 3 10" xfId="44114"/>
    <cellStyle name="Calculation 3 5 3 2" xfId="13513"/>
    <cellStyle name="Calculation 3 5 3 2 10" xfId="13514"/>
    <cellStyle name="Calculation 3 5 3 2 2" xfId="13515"/>
    <cellStyle name="Calculation 3 5 3 2 2 2" xfId="13516"/>
    <cellStyle name="Calculation 3 5 3 2 2 2 2" xfId="13517"/>
    <cellStyle name="Calculation 3 5 3 2 2 2 3" xfId="13518"/>
    <cellStyle name="Calculation 3 5 3 2 2 3" xfId="13519"/>
    <cellStyle name="Calculation 3 5 3 2 2 3 2" xfId="13520"/>
    <cellStyle name="Calculation 3 5 3 2 2 3 3" xfId="13521"/>
    <cellStyle name="Calculation 3 5 3 2 2 4" xfId="13522"/>
    <cellStyle name="Calculation 3 5 3 2 2 4 2" xfId="13523"/>
    <cellStyle name="Calculation 3 5 3 2 2 4 3" xfId="13524"/>
    <cellStyle name="Calculation 3 5 3 2 2 5" xfId="13525"/>
    <cellStyle name="Calculation 3 5 3 2 2 5 2" xfId="13526"/>
    <cellStyle name="Calculation 3 5 3 2 2 5 3" xfId="13527"/>
    <cellStyle name="Calculation 3 5 3 2 2 6" xfId="13528"/>
    <cellStyle name="Calculation 3 5 3 2 2 6 2" xfId="13529"/>
    <cellStyle name="Calculation 3 5 3 2 2 6 3" xfId="13530"/>
    <cellStyle name="Calculation 3 5 3 2 2 7" xfId="13531"/>
    <cellStyle name="Calculation 3 5 3 2 2 7 2" xfId="13532"/>
    <cellStyle name="Calculation 3 5 3 2 2 7 3" xfId="13533"/>
    <cellStyle name="Calculation 3 5 3 2 2 8" xfId="13534"/>
    <cellStyle name="Calculation 3 5 3 2 2 9" xfId="13535"/>
    <cellStyle name="Calculation 3 5 3 2 3" xfId="13536"/>
    <cellStyle name="Calculation 3 5 3 2 3 2" xfId="13537"/>
    <cellStyle name="Calculation 3 5 3 2 3 3" xfId="13538"/>
    <cellStyle name="Calculation 3 5 3 2 4" xfId="13539"/>
    <cellStyle name="Calculation 3 5 3 2 4 2" xfId="13540"/>
    <cellStyle name="Calculation 3 5 3 2 4 3" xfId="13541"/>
    <cellStyle name="Calculation 3 5 3 2 5" xfId="13542"/>
    <cellStyle name="Calculation 3 5 3 2 5 2" xfId="13543"/>
    <cellStyle name="Calculation 3 5 3 2 5 3" xfId="13544"/>
    <cellStyle name="Calculation 3 5 3 2 6" xfId="13545"/>
    <cellStyle name="Calculation 3 5 3 2 6 2" xfId="13546"/>
    <cellStyle name="Calculation 3 5 3 2 6 3" xfId="13547"/>
    <cellStyle name="Calculation 3 5 3 2 7" xfId="13548"/>
    <cellStyle name="Calculation 3 5 3 2 7 2" xfId="13549"/>
    <cellStyle name="Calculation 3 5 3 2 7 3" xfId="13550"/>
    <cellStyle name="Calculation 3 5 3 2 8" xfId="13551"/>
    <cellStyle name="Calculation 3 5 3 2 8 2" xfId="13552"/>
    <cellStyle name="Calculation 3 5 3 2 8 3" xfId="13553"/>
    <cellStyle name="Calculation 3 5 3 2 9" xfId="13554"/>
    <cellStyle name="Calculation 3 5 3 3" xfId="13555"/>
    <cellStyle name="Calculation 3 5 3 3 10" xfId="13556"/>
    <cellStyle name="Calculation 3 5 3 3 2" xfId="13557"/>
    <cellStyle name="Calculation 3 5 3 3 2 2" xfId="13558"/>
    <cellStyle name="Calculation 3 5 3 3 2 2 2" xfId="13559"/>
    <cellStyle name="Calculation 3 5 3 3 2 2 3" xfId="13560"/>
    <cellStyle name="Calculation 3 5 3 3 2 3" xfId="13561"/>
    <cellStyle name="Calculation 3 5 3 3 2 3 2" xfId="13562"/>
    <cellStyle name="Calculation 3 5 3 3 2 3 3" xfId="13563"/>
    <cellStyle name="Calculation 3 5 3 3 2 4" xfId="13564"/>
    <cellStyle name="Calculation 3 5 3 3 2 4 2" xfId="13565"/>
    <cellStyle name="Calculation 3 5 3 3 2 4 3" xfId="13566"/>
    <cellStyle name="Calculation 3 5 3 3 2 5" xfId="13567"/>
    <cellStyle name="Calculation 3 5 3 3 2 5 2" xfId="13568"/>
    <cellStyle name="Calculation 3 5 3 3 2 5 3" xfId="13569"/>
    <cellStyle name="Calculation 3 5 3 3 2 6" xfId="13570"/>
    <cellStyle name="Calculation 3 5 3 3 2 6 2" xfId="13571"/>
    <cellStyle name="Calculation 3 5 3 3 2 6 3" xfId="13572"/>
    <cellStyle name="Calculation 3 5 3 3 2 7" xfId="13573"/>
    <cellStyle name="Calculation 3 5 3 3 2 7 2" xfId="13574"/>
    <cellStyle name="Calculation 3 5 3 3 2 7 3" xfId="13575"/>
    <cellStyle name="Calculation 3 5 3 3 2 8" xfId="13576"/>
    <cellStyle name="Calculation 3 5 3 3 2 9" xfId="13577"/>
    <cellStyle name="Calculation 3 5 3 3 3" xfId="13578"/>
    <cellStyle name="Calculation 3 5 3 3 3 2" xfId="13579"/>
    <cellStyle name="Calculation 3 5 3 3 3 3" xfId="13580"/>
    <cellStyle name="Calculation 3 5 3 3 4" xfId="13581"/>
    <cellStyle name="Calculation 3 5 3 3 4 2" xfId="13582"/>
    <cellStyle name="Calculation 3 5 3 3 4 3" xfId="13583"/>
    <cellStyle name="Calculation 3 5 3 3 5" xfId="13584"/>
    <cellStyle name="Calculation 3 5 3 3 5 2" xfId="13585"/>
    <cellStyle name="Calculation 3 5 3 3 5 3" xfId="13586"/>
    <cellStyle name="Calculation 3 5 3 3 6" xfId="13587"/>
    <cellStyle name="Calculation 3 5 3 3 6 2" xfId="13588"/>
    <cellStyle name="Calculation 3 5 3 3 6 3" xfId="13589"/>
    <cellStyle name="Calculation 3 5 3 3 7" xfId="13590"/>
    <cellStyle name="Calculation 3 5 3 3 7 2" xfId="13591"/>
    <cellStyle name="Calculation 3 5 3 3 7 3" xfId="13592"/>
    <cellStyle name="Calculation 3 5 3 3 8" xfId="13593"/>
    <cellStyle name="Calculation 3 5 3 3 8 2" xfId="13594"/>
    <cellStyle name="Calculation 3 5 3 3 8 3" xfId="13595"/>
    <cellStyle name="Calculation 3 5 3 3 9" xfId="13596"/>
    <cellStyle name="Calculation 3 5 3 4" xfId="13597"/>
    <cellStyle name="Calculation 3 5 3 4 10" xfId="13598"/>
    <cellStyle name="Calculation 3 5 3 4 2" xfId="13599"/>
    <cellStyle name="Calculation 3 5 3 4 2 2" xfId="13600"/>
    <cellStyle name="Calculation 3 5 3 4 2 2 2" xfId="13601"/>
    <cellStyle name="Calculation 3 5 3 4 2 2 3" xfId="13602"/>
    <cellStyle name="Calculation 3 5 3 4 2 3" xfId="13603"/>
    <cellStyle name="Calculation 3 5 3 4 2 3 2" xfId="13604"/>
    <cellStyle name="Calculation 3 5 3 4 2 3 3" xfId="13605"/>
    <cellStyle name="Calculation 3 5 3 4 2 4" xfId="13606"/>
    <cellStyle name="Calculation 3 5 3 4 2 4 2" xfId="13607"/>
    <cellStyle name="Calculation 3 5 3 4 2 4 3" xfId="13608"/>
    <cellStyle name="Calculation 3 5 3 4 2 5" xfId="13609"/>
    <cellStyle name="Calculation 3 5 3 4 2 5 2" xfId="13610"/>
    <cellStyle name="Calculation 3 5 3 4 2 5 3" xfId="13611"/>
    <cellStyle name="Calculation 3 5 3 4 2 6" xfId="13612"/>
    <cellStyle name="Calculation 3 5 3 4 2 6 2" xfId="13613"/>
    <cellStyle name="Calculation 3 5 3 4 2 6 3" xfId="13614"/>
    <cellStyle name="Calculation 3 5 3 4 2 7" xfId="13615"/>
    <cellStyle name="Calculation 3 5 3 4 2 7 2" xfId="13616"/>
    <cellStyle name="Calculation 3 5 3 4 2 7 3" xfId="13617"/>
    <cellStyle name="Calculation 3 5 3 4 2 8" xfId="13618"/>
    <cellStyle name="Calculation 3 5 3 4 2 9" xfId="13619"/>
    <cellStyle name="Calculation 3 5 3 4 3" xfId="13620"/>
    <cellStyle name="Calculation 3 5 3 4 3 2" xfId="13621"/>
    <cellStyle name="Calculation 3 5 3 4 3 3" xfId="13622"/>
    <cellStyle name="Calculation 3 5 3 4 4" xfId="13623"/>
    <cellStyle name="Calculation 3 5 3 4 4 2" xfId="13624"/>
    <cellStyle name="Calculation 3 5 3 4 4 3" xfId="13625"/>
    <cellStyle name="Calculation 3 5 3 4 5" xfId="13626"/>
    <cellStyle name="Calculation 3 5 3 4 5 2" xfId="13627"/>
    <cellStyle name="Calculation 3 5 3 4 5 3" xfId="13628"/>
    <cellStyle name="Calculation 3 5 3 4 6" xfId="13629"/>
    <cellStyle name="Calculation 3 5 3 4 6 2" xfId="13630"/>
    <cellStyle name="Calculation 3 5 3 4 6 3" xfId="13631"/>
    <cellStyle name="Calculation 3 5 3 4 7" xfId="13632"/>
    <cellStyle name="Calculation 3 5 3 4 7 2" xfId="13633"/>
    <cellStyle name="Calculation 3 5 3 4 7 3" xfId="13634"/>
    <cellStyle name="Calculation 3 5 3 4 8" xfId="13635"/>
    <cellStyle name="Calculation 3 5 3 4 8 2" xfId="13636"/>
    <cellStyle name="Calculation 3 5 3 4 8 3" xfId="13637"/>
    <cellStyle name="Calculation 3 5 3 4 9" xfId="13638"/>
    <cellStyle name="Calculation 3 5 3 5" xfId="13639"/>
    <cellStyle name="Calculation 3 5 3 5 2" xfId="13640"/>
    <cellStyle name="Calculation 3 5 3 5 2 2" xfId="13641"/>
    <cellStyle name="Calculation 3 5 3 5 2 3" xfId="13642"/>
    <cellStyle name="Calculation 3 5 3 5 3" xfId="13643"/>
    <cellStyle name="Calculation 3 5 3 5 3 2" xfId="13644"/>
    <cellStyle name="Calculation 3 5 3 5 3 3" xfId="13645"/>
    <cellStyle name="Calculation 3 5 3 5 4" xfId="13646"/>
    <cellStyle name="Calculation 3 5 3 5 4 2" xfId="13647"/>
    <cellStyle name="Calculation 3 5 3 5 4 3" xfId="13648"/>
    <cellStyle name="Calculation 3 5 3 5 5" xfId="13649"/>
    <cellStyle name="Calculation 3 5 3 5 5 2" xfId="13650"/>
    <cellStyle name="Calculation 3 5 3 5 5 3" xfId="13651"/>
    <cellStyle name="Calculation 3 5 3 5 6" xfId="13652"/>
    <cellStyle name="Calculation 3 5 3 5 6 2" xfId="13653"/>
    <cellStyle name="Calculation 3 5 3 5 6 3" xfId="13654"/>
    <cellStyle name="Calculation 3 5 3 5 7" xfId="13655"/>
    <cellStyle name="Calculation 3 5 3 5 7 2" xfId="13656"/>
    <cellStyle name="Calculation 3 5 3 5 7 3" xfId="13657"/>
    <cellStyle name="Calculation 3 5 3 5 8" xfId="13658"/>
    <cellStyle name="Calculation 3 5 3 5 9" xfId="13659"/>
    <cellStyle name="Calculation 3 5 3 6" xfId="13660"/>
    <cellStyle name="Calculation 3 5 3 6 2" xfId="13661"/>
    <cellStyle name="Calculation 3 5 3 6 3" xfId="13662"/>
    <cellStyle name="Calculation 3 5 3 7" xfId="13663"/>
    <cellStyle name="Calculation 3 5 3 7 2" xfId="13664"/>
    <cellStyle name="Calculation 3 5 3 7 3" xfId="13665"/>
    <cellStyle name="Calculation 3 5 3 8" xfId="13666"/>
    <cellStyle name="Calculation 3 5 3 8 2" xfId="13667"/>
    <cellStyle name="Calculation 3 5 3 8 3" xfId="13668"/>
    <cellStyle name="Calculation 3 5 3 9" xfId="13669"/>
    <cellStyle name="Calculation 3 5 3 9 2" xfId="13670"/>
    <cellStyle name="Calculation 3 5 3 9 3" xfId="13671"/>
    <cellStyle name="Calculation 3 5 4" xfId="13672"/>
    <cellStyle name="Calculation 3 5 4 10" xfId="44115"/>
    <cellStyle name="Calculation 3 5 4 2" xfId="13673"/>
    <cellStyle name="Calculation 3 5 4 2 10" xfId="13674"/>
    <cellStyle name="Calculation 3 5 4 2 2" xfId="13675"/>
    <cellStyle name="Calculation 3 5 4 2 2 2" xfId="13676"/>
    <cellStyle name="Calculation 3 5 4 2 2 2 2" xfId="13677"/>
    <cellStyle name="Calculation 3 5 4 2 2 2 3" xfId="13678"/>
    <cellStyle name="Calculation 3 5 4 2 2 3" xfId="13679"/>
    <cellStyle name="Calculation 3 5 4 2 2 3 2" xfId="13680"/>
    <cellStyle name="Calculation 3 5 4 2 2 3 3" xfId="13681"/>
    <cellStyle name="Calculation 3 5 4 2 2 4" xfId="13682"/>
    <cellStyle name="Calculation 3 5 4 2 2 4 2" xfId="13683"/>
    <cellStyle name="Calculation 3 5 4 2 2 4 3" xfId="13684"/>
    <cellStyle name="Calculation 3 5 4 2 2 5" xfId="13685"/>
    <cellStyle name="Calculation 3 5 4 2 2 5 2" xfId="13686"/>
    <cellStyle name="Calculation 3 5 4 2 2 5 3" xfId="13687"/>
    <cellStyle name="Calculation 3 5 4 2 2 6" xfId="13688"/>
    <cellStyle name="Calculation 3 5 4 2 2 6 2" xfId="13689"/>
    <cellStyle name="Calculation 3 5 4 2 2 6 3" xfId="13690"/>
    <cellStyle name="Calculation 3 5 4 2 2 7" xfId="13691"/>
    <cellStyle name="Calculation 3 5 4 2 2 7 2" xfId="13692"/>
    <cellStyle name="Calculation 3 5 4 2 2 7 3" xfId="13693"/>
    <cellStyle name="Calculation 3 5 4 2 2 8" xfId="13694"/>
    <cellStyle name="Calculation 3 5 4 2 2 9" xfId="13695"/>
    <cellStyle name="Calculation 3 5 4 2 3" xfId="13696"/>
    <cellStyle name="Calculation 3 5 4 2 3 2" xfId="13697"/>
    <cellStyle name="Calculation 3 5 4 2 3 3" xfId="13698"/>
    <cellStyle name="Calculation 3 5 4 2 4" xfId="13699"/>
    <cellStyle name="Calculation 3 5 4 2 4 2" xfId="13700"/>
    <cellStyle name="Calculation 3 5 4 2 4 3" xfId="13701"/>
    <cellStyle name="Calculation 3 5 4 2 5" xfId="13702"/>
    <cellStyle name="Calculation 3 5 4 2 5 2" xfId="13703"/>
    <cellStyle name="Calculation 3 5 4 2 5 3" xfId="13704"/>
    <cellStyle name="Calculation 3 5 4 2 6" xfId="13705"/>
    <cellStyle name="Calculation 3 5 4 2 6 2" xfId="13706"/>
    <cellStyle name="Calculation 3 5 4 2 6 3" xfId="13707"/>
    <cellStyle name="Calculation 3 5 4 2 7" xfId="13708"/>
    <cellStyle name="Calculation 3 5 4 2 7 2" xfId="13709"/>
    <cellStyle name="Calculation 3 5 4 2 7 3" xfId="13710"/>
    <cellStyle name="Calculation 3 5 4 2 8" xfId="13711"/>
    <cellStyle name="Calculation 3 5 4 2 8 2" xfId="13712"/>
    <cellStyle name="Calculation 3 5 4 2 8 3" xfId="13713"/>
    <cellStyle name="Calculation 3 5 4 2 9" xfId="13714"/>
    <cellStyle name="Calculation 3 5 4 3" xfId="13715"/>
    <cellStyle name="Calculation 3 5 4 3 10" xfId="13716"/>
    <cellStyle name="Calculation 3 5 4 3 2" xfId="13717"/>
    <cellStyle name="Calculation 3 5 4 3 2 2" xfId="13718"/>
    <cellStyle name="Calculation 3 5 4 3 2 2 2" xfId="13719"/>
    <cellStyle name="Calculation 3 5 4 3 2 2 3" xfId="13720"/>
    <cellStyle name="Calculation 3 5 4 3 2 3" xfId="13721"/>
    <cellStyle name="Calculation 3 5 4 3 2 3 2" xfId="13722"/>
    <cellStyle name="Calculation 3 5 4 3 2 3 3" xfId="13723"/>
    <cellStyle name="Calculation 3 5 4 3 2 4" xfId="13724"/>
    <cellStyle name="Calculation 3 5 4 3 2 4 2" xfId="13725"/>
    <cellStyle name="Calculation 3 5 4 3 2 4 3" xfId="13726"/>
    <cellStyle name="Calculation 3 5 4 3 2 5" xfId="13727"/>
    <cellStyle name="Calculation 3 5 4 3 2 5 2" xfId="13728"/>
    <cellStyle name="Calculation 3 5 4 3 2 5 3" xfId="13729"/>
    <cellStyle name="Calculation 3 5 4 3 2 6" xfId="13730"/>
    <cellStyle name="Calculation 3 5 4 3 2 6 2" xfId="13731"/>
    <cellStyle name="Calculation 3 5 4 3 2 6 3" xfId="13732"/>
    <cellStyle name="Calculation 3 5 4 3 2 7" xfId="13733"/>
    <cellStyle name="Calculation 3 5 4 3 2 7 2" xfId="13734"/>
    <cellStyle name="Calculation 3 5 4 3 2 7 3" xfId="13735"/>
    <cellStyle name="Calculation 3 5 4 3 2 8" xfId="13736"/>
    <cellStyle name="Calculation 3 5 4 3 2 9" xfId="13737"/>
    <cellStyle name="Calculation 3 5 4 3 3" xfId="13738"/>
    <cellStyle name="Calculation 3 5 4 3 3 2" xfId="13739"/>
    <cellStyle name="Calculation 3 5 4 3 3 3" xfId="13740"/>
    <cellStyle name="Calculation 3 5 4 3 4" xfId="13741"/>
    <cellStyle name="Calculation 3 5 4 3 4 2" xfId="13742"/>
    <cellStyle name="Calculation 3 5 4 3 4 3" xfId="13743"/>
    <cellStyle name="Calculation 3 5 4 3 5" xfId="13744"/>
    <cellStyle name="Calculation 3 5 4 3 5 2" xfId="13745"/>
    <cellStyle name="Calculation 3 5 4 3 5 3" xfId="13746"/>
    <cellStyle name="Calculation 3 5 4 3 6" xfId="13747"/>
    <cellStyle name="Calculation 3 5 4 3 6 2" xfId="13748"/>
    <cellStyle name="Calculation 3 5 4 3 6 3" xfId="13749"/>
    <cellStyle name="Calculation 3 5 4 3 7" xfId="13750"/>
    <cellStyle name="Calculation 3 5 4 3 7 2" xfId="13751"/>
    <cellStyle name="Calculation 3 5 4 3 7 3" xfId="13752"/>
    <cellStyle name="Calculation 3 5 4 3 8" xfId="13753"/>
    <cellStyle name="Calculation 3 5 4 3 8 2" xfId="13754"/>
    <cellStyle name="Calculation 3 5 4 3 8 3" xfId="13755"/>
    <cellStyle name="Calculation 3 5 4 3 9" xfId="13756"/>
    <cellStyle name="Calculation 3 5 4 4" xfId="13757"/>
    <cellStyle name="Calculation 3 5 4 4 10" xfId="13758"/>
    <cellStyle name="Calculation 3 5 4 4 2" xfId="13759"/>
    <cellStyle name="Calculation 3 5 4 4 2 2" xfId="13760"/>
    <cellStyle name="Calculation 3 5 4 4 2 2 2" xfId="13761"/>
    <cellStyle name="Calculation 3 5 4 4 2 2 3" xfId="13762"/>
    <cellStyle name="Calculation 3 5 4 4 2 3" xfId="13763"/>
    <cellStyle name="Calculation 3 5 4 4 2 3 2" xfId="13764"/>
    <cellStyle name="Calculation 3 5 4 4 2 3 3" xfId="13765"/>
    <cellStyle name="Calculation 3 5 4 4 2 4" xfId="13766"/>
    <cellStyle name="Calculation 3 5 4 4 2 4 2" xfId="13767"/>
    <cellStyle name="Calculation 3 5 4 4 2 4 3" xfId="13768"/>
    <cellStyle name="Calculation 3 5 4 4 2 5" xfId="13769"/>
    <cellStyle name="Calculation 3 5 4 4 2 5 2" xfId="13770"/>
    <cellStyle name="Calculation 3 5 4 4 2 5 3" xfId="13771"/>
    <cellStyle name="Calculation 3 5 4 4 2 6" xfId="13772"/>
    <cellStyle name="Calculation 3 5 4 4 2 6 2" xfId="13773"/>
    <cellStyle name="Calculation 3 5 4 4 2 6 3" xfId="13774"/>
    <cellStyle name="Calculation 3 5 4 4 2 7" xfId="13775"/>
    <cellStyle name="Calculation 3 5 4 4 2 7 2" xfId="13776"/>
    <cellStyle name="Calculation 3 5 4 4 2 7 3" xfId="13777"/>
    <cellStyle name="Calculation 3 5 4 4 2 8" xfId="13778"/>
    <cellStyle name="Calculation 3 5 4 4 2 9" xfId="13779"/>
    <cellStyle name="Calculation 3 5 4 4 3" xfId="13780"/>
    <cellStyle name="Calculation 3 5 4 4 3 2" xfId="13781"/>
    <cellStyle name="Calculation 3 5 4 4 3 3" xfId="13782"/>
    <cellStyle name="Calculation 3 5 4 4 4" xfId="13783"/>
    <cellStyle name="Calculation 3 5 4 4 4 2" xfId="13784"/>
    <cellStyle name="Calculation 3 5 4 4 4 3" xfId="13785"/>
    <cellStyle name="Calculation 3 5 4 4 5" xfId="13786"/>
    <cellStyle name="Calculation 3 5 4 4 5 2" xfId="13787"/>
    <cellStyle name="Calculation 3 5 4 4 5 3" xfId="13788"/>
    <cellStyle name="Calculation 3 5 4 4 6" xfId="13789"/>
    <cellStyle name="Calculation 3 5 4 4 6 2" xfId="13790"/>
    <cellStyle name="Calculation 3 5 4 4 6 3" xfId="13791"/>
    <cellStyle name="Calculation 3 5 4 4 7" xfId="13792"/>
    <cellStyle name="Calculation 3 5 4 4 7 2" xfId="13793"/>
    <cellStyle name="Calculation 3 5 4 4 7 3" xfId="13794"/>
    <cellStyle name="Calculation 3 5 4 4 8" xfId="13795"/>
    <cellStyle name="Calculation 3 5 4 4 8 2" xfId="13796"/>
    <cellStyle name="Calculation 3 5 4 4 8 3" xfId="13797"/>
    <cellStyle name="Calculation 3 5 4 4 9" xfId="13798"/>
    <cellStyle name="Calculation 3 5 4 5" xfId="13799"/>
    <cellStyle name="Calculation 3 5 4 5 2" xfId="13800"/>
    <cellStyle name="Calculation 3 5 4 5 2 2" xfId="13801"/>
    <cellStyle name="Calculation 3 5 4 5 2 3" xfId="13802"/>
    <cellStyle name="Calculation 3 5 4 5 3" xfId="13803"/>
    <cellStyle name="Calculation 3 5 4 5 3 2" xfId="13804"/>
    <cellStyle name="Calculation 3 5 4 5 3 3" xfId="13805"/>
    <cellStyle name="Calculation 3 5 4 5 4" xfId="13806"/>
    <cellStyle name="Calculation 3 5 4 5 4 2" xfId="13807"/>
    <cellStyle name="Calculation 3 5 4 5 4 3" xfId="13808"/>
    <cellStyle name="Calculation 3 5 4 5 5" xfId="13809"/>
    <cellStyle name="Calculation 3 5 4 5 5 2" xfId="13810"/>
    <cellStyle name="Calculation 3 5 4 5 5 3" xfId="13811"/>
    <cellStyle name="Calculation 3 5 4 5 6" xfId="13812"/>
    <cellStyle name="Calculation 3 5 4 5 6 2" xfId="13813"/>
    <cellStyle name="Calculation 3 5 4 5 6 3" xfId="13814"/>
    <cellStyle name="Calculation 3 5 4 5 7" xfId="13815"/>
    <cellStyle name="Calculation 3 5 4 5 7 2" xfId="13816"/>
    <cellStyle name="Calculation 3 5 4 5 7 3" xfId="13817"/>
    <cellStyle name="Calculation 3 5 4 5 8" xfId="13818"/>
    <cellStyle name="Calculation 3 5 4 5 9" xfId="13819"/>
    <cellStyle name="Calculation 3 5 4 6" xfId="13820"/>
    <cellStyle name="Calculation 3 5 4 6 2" xfId="13821"/>
    <cellStyle name="Calculation 3 5 4 6 3" xfId="13822"/>
    <cellStyle name="Calculation 3 5 4 7" xfId="13823"/>
    <cellStyle name="Calculation 3 5 4 7 2" xfId="13824"/>
    <cellStyle name="Calculation 3 5 4 7 3" xfId="13825"/>
    <cellStyle name="Calculation 3 5 4 8" xfId="13826"/>
    <cellStyle name="Calculation 3 5 4 8 2" xfId="13827"/>
    <cellStyle name="Calculation 3 5 4 8 3" xfId="13828"/>
    <cellStyle name="Calculation 3 5 4 9" xfId="13829"/>
    <cellStyle name="Calculation 3 5 4 9 2" xfId="13830"/>
    <cellStyle name="Calculation 3 5 4 9 3" xfId="13831"/>
    <cellStyle name="Calculation 3 5 5" xfId="13832"/>
    <cellStyle name="Calculation 3 5 5 10" xfId="44116"/>
    <cellStyle name="Calculation 3 5 5 2" xfId="13833"/>
    <cellStyle name="Calculation 3 5 5 2 10" xfId="13834"/>
    <cellStyle name="Calculation 3 5 5 2 2" xfId="13835"/>
    <cellStyle name="Calculation 3 5 5 2 2 2" xfId="13836"/>
    <cellStyle name="Calculation 3 5 5 2 2 2 2" xfId="13837"/>
    <cellStyle name="Calculation 3 5 5 2 2 2 3" xfId="13838"/>
    <cellStyle name="Calculation 3 5 5 2 2 3" xfId="13839"/>
    <cellStyle name="Calculation 3 5 5 2 2 3 2" xfId="13840"/>
    <cellStyle name="Calculation 3 5 5 2 2 3 3" xfId="13841"/>
    <cellStyle name="Calculation 3 5 5 2 2 4" xfId="13842"/>
    <cellStyle name="Calculation 3 5 5 2 2 4 2" xfId="13843"/>
    <cellStyle name="Calculation 3 5 5 2 2 4 3" xfId="13844"/>
    <cellStyle name="Calculation 3 5 5 2 2 5" xfId="13845"/>
    <cellStyle name="Calculation 3 5 5 2 2 5 2" xfId="13846"/>
    <cellStyle name="Calculation 3 5 5 2 2 5 3" xfId="13847"/>
    <cellStyle name="Calculation 3 5 5 2 2 6" xfId="13848"/>
    <cellStyle name="Calculation 3 5 5 2 2 6 2" xfId="13849"/>
    <cellStyle name="Calculation 3 5 5 2 2 6 3" xfId="13850"/>
    <cellStyle name="Calculation 3 5 5 2 2 7" xfId="13851"/>
    <cellStyle name="Calculation 3 5 5 2 2 7 2" xfId="13852"/>
    <cellStyle name="Calculation 3 5 5 2 2 7 3" xfId="13853"/>
    <cellStyle name="Calculation 3 5 5 2 2 8" xfId="13854"/>
    <cellStyle name="Calculation 3 5 5 2 2 9" xfId="13855"/>
    <cellStyle name="Calculation 3 5 5 2 3" xfId="13856"/>
    <cellStyle name="Calculation 3 5 5 2 3 2" xfId="13857"/>
    <cellStyle name="Calculation 3 5 5 2 3 3" xfId="13858"/>
    <cellStyle name="Calculation 3 5 5 2 4" xfId="13859"/>
    <cellStyle name="Calculation 3 5 5 2 4 2" xfId="13860"/>
    <cellStyle name="Calculation 3 5 5 2 4 3" xfId="13861"/>
    <cellStyle name="Calculation 3 5 5 2 5" xfId="13862"/>
    <cellStyle name="Calculation 3 5 5 2 5 2" xfId="13863"/>
    <cellStyle name="Calculation 3 5 5 2 5 3" xfId="13864"/>
    <cellStyle name="Calculation 3 5 5 2 6" xfId="13865"/>
    <cellStyle name="Calculation 3 5 5 2 6 2" xfId="13866"/>
    <cellStyle name="Calculation 3 5 5 2 6 3" xfId="13867"/>
    <cellStyle name="Calculation 3 5 5 2 7" xfId="13868"/>
    <cellStyle name="Calculation 3 5 5 2 7 2" xfId="13869"/>
    <cellStyle name="Calculation 3 5 5 2 7 3" xfId="13870"/>
    <cellStyle name="Calculation 3 5 5 2 8" xfId="13871"/>
    <cellStyle name="Calculation 3 5 5 2 8 2" xfId="13872"/>
    <cellStyle name="Calculation 3 5 5 2 8 3" xfId="13873"/>
    <cellStyle name="Calculation 3 5 5 2 9" xfId="13874"/>
    <cellStyle name="Calculation 3 5 5 3" xfId="13875"/>
    <cellStyle name="Calculation 3 5 5 3 10" xfId="13876"/>
    <cellStyle name="Calculation 3 5 5 3 2" xfId="13877"/>
    <cellStyle name="Calculation 3 5 5 3 2 2" xfId="13878"/>
    <cellStyle name="Calculation 3 5 5 3 2 2 2" xfId="13879"/>
    <cellStyle name="Calculation 3 5 5 3 2 2 3" xfId="13880"/>
    <cellStyle name="Calculation 3 5 5 3 2 3" xfId="13881"/>
    <cellStyle name="Calculation 3 5 5 3 2 3 2" xfId="13882"/>
    <cellStyle name="Calculation 3 5 5 3 2 3 3" xfId="13883"/>
    <cellStyle name="Calculation 3 5 5 3 2 4" xfId="13884"/>
    <cellStyle name="Calculation 3 5 5 3 2 4 2" xfId="13885"/>
    <cellStyle name="Calculation 3 5 5 3 2 4 3" xfId="13886"/>
    <cellStyle name="Calculation 3 5 5 3 2 5" xfId="13887"/>
    <cellStyle name="Calculation 3 5 5 3 2 5 2" xfId="13888"/>
    <cellStyle name="Calculation 3 5 5 3 2 5 3" xfId="13889"/>
    <cellStyle name="Calculation 3 5 5 3 2 6" xfId="13890"/>
    <cellStyle name="Calculation 3 5 5 3 2 6 2" xfId="13891"/>
    <cellStyle name="Calculation 3 5 5 3 2 6 3" xfId="13892"/>
    <cellStyle name="Calculation 3 5 5 3 2 7" xfId="13893"/>
    <cellStyle name="Calculation 3 5 5 3 2 7 2" xfId="13894"/>
    <cellStyle name="Calculation 3 5 5 3 2 7 3" xfId="13895"/>
    <cellStyle name="Calculation 3 5 5 3 2 8" xfId="13896"/>
    <cellStyle name="Calculation 3 5 5 3 2 9" xfId="13897"/>
    <cellStyle name="Calculation 3 5 5 3 3" xfId="13898"/>
    <cellStyle name="Calculation 3 5 5 3 3 2" xfId="13899"/>
    <cellStyle name="Calculation 3 5 5 3 3 3" xfId="13900"/>
    <cellStyle name="Calculation 3 5 5 3 4" xfId="13901"/>
    <cellStyle name="Calculation 3 5 5 3 4 2" xfId="13902"/>
    <cellStyle name="Calculation 3 5 5 3 4 3" xfId="13903"/>
    <cellStyle name="Calculation 3 5 5 3 5" xfId="13904"/>
    <cellStyle name="Calculation 3 5 5 3 5 2" xfId="13905"/>
    <cellStyle name="Calculation 3 5 5 3 5 3" xfId="13906"/>
    <cellStyle name="Calculation 3 5 5 3 6" xfId="13907"/>
    <cellStyle name="Calculation 3 5 5 3 6 2" xfId="13908"/>
    <cellStyle name="Calculation 3 5 5 3 6 3" xfId="13909"/>
    <cellStyle name="Calculation 3 5 5 3 7" xfId="13910"/>
    <cellStyle name="Calculation 3 5 5 3 7 2" xfId="13911"/>
    <cellStyle name="Calculation 3 5 5 3 7 3" xfId="13912"/>
    <cellStyle name="Calculation 3 5 5 3 8" xfId="13913"/>
    <cellStyle name="Calculation 3 5 5 3 8 2" xfId="13914"/>
    <cellStyle name="Calculation 3 5 5 3 8 3" xfId="13915"/>
    <cellStyle name="Calculation 3 5 5 3 9" xfId="13916"/>
    <cellStyle name="Calculation 3 5 5 4" xfId="13917"/>
    <cellStyle name="Calculation 3 5 5 4 10" xfId="13918"/>
    <cellStyle name="Calculation 3 5 5 4 2" xfId="13919"/>
    <cellStyle name="Calculation 3 5 5 4 2 2" xfId="13920"/>
    <cellStyle name="Calculation 3 5 5 4 2 2 2" xfId="13921"/>
    <cellStyle name="Calculation 3 5 5 4 2 2 3" xfId="13922"/>
    <cellStyle name="Calculation 3 5 5 4 2 3" xfId="13923"/>
    <cellStyle name="Calculation 3 5 5 4 2 3 2" xfId="13924"/>
    <cellStyle name="Calculation 3 5 5 4 2 3 3" xfId="13925"/>
    <cellStyle name="Calculation 3 5 5 4 2 4" xfId="13926"/>
    <cellStyle name="Calculation 3 5 5 4 2 4 2" xfId="13927"/>
    <cellStyle name="Calculation 3 5 5 4 2 4 3" xfId="13928"/>
    <cellStyle name="Calculation 3 5 5 4 2 5" xfId="13929"/>
    <cellStyle name="Calculation 3 5 5 4 2 5 2" xfId="13930"/>
    <cellStyle name="Calculation 3 5 5 4 2 5 3" xfId="13931"/>
    <cellStyle name="Calculation 3 5 5 4 2 6" xfId="13932"/>
    <cellStyle name="Calculation 3 5 5 4 2 6 2" xfId="13933"/>
    <cellStyle name="Calculation 3 5 5 4 2 6 3" xfId="13934"/>
    <cellStyle name="Calculation 3 5 5 4 2 7" xfId="13935"/>
    <cellStyle name="Calculation 3 5 5 4 2 7 2" xfId="13936"/>
    <cellStyle name="Calculation 3 5 5 4 2 7 3" xfId="13937"/>
    <cellStyle name="Calculation 3 5 5 4 2 8" xfId="13938"/>
    <cellStyle name="Calculation 3 5 5 4 2 9" xfId="13939"/>
    <cellStyle name="Calculation 3 5 5 4 3" xfId="13940"/>
    <cellStyle name="Calculation 3 5 5 4 3 2" xfId="13941"/>
    <cellStyle name="Calculation 3 5 5 4 3 3" xfId="13942"/>
    <cellStyle name="Calculation 3 5 5 4 4" xfId="13943"/>
    <cellStyle name="Calculation 3 5 5 4 4 2" xfId="13944"/>
    <cellStyle name="Calculation 3 5 5 4 4 3" xfId="13945"/>
    <cellStyle name="Calculation 3 5 5 4 5" xfId="13946"/>
    <cellStyle name="Calculation 3 5 5 4 5 2" xfId="13947"/>
    <cellStyle name="Calculation 3 5 5 4 5 3" xfId="13948"/>
    <cellStyle name="Calculation 3 5 5 4 6" xfId="13949"/>
    <cellStyle name="Calculation 3 5 5 4 6 2" xfId="13950"/>
    <cellStyle name="Calculation 3 5 5 4 6 3" xfId="13951"/>
    <cellStyle name="Calculation 3 5 5 4 7" xfId="13952"/>
    <cellStyle name="Calculation 3 5 5 4 7 2" xfId="13953"/>
    <cellStyle name="Calculation 3 5 5 4 7 3" xfId="13954"/>
    <cellStyle name="Calculation 3 5 5 4 8" xfId="13955"/>
    <cellStyle name="Calculation 3 5 5 4 8 2" xfId="13956"/>
    <cellStyle name="Calculation 3 5 5 4 8 3" xfId="13957"/>
    <cellStyle name="Calculation 3 5 5 4 9" xfId="13958"/>
    <cellStyle name="Calculation 3 5 5 5" xfId="13959"/>
    <cellStyle name="Calculation 3 5 5 5 2" xfId="13960"/>
    <cellStyle name="Calculation 3 5 5 5 2 2" xfId="13961"/>
    <cellStyle name="Calculation 3 5 5 5 2 3" xfId="13962"/>
    <cellStyle name="Calculation 3 5 5 5 3" xfId="13963"/>
    <cellStyle name="Calculation 3 5 5 5 3 2" xfId="13964"/>
    <cellStyle name="Calculation 3 5 5 5 3 3" xfId="13965"/>
    <cellStyle name="Calculation 3 5 5 5 4" xfId="13966"/>
    <cellStyle name="Calculation 3 5 5 5 4 2" xfId="13967"/>
    <cellStyle name="Calculation 3 5 5 5 4 3" xfId="13968"/>
    <cellStyle name="Calculation 3 5 5 5 5" xfId="13969"/>
    <cellStyle name="Calculation 3 5 5 5 5 2" xfId="13970"/>
    <cellStyle name="Calculation 3 5 5 5 5 3" xfId="13971"/>
    <cellStyle name="Calculation 3 5 5 5 6" xfId="13972"/>
    <cellStyle name="Calculation 3 5 5 5 6 2" xfId="13973"/>
    <cellStyle name="Calculation 3 5 5 5 6 3" xfId="13974"/>
    <cellStyle name="Calculation 3 5 5 5 7" xfId="13975"/>
    <cellStyle name="Calculation 3 5 5 5 7 2" xfId="13976"/>
    <cellStyle name="Calculation 3 5 5 5 7 3" xfId="13977"/>
    <cellStyle name="Calculation 3 5 5 5 8" xfId="13978"/>
    <cellStyle name="Calculation 3 5 5 5 9" xfId="13979"/>
    <cellStyle name="Calculation 3 5 5 6" xfId="13980"/>
    <cellStyle name="Calculation 3 5 5 6 2" xfId="13981"/>
    <cellStyle name="Calculation 3 5 5 6 3" xfId="13982"/>
    <cellStyle name="Calculation 3 5 5 7" xfId="13983"/>
    <cellStyle name="Calculation 3 5 5 7 2" xfId="13984"/>
    <cellStyle name="Calculation 3 5 5 7 3" xfId="13985"/>
    <cellStyle name="Calculation 3 5 5 8" xfId="13986"/>
    <cellStyle name="Calculation 3 5 5 8 2" xfId="13987"/>
    <cellStyle name="Calculation 3 5 5 8 3" xfId="13988"/>
    <cellStyle name="Calculation 3 5 5 9" xfId="13989"/>
    <cellStyle name="Calculation 3 5 5 9 2" xfId="13990"/>
    <cellStyle name="Calculation 3 5 5 9 3" xfId="13991"/>
    <cellStyle name="Calculation 3 5 6" xfId="13992"/>
    <cellStyle name="Calculation 3 5 6 10" xfId="13993"/>
    <cellStyle name="Calculation 3 5 6 2" xfId="13994"/>
    <cellStyle name="Calculation 3 5 6 2 2" xfId="13995"/>
    <cellStyle name="Calculation 3 5 6 2 2 2" xfId="13996"/>
    <cellStyle name="Calculation 3 5 6 2 2 3" xfId="13997"/>
    <cellStyle name="Calculation 3 5 6 2 3" xfId="13998"/>
    <cellStyle name="Calculation 3 5 6 2 3 2" xfId="13999"/>
    <cellStyle name="Calculation 3 5 6 2 3 3" xfId="14000"/>
    <cellStyle name="Calculation 3 5 6 2 4" xfId="14001"/>
    <cellStyle name="Calculation 3 5 6 2 4 2" xfId="14002"/>
    <cellStyle name="Calculation 3 5 6 2 4 3" xfId="14003"/>
    <cellStyle name="Calculation 3 5 6 2 5" xfId="14004"/>
    <cellStyle name="Calculation 3 5 6 2 5 2" xfId="14005"/>
    <cellStyle name="Calculation 3 5 6 2 5 3" xfId="14006"/>
    <cellStyle name="Calculation 3 5 6 2 6" xfId="14007"/>
    <cellStyle name="Calculation 3 5 6 2 6 2" xfId="14008"/>
    <cellStyle name="Calculation 3 5 6 2 6 3" xfId="14009"/>
    <cellStyle name="Calculation 3 5 6 2 7" xfId="14010"/>
    <cellStyle name="Calculation 3 5 6 2 7 2" xfId="14011"/>
    <cellStyle name="Calculation 3 5 6 2 7 3" xfId="14012"/>
    <cellStyle name="Calculation 3 5 6 2 8" xfId="14013"/>
    <cellStyle name="Calculation 3 5 6 2 9" xfId="14014"/>
    <cellStyle name="Calculation 3 5 6 3" xfId="14015"/>
    <cellStyle name="Calculation 3 5 6 3 2" xfId="14016"/>
    <cellStyle name="Calculation 3 5 6 3 3" xfId="14017"/>
    <cellStyle name="Calculation 3 5 6 4" xfId="14018"/>
    <cellStyle name="Calculation 3 5 6 4 2" xfId="14019"/>
    <cellStyle name="Calculation 3 5 6 4 3" xfId="14020"/>
    <cellStyle name="Calculation 3 5 6 5" xfId="14021"/>
    <cellStyle name="Calculation 3 5 6 5 2" xfId="14022"/>
    <cellStyle name="Calculation 3 5 6 5 3" xfId="14023"/>
    <cellStyle name="Calculation 3 5 6 6" xfId="14024"/>
    <cellStyle name="Calculation 3 5 6 6 2" xfId="14025"/>
    <cellStyle name="Calculation 3 5 6 6 3" xfId="14026"/>
    <cellStyle name="Calculation 3 5 6 7" xfId="14027"/>
    <cellStyle name="Calculation 3 5 6 7 2" xfId="14028"/>
    <cellStyle name="Calculation 3 5 6 7 3" xfId="14029"/>
    <cellStyle name="Calculation 3 5 6 8" xfId="14030"/>
    <cellStyle name="Calculation 3 5 6 8 2" xfId="14031"/>
    <cellStyle name="Calculation 3 5 6 8 3" xfId="14032"/>
    <cellStyle name="Calculation 3 5 6 9" xfId="14033"/>
    <cellStyle name="Calculation 3 5 7" xfId="14034"/>
    <cellStyle name="Calculation 3 5 7 10" xfId="14035"/>
    <cellStyle name="Calculation 3 5 7 2" xfId="14036"/>
    <cellStyle name="Calculation 3 5 7 2 2" xfId="14037"/>
    <cellStyle name="Calculation 3 5 7 2 2 2" xfId="14038"/>
    <cellStyle name="Calculation 3 5 7 2 2 3" xfId="14039"/>
    <cellStyle name="Calculation 3 5 7 2 3" xfId="14040"/>
    <cellStyle name="Calculation 3 5 7 2 3 2" xfId="14041"/>
    <cellStyle name="Calculation 3 5 7 2 3 3" xfId="14042"/>
    <cellStyle name="Calculation 3 5 7 2 4" xfId="14043"/>
    <cellStyle name="Calculation 3 5 7 2 4 2" xfId="14044"/>
    <cellStyle name="Calculation 3 5 7 2 4 3" xfId="14045"/>
    <cellStyle name="Calculation 3 5 7 2 5" xfId="14046"/>
    <cellStyle name="Calculation 3 5 7 2 5 2" xfId="14047"/>
    <cellStyle name="Calculation 3 5 7 2 5 3" xfId="14048"/>
    <cellStyle name="Calculation 3 5 7 2 6" xfId="14049"/>
    <cellStyle name="Calculation 3 5 7 2 6 2" xfId="14050"/>
    <cellStyle name="Calculation 3 5 7 2 6 3" xfId="14051"/>
    <cellStyle name="Calculation 3 5 7 2 7" xfId="14052"/>
    <cellStyle name="Calculation 3 5 7 2 7 2" xfId="14053"/>
    <cellStyle name="Calculation 3 5 7 2 7 3" xfId="14054"/>
    <cellStyle name="Calculation 3 5 7 2 8" xfId="14055"/>
    <cellStyle name="Calculation 3 5 7 2 9" xfId="14056"/>
    <cellStyle name="Calculation 3 5 7 3" xfId="14057"/>
    <cellStyle name="Calculation 3 5 7 3 2" xfId="14058"/>
    <cellStyle name="Calculation 3 5 7 3 3" xfId="14059"/>
    <cellStyle name="Calculation 3 5 7 4" xfId="14060"/>
    <cellStyle name="Calculation 3 5 7 4 2" xfId="14061"/>
    <cellStyle name="Calculation 3 5 7 4 3" xfId="14062"/>
    <cellStyle name="Calculation 3 5 7 5" xfId="14063"/>
    <cellStyle name="Calculation 3 5 7 5 2" xfId="14064"/>
    <cellStyle name="Calculation 3 5 7 5 3" xfId="14065"/>
    <cellStyle name="Calculation 3 5 7 6" xfId="14066"/>
    <cellStyle name="Calculation 3 5 7 6 2" xfId="14067"/>
    <cellStyle name="Calculation 3 5 7 6 3" xfId="14068"/>
    <cellStyle name="Calculation 3 5 7 7" xfId="14069"/>
    <cellStyle name="Calculation 3 5 7 7 2" xfId="14070"/>
    <cellStyle name="Calculation 3 5 7 7 3" xfId="14071"/>
    <cellStyle name="Calculation 3 5 7 8" xfId="14072"/>
    <cellStyle name="Calculation 3 5 7 8 2" xfId="14073"/>
    <cellStyle name="Calculation 3 5 7 8 3" xfId="14074"/>
    <cellStyle name="Calculation 3 5 7 9" xfId="14075"/>
    <cellStyle name="Calculation 3 5 8" xfId="14076"/>
    <cellStyle name="Calculation 3 5 8 10" xfId="14077"/>
    <cellStyle name="Calculation 3 5 8 2" xfId="14078"/>
    <cellStyle name="Calculation 3 5 8 2 2" xfId="14079"/>
    <cellStyle name="Calculation 3 5 8 2 2 2" xfId="14080"/>
    <cellStyle name="Calculation 3 5 8 2 2 3" xfId="14081"/>
    <cellStyle name="Calculation 3 5 8 2 3" xfId="14082"/>
    <cellStyle name="Calculation 3 5 8 2 3 2" xfId="14083"/>
    <cellStyle name="Calculation 3 5 8 2 3 3" xfId="14084"/>
    <cellStyle name="Calculation 3 5 8 2 4" xfId="14085"/>
    <cellStyle name="Calculation 3 5 8 2 4 2" xfId="14086"/>
    <cellStyle name="Calculation 3 5 8 2 4 3" xfId="14087"/>
    <cellStyle name="Calculation 3 5 8 2 5" xfId="14088"/>
    <cellStyle name="Calculation 3 5 8 2 5 2" xfId="14089"/>
    <cellStyle name="Calculation 3 5 8 2 5 3" xfId="14090"/>
    <cellStyle name="Calculation 3 5 8 2 6" xfId="14091"/>
    <cellStyle name="Calculation 3 5 8 2 6 2" xfId="14092"/>
    <cellStyle name="Calculation 3 5 8 2 6 3" xfId="14093"/>
    <cellStyle name="Calculation 3 5 8 2 7" xfId="14094"/>
    <cellStyle name="Calculation 3 5 8 2 7 2" xfId="14095"/>
    <cellStyle name="Calculation 3 5 8 2 7 3" xfId="14096"/>
    <cellStyle name="Calculation 3 5 8 2 8" xfId="14097"/>
    <cellStyle name="Calculation 3 5 8 2 9" xfId="14098"/>
    <cellStyle name="Calculation 3 5 8 3" xfId="14099"/>
    <cellStyle name="Calculation 3 5 8 3 2" xfId="14100"/>
    <cellStyle name="Calculation 3 5 8 3 3" xfId="14101"/>
    <cellStyle name="Calculation 3 5 8 4" xfId="14102"/>
    <cellStyle name="Calculation 3 5 8 4 2" xfId="14103"/>
    <cellStyle name="Calculation 3 5 8 4 3" xfId="14104"/>
    <cellStyle name="Calculation 3 5 8 5" xfId="14105"/>
    <cellStyle name="Calculation 3 5 8 5 2" xfId="14106"/>
    <cellStyle name="Calculation 3 5 8 5 3" xfId="14107"/>
    <cellStyle name="Calculation 3 5 8 6" xfId="14108"/>
    <cellStyle name="Calculation 3 5 8 6 2" xfId="14109"/>
    <cellStyle name="Calculation 3 5 8 6 3" xfId="14110"/>
    <cellStyle name="Calculation 3 5 8 7" xfId="14111"/>
    <cellStyle name="Calculation 3 5 8 7 2" xfId="14112"/>
    <cellStyle name="Calculation 3 5 8 7 3" xfId="14113"/>
    <cellStyle name="Calculation 3 5 8 8" xfId="14114"/>
    <cellStyle name="Calculation 3 5 8 8 2" xfId="14115"/>
    <cellStyle name="Calculation 3 5 8 8 3" xfId="14116"/>
    <cellStyle name="Calculation 3 5 8 9" xfId="14117"/>
    <cellStyle name="Calculation 3 5 9" xfId="14118"/>
    <cellStyle name="Calculation 3 5 9 2" xfId="14119"/>
    <cellStyle name="Calculation 3 5 9 2 2" xfId="14120"/>
    <cellStyle name="Calculation 3 5 9 2 3" xfId="14121"/>
    <cellStyle name="Calculation 3 5 9 3" xfId="14122"/>
    <cellStyle name="Calculation 3 5 9 3 2" xfId="14123"/>
    <cellStyle name="Calculation 3 5 9 3 3" xfId="14124"/>
    <cellStyle name="Calculation 3 5 9 4" xfId="14125"/>
    <cellStyle name="Calculation 3 5 9 4 2" xfId="14126"/>
    <cellStyle name="Calculation 3 5 9 4 3" xfId="14127"/>
    <cellStyle name="Calculation 3 5 9 5" xfId="14128"/>
    <cellStyle name="Calculation 3 5 9 5 2" xfId="14129"/>
    <cellStyle name="Calculation 3 5 9 5 3" xfId="14130"/>
    <cellStyle name="Calculation 3 5 9 6" xfId="14131"/>
    <cellStyle name="Calculation 3 5 9 6 2" xfId="14132"/>
    <cellStyle name="Calculation 3 5 9 6 3" xfId="14133"/>
    <cellStyle name="Calculation 3 5 9 7" xfId="14134"/>
    <cellStyle name="Calculation 3 5 9 7 2" xfId="14135"/>
    <cellStyle name="Calculation 3 5 9 7 3" xfId="14136"/>
    <cellStyle name="Calculation 3 5 9 8" xfId="14137"/>
    <cellStyle name="Calculation 3 5 9 9" xfId="14138"/>
    <cellStyle name="Calculation 3 6" xfId="14139"/>
    <cellStyle name="Calculation 3 6 2" xfId="14140"/>
    <cellStyle name="Calculation 3 6 2 2" xfId="14141"/>
    <cellStyle name="Calculation 3 6 2 2 2" xfId="14142"/>
    <cellStyle name="Calculation 3 6 2 2 3" xfId="14143"/>
    <cellStyle name="Calculation 3 6 2 3" xfId="14144"/>
    <cellStyle name="Calculation 3 6 2 3 2" xfId="14145"/>
    <cellStyle name="Calculation 3 6 2 3 3" xfId="14146"/>
    <cellStyle name="Calculation 3 6 2 4" xfId="14147"/>
    <cellStyle name="Calculation 3 6 2 4 2" xfId="14148"/>
    <cellStyle name="Calculation 3 6 2 4 3" xfId="14149"/>
    <cellStyle name="Calculation 3 6 2 5" xfId="14150"/>
    <cellStyle name="Calculation 3 6 2 5 2" xfId="14151"/>
    <cellStyle name="Calculation 3 6 2 5 3" xfId="14152"/>
    <cellStyle name="Calculation 3 6 2 6" xfId="14153"/>
    <cellStyle name="Calculation 3 6 2 6 2" xfId="14154"/>
    <cellStyle name="Calculation 3 6 2 6 3" xfId="14155"/>
    <cellStyle name="Calculation 3 6 2 7" xfId="14156"/>
    <cellStyle name="Calculation 3 6 2 7 2" xfId="14157"/>
    <cellStyle name="Calculation 3 6 2 7 3" xfId="14158"/>
    <cellStyle name="Calculation 3 6 2 8" xfId="14159"/>
    <cellStyle name="Calculation 3 6 2 9" xfId="14160"/>
    <cellStyle name="Calculation 3 6 3" xfId="14161"/>
    <cellStyle name="Calculation 3 6 3 2" xfId="14162"/>
    <cellStyle name="Calculation 3 6 3 3" xfId="14163"/>
    <cellStyle name="Calculation 3 6 4" xfId="14164"/>
    <cellStyle name="Calculation 3 6 4 2" xfId="14165"/>
    <cellStyle name="Calculation 3 6 4 3" xfId="14166"/>
    <cellStyle name="Calculation 3 6 5" xfId="14167"/>
    <cellStyle name="Calculation 3 6 5 2" xfId="14168"/>
    <cellStyle name="Calculation 3 6 5 3" xfId="14169"/>
    <cellStyle name="Calculation 3 6 6" xfId="14170"/>
    <cellStyle name="Calculation 3 6 6 2" xfId="14171"/>
    <cellStyle name="Calculation 3 6 6 3" xfId="14172"/>
    <cellStyle name="Calculation 3 6 7" xfId="14173"/>
    <cellStyle name="Calculation 3 6 7 2" xfId="14174"/>
    <cellStyle name="Calculation 3 6 7 3" xfId="14175"/>
    <cellStyle name="Calculation 3 6 8" xfId="14176"/>
    <cellStyle name="Calculation 3 6 8 2" xfId="14177"/>
    <cellStyle name="Calculation 3 6 8 3" xfId="14178"/>
    <cellStyle name="Calculation 3 6 9" xfId="44117"/>
    <cellStyle name="Calculation 3 7" xfId="14179"/>
    <cellStyle name="Calculation 3 7 10" xfId="14180"/>
    <cellStyle name="Calculation 3 7 2" xfId="14181"/>
    <cellStyle name="Calculation 3 7 2 2" xfId="14182"/>
    <cellStyle name="Calculation 3 7 2 2 2" xfId="14183"/>
    <cellStyle name="Calculation 3 7 2 2 3" xfId="14184"/>
    <cellStyle name="Calculation 3 7 2 3" xfId="14185"/>
    <cellStyle name="Calculation 3 7 2 3 2" xfId="14186"/>
    <cellStyle name="Calculation 3 7 2 3 3" xfId="14187"/>
    <cellStyle name="Calculation 3 7 2 4" xfId="14188"/>
    <cellStyle name="Calculation 3 7 2 4 2" xfId="14189"/>
    <cellStyle name="Calculation 3 7 2 4 3" xfId="14190"/>
    <cellStyle name="Calculation 3 7 2 5" xfId="14191"/>
    <cellStyle name="Calculation 3 7 2 5 2" xfId="14192"/>
    <cellStyle name="Calculation 3 7 2 5 3" xfId="14193"/>
    <cellStyle name="Calculation 3 7 2 6" xfId="14194"/>
    <cellStyle name="Calculation 3 7 2 6 2" xfId="14195"/>
    <cellStyle name="Calculation 3 7 2 6 3" xfId="14196"/>
    <cellStyle name="Calculation 3 7 2 7" xfId="14197"/>
    <cellStyle name="Calculation 3 7 2 7 2" xfId="14198"/>
    <cellStyle name="Calculation 3 7 2 7 3" xfId="14199"/>
    <cellStyle name="Calculation 3 7 2 8" xfId="14200"/>
    <cellStyle name="Calculation 3 7 2 9" xfId="14201"/>
    <cellStyle name="Calculation 3 7 3" xfId="14202"/>
    <cellStyle name="Calculation 3 7 3 2" xfId="14203"/>
    <cellStyle name="Calculation 3 7 3 3" xfId="14204"/>
    <cellStyle name="Calculation 3 7 4" xfId="14205"/>
    <cellStyle name="Calculation 3 7 4 2" xfId="14206"/>
    <cellStyle name="Calculation 3 7 4 3" xfId="14207"/>
    <cellStyle name="Calculation 3 7 5" xfId="14208"/>
    <cellStyle name="Calculation 3 7 5 2" xfId="14209"/>
    <cellStyle name="Calculation 3 7 5 3" xfId="14210"/>
    <cellStyle name="Calculation 3 7 6" xfId="14211"/>
    <cellStyle name="Calculation 3 7 6 2" xfId="14212"/>
    <cellStyle name="Calculation 3 7 6 3" xfId="14213"/>
    <cellStyle name="Calculation 3 7 7" xfId="14214"/>
    <cellStyle name="Calculation 3 7 7 2" xfId="14215"/>
    <cellStyle name="Calculation 3 7 7 3" xfId="14216"/>
    <cellStyle name="Calculation 3 7 8" xfId="14217"/>
    <cellStyle name="Calculation 3 7 8 2" xfId="14218"/>
    <cellStyle name="Calculation 3 7 8 3" xfId="14219"/>
    <cellStyle name="Calculation 3 7 9" xfId="14220"/>
    <cellStyle name="Calculation 3 8" xfId="14221"/>
    <cellStyle name="Calculation 3 8 10" xfId="14222"/>
    <cellStyle name="Calculation 3 8 2" xfId="14223"/>
    <cellStyle name="Calculation 3 8 2 2" xfId="14224"/>
    <cellStyle name="Calculation 3 8 2 2 2" xfId="14225"/>
    <cellStyle name="Calculation 3 8 2 2 3" xfId="14226"/>
    <cellStyle name="Calculation 3 8 2 3" xfId="14227"/>
    <cellStyle name="Calculation 3 8 2 3 2" xfId="14228"/>
    <cellStyle name="Calculation 3 8 2 3 3" xfId="14229"/>
    <cellStyle name="Calculation 3 8 2 4" xfId="14230"/>
    <cellStyle name="Calculation 3 8 2 4 2" xfId="14231"/>
    <cellStyle name="Calculation 3 8 2 4 3" xfId="14232"/>
    <cellStyle name="Calculation 3 8 2 5" xfId="14233"/>
    <cellStyle name="Calculation 3 8 2 5 2" xfId="14234"/>
    <cellStyle name="Calculation 3 8 2 5 3" xfId="14235"/>
    <cellStyle name="Calculation 3 8 2 6" xfId="14236"/>
    <cellStyle name="Calculation 3 8 2 6 2" xfId="14237"/>
    <cellStyle name="Calculation 3 8 2 6 3" xfId="14238"/>
    <cellStyle name="Calculation 3 8 2 7" xfId="14239"/>
    <cellStyle name="Calculation 3 8 2 7 2" xfId="14240"/>
    <cellStyle name="Calculation 3 8 2 7 3" xfId="14241"/>
    <cellStyle name="Calculation 3 8 2 8" xfId="14242"/>
    <cellStyle name="Calculation 3 8 2 9" xfId="14243"/>
    <cellStyle name="Calculation 3 8 3" xfId="14244"/>
    <cellStyle name="Calculation 3 8 3 2" xfId="14245"/>
    <cellStyle name="Calculation 3 8 3 3" xfId="14246"/>
    <cellStyle name="Calculation 3 8 4" xfId="14247"/>
    <cellStyle name="Calculation 3 8 4 2" xfId="14248"/>
    <cellStyle name="Calculation 3 8 4 3" xfId="14249"/>
    <cellStyle name="Calculation 3 8 5" xfId="14250"/>
    <cellStyle name="Calculation 3 8 5 2" xfId="14251"/>
    <cellStyle name="Calculation 3 8 5 3" xfId="14252"/>
    <cellStyle name="Calculation 3 8 6" xfId="14253"/>
    <cellStyle name="Calculation 3 8 6 2" xfId="14254"/>
    <cellStyle name="Calculation 3 8 6 3" xfId="14255"/>
    <cellStyle name="Calculation 3 8 7" xfId="14256"/>
    <cellStyle name="Calculation 3 8 7 2" xfId="14257"/>
    <cellStyle name="Calculation 3 8 7 3" xfId="14258"/>
    <cellStyle name="Calculation 3 8 8" xfId="14259"/>
    <cellStyle name="Calculation 3 8 8 2" xfId="14260"/>
    <cellStyle name="Calculation 3 8 8 3" xfId="14261"/>
    <cellStyle name="Calculation 3 8 9" xfId="14262"/>
    <cellStyle name="Calculation 3 9" xfId="14263"/>
    <cellStyle name="Calculation 3 9 2" xfId="14264"/>
    <cellStyle name="Calculation 3 9 2 2" xfId="14265"/>
    <cellStyle name="Calculation 3 9 2 3" xfId="14266"/>
    <cellStyle name="Calculation 3 9 3" xfId="14267"/>
    <cellStyle name="Calculation 3 9 3 2" xfId="14268"/>
    <cellStyle name="Calculation 3 9 3 3" xfId="14269"/>
    <cellStyle name="Calculation 3 9 4" xfId="14270"/>
    <cellStyle name="Calculation 3 9 4 2" xfId="14271"/>
    <cellStyle name="Calculation 3 9 4 3" xfId="14272"/>
    <cellStyle name="Calculation 3 9 5" xfId="14273"/>
    <cellStyle name="Calculation 3 9 5 2" xfId="14274"/>
    <cellStyle name="Calculation 3 9 5 3" xfId="14275"/>
    <cellStyle name="Calculation 3 9 6" xfId="14276"/>
    <cellStyle name="Calculation 3 9 6 2" xfId="14277"/>
    <cellStyle name="Calculation 3 9 6 3" xfId="14278"/>
    <cellStyle name="Calculation 3 9 7" xfId="14279"/>
    <cellStyle name="Calculation 3 9 7 2" xfId="14280"/>
    <cellStyle name="Calculation 3 9 7 3" xfId="14281"/>
    <cellStyle name="Calculation 3 9 8" xfId="14282"/>
    <cellStyle name="Calculation 3 9 9" xfId="14283"/>
    <cellStyle name="Calculation 4" xfId="191"/>
    <cellStyle name="Calculation 4 10" xfId="14284"/>
    <cellStyle name="Calculation 4 10 2" xfId="14285"/>
    <cellStyle name="Calculation 4 10 3" xfId="14286"/>
    <cellStyle name="Calculation 4 11" xfId="14287"/>
    <cellStyle name="Calculation 4 11 2" xfId="14288"/>
    <cellStyle name="Calculation 4 11 3" xfId="14289"/>
    <cellStyle name="Calculation 4 12" xfId="14290"/>
    <cellStyle name="Calculation 4 12 2" xfId="14291"/>
    <cellStyle name="Calculation 4 12 3" xfId="14292"/>
    <cellStyle name="Calculation 4 13" xfId="14293"/>
    <cellStyle name="Calculation 4 14" xfId="14294"/>
    <cellStyle name="Calculation 4 2" xfId="192"/>
    <cellStyle name="Calculation 4 3" xfId="14295"/>
    <cellStyle name="Calculation 4 3 10" xfId="14296"/>
    <cellStyle name="Calculation 4 3 10 2" xfId="14297"/>
    <cellStyle name="Calculation 4 3 10 3" xfId="14298"/>
    <cellStyle name="Calculation 4 3 11" xfId="14299"/>
    <cellStyle name="Calculation 4 3 11 2" xfId="14300"/>
    <cellStyle name="Calculation 4 3 11 3" xfId="14301"/>
    <cellStyle name="Calculation 4 3 12" xfId="14302"/>
    <cellStyle name="Calculation 4 3 12 2" xfId="14303"/>
    <cellStyle name="Calculation 4 3 12 3" xfId="14304"/>
    <cellStyle name="Calculation 4 3 13" xfId="14305"/>
    <cellStyle name="Calculation 4 3 13 2" xfId="14306"/>
    <cellStyle name="Calculation 4 3 13 3" xfId="14307"/>
    <cellStyle name="Calculation 4 3 14" xfId="44118"/>
    <cellStyle name="Calculation 4 3 2" xfId="14308"/>
    <cellStyle name="Calculation 4 3 2 10" xfId="44119"/>
    <cellStyle name="Calculation 4 3 2 2" xfId="14309"/>
    <cellStyle name="Calculation 4 3 2 2 10" xfId="14310"/>
    <cellStyle name="Calculation 4 3 2 2 2" xfId="14311"/>
    <cellStyle name="Calculation 4 3 2 2 2 2" xfId="14312"/>
    <cellStyle name="Calculation 4 3 2 2 2 2 2" xfId="14313"/>
    <cellStyle name="Calculation 4 3 2 2 2 2 3" xfId="14314"/>
    <cellStyle name="Calculation 4 3 2 2 2 3" xfId="14315"/>
    <cellStyle name="Calculation 4 3 2 2 2 3 2" xfId="14316"/>
    <cellStyle name="Calculation 4 3 2 2 2 3 3" xfId="14317"/>
    <cellStyle name="Calculation 4 3 2 2 2 4" xfId="14318"/>
    <cellStyle name="Calculation 4 3 2 2 2 4 2" xfId="14319"/>
    <cellStyle name="Calculation 4 3 2 2 2 4 3" xfId="14320"/>
    <cellStyle name="Calculation 4 3 2 2 2 5" xfId="14321"/>
    <cellStyle name="Calculation 4 3 2 2 2 5 2" xfId="14322"/>
    <cellStyle name="Calculation 4 3 2 2 2 5 3" xfId="14323"/>
    <cellStyle name="Calculation 4 3 2 2 2 6" xfId="14324"/>
    <cellStyle name="Calculation 4 3 2 2 2 6 2" xfId="14325"/>
    <cellStyle name="Calculation 4 3 2 2 2 6 3" xfId="14326"/>
    <cellStyle name="Calculation 4 3 2 2 2 7" xfId="14327"/>
    <cellStyle name="Calculation 4 3 2 2 2 7 2" xfId="14328"/>
    <cellStyle name="Calculation 4 3 2 2 2 7 3" xfId="14329"/>
    <cellStyle name="Calculation 4 3 2 2 2 8" xfId="14330"/>
    <cellStyle name="Calculation 4 3 2 2 2 9" xfId="14331"/>
    <cellStyle name="Calculation 4 3 2 2 3" xfId="14332"/>
    <cellStyle name="Calculation 4 3 2 2 3 2" xfId="14333"/>
    <cellStyle name="Calculation 4 3 2 2 3 3" xfId="14334"/>
    <cellStyle name="Calculation 4 3 2 2 4" xfId="14335"/>
    <cellStyle name="Calculation 4 3 2 2 4 2" xfId="14336"/>
    <cellStyle name="Calculation 4 3 2 2 4 3" xfId="14337"/>
    <cellStyle name="Calculation 4 3 2 2 5" xfId="14338"/>
    <cellStyle name="Calculation 4 3 2 2 5 2" xfId="14339"/>
    <cellStyle name="Calculation 4 3 2 2 5 3" xfId="14340"/>
    <cellStyle name="Calculation 4 3 2 2 6" xfId="14341"/>
    <cellStyle name="Calculation 4 3 2 2 6 2" xfId="14342"/>
    <cellStyle name="Calculation 4 3 2 2 6 3" xfId="14343"/>
    <cellStyle name="Calculation 4 3 2 2 7" xfId="14344"/>
    <cellStyle name="Calculation 4 3 2 2 7 2" xfId="14345"/>
    <cellStyle name="Calculation 4 3 2 2 7 3" xfId="14346"/>
    <cellStyle name="Calculation 4 3 2 2 8" xfId="14347"/>
    <cellStyle name="Calculation 4 3 2 2 8 2" xfId="14348"/>
    <cellStyle name="Calculation 4 3 2 2 8 3" xfId="14349"/>
    <cellStyle name="Calculation 4 3 2 2 9" xfId="14350"/>
    <cellStyle name="Calculation 4 3 2 3" xfId="14351"/>
    <cellStyle name="Calculation 4 3 2 3 10" xfId="14352"/>
    <cellStyle name="Calculation 4 3 2 3 2" xfId="14353"/>
    <cellStyle name="Calculation 4 3 2 3 2 2" xfId="14354"/>
    <cellStyle name="Calculation 4 3 2 3 2 2 2" xfId="14355"/>
    <cellStyle name="Calculation 4 3 2 3 2 2 3" xfId="14356"/>
    <cellStyle name="Calculation 4 3 2 3 2 3" xfId="14357"/>
    <cellStyle name="Calculation 4 3 2 3 2 3 2" xfId="14358"/>
    <cellStyle name="Calculation 4 3 2 3 2 3 3" xfId="14359"/>
    <cellStyle name="Calculation 4 3 2 3 2 4" xfId="14360"/>
    <cellStyle name="Calculation 4 3 2 3 2 4 2" xfId="14361"/>
    <cellStyle name="Calculation 4 3 2 3 2 4 3" xfId="14362"/>
    <cellStyle name="Calculation 4 3 2 3 2 5" xfId="14363"/>
    <cellStyle name="Calculation 4 3 2 3 2 5 2" xfId="14364"/>
    <cellStyle name="Calculation 4 3 2 3 2 5 3" xfId="14365"/>
    <cellStyle name="Calculation 4 3 2 3 2 6" xfId="14366"/>
    <cellStyle name="Calculation 4 3 2 3 2 6 2" xfId="14367"/>
    <cellStyle name="Calculation 4 3 2 3 2 6 3" xfId="14368"/>
    <cellStyle name="Calculation 4 3 2 3 2 7" xfId="14369"/>
    <cellStyle name="Calculation 4 3 2 3 2 7 2" xfId="14370"/>
    <cellStyle name="Calculation 4 3 2 3 2 7 3" xfId="14371"/>
    <cellStyle name="Calculation 4 3 2 3 2 8" xfId="14372"/>
    <cellStyle name="Calculation 4 3 2 3 2 9" xfId="14373"/>
    <cellStyle name="Calculation 4 3 2 3 3" xfId="14374"/>
    <cellStyle name="Calculation 4 3 2 3 3 2" xfId="14375"/>
    <cellStyle name="Calculation 4 3 2 3 3 3" xfId="14376"/>
    <cellStyle name="Calculation 4 3 2 3 4" xfId="14377"/>
    <cellStyle name="Calculation 4 3 2 3 4 2" xfId="14378"/>
    <cellStyle name="Calculation 4 3 2 3 4 3" xfId="14379"/>
    <cellStyle name="Calculation 4 3 2 3 5" xfId="14380"/>
    <cellStyle name="Calculation 4 3 2 3 5 2" xfId="14381"/>
    <cellStyle name="Calculation 4 3 2 3 5 3" xfId="14382"/>
    <cellStyle name="Calculation 4 3 2 3 6" xfId="14383"/>
    <cellStyle name="Calculation 4 3 2 3 6 2" xfId="14384"/>
    <cellStyle name="Calculation 4 3 2 3 6 3" xfId="14385"/>
    <cellStyle name="Calculation 4 3 2 3 7" xfId="14386"/>
    <cellStyle name="Calculation 4 3 2 3 7 2" xfId="14387"/>
    <cellStyle name="Calculation 4 3 2 3 7 3" xfId="14388"/>
    <cellStyle name="Calculation 4 3 2 3 8" xfId="14389"/>
    <cellStyle name="Calculation 4 3 2 3 8 2" xfId="14390"/>
    <cellStyle name="Calculation 4 3 2 3 8 3" xfId="14391"/>
    <cellStyle name="Calculation 4 3 2 3 9" xfId="14392"/>
    <cellStyle name="Calculation 4 3 2 4" xfId="14393"/>
    <cellStyle name="Calculation 4 3 2 4 10" xfId="14394"/>
    <cellStyle name="Calculation 4 3 2 4 2" xfId="14395"/>
    <cellStyle name="Calculation 4 3 2 4 2 2" xfId="14396"/>
    <cellStyle name="Calculation 4 3 2 4 2 2 2" xfId="14397"/>
    <cellStyle name="Calculation 4 3 2 4 2 2 3" xfId="14398"/>
    <cellStyle name="Calculation 4 3 2 4 2 3" xfId="14399"/>
    <cellStyle name="Calculation 4 3 2 4 2 3 2" xfId="14400"/>
    <cellStyle name="Calculation 4 3 2 4 2 3 3" xfId="14401"/>
    <cellStyle name="Calculation 4 3 2 4 2 4" xfId="14402"/>
    <cellStyle name="Calculation 4 3 2 4 2 4 2" xfId="14403"/>
    <cellStyle name="Calculation 4 3 2 4 2 4 3" xfId="14404"/>
    <cellStyle name="Calculation 4 3 2 4 2 5" xfId="14405"/>
    <cellStyle name="Calculation 4 3 2 4 2 5 2" xfId="14406"/>
    <cellStyle name="Calculation 4 3 2 4 2 5 3" xfId="14407"/>
    <cellStyle name="Calculation 4 3 2 4 2 6" xfId="14408"/>
    <cellStyle name="Calculation 4 3 2 4 2 6 2" xfId="14409"/>
    <cellStyle name="Calculation 4 3 2 4 2 6 3" xfId="14410"/>
    <cellStyle name="Calculation 4 3 2 4 2 7" xfId="14411"/>
    <cellStyle name="Calculation 4 3 2 4 2 7 2" xfId="14412"/>
    <cellStyle name="Calculation 4 3 2 4 2 7 3" xfId="14413"/>
    <cellStyle name="Calculation 4 3 2 4 2 8" xfId="14414"/>
    <cellStyle name="Calculation 4 3 2 4 2 9" xfId="14415"/>
    <cellStyle name="Calculation 4 3 2 4 3" xfId="14416"/>
    <cellStyle name="Calculation 4 3 2 4 3 2" xfId="14417"/>
    <cellStyle name="Calculation 4 3 2 4 3 3" xfId="14418"/>
    <cellStyle name="Calculation 4 3 2 4 4" xfId="14419"/>
    <cellStyle name="Calculation 4 3 2 4 4 2" xfId="14420"/>
    <cellStyle name="Calculation 4 3 2 4 4 3" xfId="14421"/>
    <cellStyle name="Calculation 4 3 2 4 5" xfId="14422"/>
    <cellStyle name="Calculation 4 3 2 4 5 2" xfId="14423"/>
    <cellStyle name="Calculation 4 3 2 4 5 3" xfId="14424"/>
    <cellStyle name="Calculation 4 3 2 4 6" xfId="14425"/>
    <cellStyle name="Calculation 4 3 2 4 6 2" xfId="14426"/>
    <cellStyle name="Calculation 4 3 2 4 6 3" xfId="14427"/>
    <cellStyle name="Calculation 4 3 2 4 7" xfId="14428"/>
    <cellStyle name="Calculation 4 3 2 4 7 2" xfId="14429"/>
    <cellStyle name="Calculation 4 3 2 4 7 3" xfId="14430"/>
    <cellStyle name="Calculation 4 3 2 4 8" xfId="14431"/>
    <cellStyle name="Calculation 4 3 2 4 8 2" xfId="14432"/>
    <cellStyle name="Calculation 4 3 2 4 8 3" xfId="14433"/>
    <cellStyle name="Calculation 4 3 2 4 9" xfId="14434"/>
    <cellStyle name="Calculation 4 3 2 5" xfId="14435"/>
    <cellStyle name="Calculation 4 3 2 5 2" xfId="14436"/>
    <cellStyle name="Calculation 4 3 2 5 2 2" xfId="14437"/>
    <cellStyle name="Calculation 4 3 2 5 2 3" xfId="14438"/>
    <cellStyle name="Calculation 4 3 2 5 3" xfId="14439"/>
    <cellStyle name="Calculation 4 3 2 5 3 2" xfId="14440"/>
    <cellStyle name="Calculation 4 3 2 5 3 3" xfId="14441"/>
    <cellStyle name="Calculation 4 3 2 5 4" xfId="14442"/>
    <cellStyle name="Calculation 4 3 2 5 4 2" xfId="14443"/>
    <cellStyle name="Calculation 4 3 2 5 4 3" xfId="14444"/>
    <cellStyle name="Calculation 4 3 2 5 5" xfId="14445"/>
    <cellStyle name="Calculation 4 3 2 5 5 2" xfId="14446"/>
    <cellStyle name="Calculation 4 3 2 5 5 3" xfId="14447"/>
    <cellStyle name="Calculation 4 3 2 5 6" xfId="14448"/>
    <cellStyle name="Calculation 4 3 2 5 6 2" xfId="14449"/>
    <cellStyle name="Calculation 4 3 2 5 6 3" xfId="14450"/>
    <cellStyle name="Calculation 4 3 2 5 7" xfId="14451"/>
    <cellStyle name="Calculation 4 3 2 5 7 2" xfId="14452"/>
    <cellStyle name="Calculation 4 3 2 5 7 3" xfId="14453"/>
    <cellStyle name="Calculation 4 3 2 5 8" xfId="14454"/>
    <cellStyle name="Calculation 4 3 2 5 9" xfId="14455"/>
    <cellStyle name="Calculation 4 3 2 6" xfId="14456"/>
    <cellStyle name="Calculation 4 3 2 6 2" xfId="14457"/>
    <cellStyle name="Calculation 4 3 2 6 3" xfId="14458"/>
    <cellStyle name="Calculation 4 3 2 7" xfId="14459"/>
    <cellStyle name="Calculation 4 3 2 7 2" xfId="14460"/>
    <cellStyle name="Calculation 4 3 2 7 3" xfId="14461"/>
    <cellStyle name="Calculation 4 3 2 8" xfId="14462"/>
    <cellStyle name="Calculation 4 3 2 8 2" xfId="14463"/>
    <cellStyle name="Calculation 4 3 2 8 3" xfId="14464"/>
    <cellStyle name="Calculation 4 3 2 9" xfId="14465"/>
    <cellStyle name="Calculation 4 3 2 9 2" xfId="14466"/>
    <cellStyle name="Calculation 4 3 2 9 3" xfId="14467"/>
    <cellStyle name="Calculation 4 3 3" xfId="14468"/>
    <cellStyle name="Calculation 4 3 3 10" xfId="44120"/>
    <cellStyle name="Calculation 4 3 3 2" xfId="14469"/>
    <cellStyle name="Calculation 4 3 3 2 10" xfId="14470"/>
    <cellStyle name="Calculation 4 3 3 2 2" xfId="14471"/>
    <cellStyle name="Calculation 4 3 3 2 2 2" xfId="14472"/>
    <cellStyle name="Calculation 4 3 3 2 2 2 2" xfId="14473"/>
    <cellStyle name="Calculation 4 3 3 2 2 2 3" xfId="14474"/>
    <cellStyle name="Calculation 4 3 3 2 2 3" xfId="14475"/>
    <cellStyle name="Calculation 4 3 3 2 2 3 2" xfId="14476"/>
    <cellStyle name="Calculation 4 3 3 2 2 3 3" xfId="14477"/>
    <cellStyle name="Calculation 4 3 3 2 2 4" xfId="14478"/>
    <cellStyle name="Calculation 4 3 3 2 2 4 2" xfId="14479"/>
    <cellStyle name="Calculation 4 3 3 2 2 4 3" xfId="14480"/>
    <cellStyle name="Calculation 4 3 3 2 2 5" xfId="14481"/>
    <cellStyle name="Calculation 4 3 3 2 2 5 2" xfId="14482"/>
    <cellStyle name="Calculation 4 3 3 2 2 5 3" xfId="14483"/>
    <cellStyle name="Calculation 4 3 3 2 2 6" xfId="14484"/>
    <cellStyle name="Calculation 4 3 3 2 2 6 2" xfId="14485"/>
    <cellStyle name="Calculation 4 3 3 2 2 6 3" xfId="14486"/>
    <cellStyle name="Calculation 4 3 3 2 2 7" xfId="14487"/>
    <cellStyle name="Calculation 4 3 3 2 2 7 2" xfId="14488"/>
    <cellStyle name="Calculation 4 3 3 2 2 7 3" xfId="14489"/>
    <cellStyle name="Calculation 4 3 3 2 2 8" xfId="14490"/>
    <cellStyle name="Calculation 4 3 3 2 2 9" xfId="14491"/>
    <cellStyle name="Calculation 4 3 3 2 3" xfId="14492"/>
    <cellStyle name="Calculation 4 3 3 2 3 2" xfId="14493"/>
    <cellStyle name="Calculation 4 3 3 2 3 3" xfId="14494"/>
    <cellStyle name="Calculation 4 3 3 2 4" xfId="14495"/>
    <cellStyle name="Calculation 4 3 3 2 4 2" xfId="14496"/>
    <cellStyle name="Calculation 4 3 3 2 4 3" xfId="14497"/>
    <cellStyle name="Calculation 4 3 3 2 5" xfId="14498"/>
    <cellStyle name="Calculation 4 3 3 2 5 2" xfId="14499"/>
    <cellStyle name="Calculation 4 3 3 2 5 3" xfId="14500"/>
    <cellStyle name="Calculation 4 3 3 2 6" xfId="14501"/>
    <cellStyle name="Calculation 4 3 3 2 6 2" xfId="14502"/>
    <cellStyle name="Calculation 4 3 3 2 6 3" xfId="14503"/>
    <cellStyle name="Calculation 4 3 3 2 7" xfId="14504"/>
    <cellStyle name="Calculation 4 3 3 2 7 2" xfId="14505"/>
    <cellStyle name="Calculation 4 3 3 2 7 3" xfId="14506"/>
    <cellStyle name="Calculation 4 3 3 2 8" xfId="14507"/>
    <cellStyle name="Calculation 4 3 3 2 8 2" xfId="14508"/>
    <cellStyle name="Calculation 4 3 3 2 8 3" xfId="14509"/>
    <cellStyle name="Calculation 4 3 3 2 9" xfId="14510"/>
    <cellStyle name="Calculation 4 3 3 3" xfId="14511"/>
    <cellStyle name="Calculation 4 3 3 3 10" xfId="14512"/>
    <cellStyle name="Calculation 4 3 3 3 2" xfId="14513"/>
    <cellStyle name="Calculation 4 3 3 3 2 2" xfId="14514"/>
    <cellStyle name="Calculation 4 3 3 3 2 2 2" xfId="14515"/>
    <cellStyle name="Calculation 4 3 3 3 2 2 3" xfId="14516"/>
    <cellStyle name="Calculation 4 3 3 3 2 3" xfId="14517"/>
    <cellStyle name="Calculation 4 3 3 3 2 3 2" xfId="14518"/>
    <cellStyle name="Calculation 4 3 3 3 2 3 3" xfId="14519"/>
    <cellStyle name="Calculation 4 3 3 3 2 4" xfId="14520"/>
    <cellStyle name="Calculation 4 3 3 3 2 4 2" xfId="14521"/>
    <cellStyle name="Calculation 4 3 3 3 2 4 3" xfId="14522"/>
    <cellStyle name="Calculation 4 3 3 3 2 5" xfId="14523"/>
    <cellStyle name="Calculation 4 3 3 3 2 5 2" xfId="14524"/>
    <cellStyle name="Calculation 4 3 3 3 2 5 3" xfId="14525"/>
    <cellStyle name="Calculation 4 3 3 3 2 6" xfId="14526"/>
    <cellStyle name="Calculation 4 3 3 3 2 6 2" xfId="14527"/>
    <cellStyle name="Calculation 4 3 3 3 2 6 3" xfId="14528"/>
    <cellStyle name="Calculation 4 3 3 3 2 7" xfId="14529"/>
    <cellStyle name="Calculation 4 3 3 3 2 7 2" xfId="14530"/>
    <cellStyle name="Calculation 4 3 3 3 2 7 3" xfId="14531"/>
    <cellStyle name="Calculation 4 3 3 3 2 8" xfId="14532"/>
    <cellStyle name="Calculation 4 3 3 3 2 9" xfId="14533"/>
    <cellStyle name="Calculation 4 3 3 3 3" xfId="14534"/>
    <cellStyle name="Calculation 4 3 3 3 3 2" xfId="14535"/>
    <cellStyle name="Calculation 4 3 3 3 3 3" xfId="14536"/>
    <cellStyle name="Calculation 4 3 3 3 4" xfId="14537"/>
    <cellStyle name="Calculation 4 3 3 3 4 2" xfId="14538"/>
    <cellStyle name="Calculation 4 3 3 3 4 3" xfId="14539"/>
    <cellStyle name="Calculation 4 3 3 3 5" xfId="14540"/>
    <cellStyle name="Calculation 4 3 3 3 5 2" xfId="14541"/>
    <cellStyle name="Calculation 4 3 3 3 5 3" xfId="14542"/>
    <cellStyle name="Calculation 4 3 3 3 6" xfId="14543"/>
    <cellStyle name="Calculation 4 3 3 3 6 2" xfId="14544"/>
    <cellStyle name="Calculation 4 3 3 3 6 3" xfId="14545"/>
    <cellStyle name="Calculation 4 3 3 3 7" xfId="14546"/>
    <cellStyle name="Calculation 4 3 3 3 7 2" xfId="14547"/>
    <cellStyle name="Calculation 4 3 3 3 7 3" xfId="14548"/>
    <cellStyle name="Calculation 4 3 3 3 8" xfId="14549"/>
    <cellStyle name="Calculation 4 3 3 3 8 2" xfId="14550"/>
    <cellStyle name="Calculation 4 3 3 3 8 3" xfId="14551"/>
    <cellStyle name="Calculation 4 3 3 3 9" xfId="14552"/>
    <cellStyle name="Calculation 4 3 3 4" xfId="14553"/>
    <cellStyle name="Calculation 4 3 3 4 10" xfId="14554"/>
    <cellStyle name="Calculation 4 3 3 4 2" xfId="14555"/>
    <cellStyle name="Calculation 4 3 3 4 2 2" xfId="14556"/>
    <cellStyle name="Calculation 4 3 3 4 2 2 2" xfId="14557"/>
    <cellStyle name="Calculation 4 3 3 4 2 2 3" xfId="14558"/>
    <cellStyle name="Calculation 4 3 3 4 2 3" xfId="14559"/>
    <cellStyle name="Calculation 4 3 3 4 2 3 2" xfId="14560"/>
    <cellStyle name="Calculation 4 3 3 4 2 3 3" xfId="14561"/>
    <cellStyle name="Calculation 4 3 3 4 2 4" xfId="14562"/>
    <cellStyle name="Calculation 4 3 3 4 2 4 2" xfId="14563"/>
    <cellStyle name="Calculation 4 3 3 4 2 4 3" xfId="14564"/>
    <cellStyle name="Calculation 4 3 3 4 2 5" xfId="14565"/>
    <cellStyle name="Calculation 4 3 3 4 2 5 2" xfId="14566"/>
    <cellStyle name="Calculation 4 3 3 4 2 5 3" xfId="14567"/>
    <cellStyle name="Calculation 4 3 3 4 2 6" xfId="14568"/>
    <cellStyle name="Calculation 4 3 3 4 2 6 2" xfId="14569"/>
    <cellStyle name="Calculation 4 3 3 4 2 6 3" xfId="14570"/>
    <cellStyle name="Calculation 4 3 3 4 2 7" xfId="14571"/>
    <cellStyle name="Calculation 4 3 3 4 2 7 2" xfId="14572"/>
    <cellStyle name="Calculation 4 3 3 4 2 7 3" xfId="14573"/>
    <cellStyle name="Calculation 4 3 3 4 2 8" xfId="14574"/>
    <cellStyle name="Calculation 4 3 3 4 2 9" xfId="14575"/>
    <cellStyle name="Calculation 4 3 3 4 3" xfId="14576"/>
    <cellStyle name="Calculation 4 3 3 4 3 2" xfId="14577"/>
    <cellStyle name="Calculation 4 3 3 4 3 3" xfId="14578"/>
    <cellStyle name="Calculation 4 3 3 4 4" xfId="14579"/>
    <cellStyle name="Calculation 4 3 3 4 4 2" xfId="14580"/>
    <cellStyle name="Calculation 4 3 3 4 4 3" xfId="14581"/>
    <cellStyle name="Calculation 4 3 3 4 5" xfId="14582"/>
    <cellStyle name="Calculation 4 3 3 4 5 2" xfId="14583"/>
    <cellStyle name="Calculation 4 3 3 4 5 3" xfId="14584"/>
    <cellStyle name="Calculation 4 3 3 4 6" xfId="14585"/>
    <cellStyle name="Calculation 4 3 3 4 6 2" xfId="14586"/>
    <cellStyle name="Calculation 4 3 3 4 6 3" xfId="14587"/>
    <cellStyle name="Calculation 4 3 3 4 7" xfId="14588"/>
    <cellStyle name="Calculation 4 3 3 4 7 2" xfId="14589"/>
    <cellStyle name="Calculation 4 3 3 4 7 3" xfId="14590"/>
    <cellStyle name="Calculation 4 3 3 4 8" xfId="14591"/>
    <cellStyle name="Calculation 4 3 3 4 8 2" xfId="14592"/>
    <cellStyle name="Calculation 4 3 3 4 8 3" xfId="14593"/>
    <cellStyle name="Calculation 4 3 3 4 9" xfId="14594"/>
    <cellStyle name="Calculation 4 3 3 5" xfId="14595"/>
    <cellStyle name="Calculation 4 3 3 5 2" xfId="14596"/>
    <cellStyle name="Calculation 4 3 3 5 2 2" xfId="14597"/>
    <cellStyle name="Calculation 4 3 3 5 2 3" xfId="14598"/>
    <cellStyle name="Calculation 4 3 3 5 3" xfId="14599"/>
    <cellStyle name="Calculation 4 3 3 5 3 2" xfId="14600"/>
    <cellStyle name="Calculation 4 3 3 5 3 3" xfId="14601"/>
    <cellStyle name="Calculation 4 3 3 5 4" xfId="14602"/>
    <cellStyle name="Calculation 4 3 3 5 4 2" xfId="14603"/>
    <cellStyle name="Calculation 4 3 3 5 4 3" xfId="14604"/>
    <cellStyle name="Calculation 4 3 3 5 5" xfId="14605"/>
    <cellStyle name="Calculation 4 3 3 5 5 2" xfId="14606"/>
    <cellStyle name="Calculation 4 3 3 5 5 3" xfId="14607"/>
    <cellStyle name="Calculation 4 3 3 5 6" xfId="14608"/>
    <cellStyle name="Calculation 4 3 3 5 6 2" xfId="14609"/>
    <cellStyle name="Calculation 4 3 3 5 6 3" xfId="14610"/>
    <cellStyle name="Calculation 4 3 3 5 7" xfId="14611"/>
    <cellStyle name="Calculation 4 3 3 5 7 2" xfId="14612"/>
    <cellStyle name="Calculation 4 3 3 5 7 3" xfId="14613"/>
    <cellStyle name="Calculation 4 3 3 5 8" xfId="14614"/>
    <cellStyle name="Calculation 4 3 3 5 9" xfId="14615"/>
    <cellStyle name="Calculation 4 3 3 6" xfId="14616"/>
    <cellStyle name="Calculation 4 3 3 6 2" xfId="14617"/>
    <cellStyle name="Calculation 4 3 3 6 3" xfId="14618"/>
    <cellStyle name="Calculation 4 3 3 7" xfId="14619"/>
    <cellStyle name="Calculation 4 3 3 7 2" xfId="14620"/>
    <cellStyle name="Calculation 4 3 3 7 3" xfId="14621"/>
    <cellStyle name="Calculation 4 3 3 8" xfId="14622"/>
    <cellStyle name="Calculation 4 3 3 8 2" xfId="14623"/>
    <cellStyle name="Calculation 4 3 3 8 3" xfId="14624"/>
    <cellStyle name="Calculation 4 3 3 9" xfId="14625"/>
    <cellStyle name="Calculation 4 3 3 9 2" xfId="14626"/>
    <cellStyle name="Calculation 4 3 3 9 3" xfId="14627"/>
    <cellStyle name="Calculation 4 3 4" xfId="14628"/>
    <cellStyle name="Calculation 4 3 4 10" xfId="44121"/>
    <cellStyle name="Calculation 4 3 4 2" xfId="14629"/>
    <cellStyle name="Calculation 4 3 4 2 10" xfId="14630"/>
    <cellStyle name="Calculation 4 3 4 2 2" xfId="14631"/>
    <cellStyle name="Calculation 4 3 4 2 2 2" xfId="14632"/>
    <cellStyle name="Calculation 4 3 4 2 2 2 2" xfId="14633"/>
    <cellStyle name="Calculation 4 3 4 2 2 2 3" xfId="14634"/>
    <cellStyle name="Calculation 4 3 4 2 2 3" xfId="14635"/>
    <cellStyle name="Calculation 4 3 4 2 2 3 2" xfId="14636"/>
    <cellStyle name="Calculation 4 3 4 2 2 3 3" xfId="14637"/>
    <cellStyle name="Calculation 4 3 4 2 2 4" xfId="14638"/>
    <cellStyle name="Calculation 4 3 4 2 2 4 2" xfId="14639"/>
    <cellStyle name="Calculation 4 3 4 2 2 4 3" xfId="14640"/>
    <cellStyle name="Calculation 4 3 4 2 2 5" xfId="14641"/>
    <cellStyle name="Calculation 4 3 4 2 2 5 2" xfId="14642"/>
    <cellStyle name="Calculation 4 3 4 2 2 5 3" xfId="14643"/>
    <cellStyle name="Calculation 4 3 4 2 2 6" xfId="14644"/>
    <cellStyle name="Calculation 4 3 4 2 2 6 2" xfId="14645"/>
    <cellStyle name="Calculation 4 3 4 2 2 6 3" xfId="14646"/>
    <cellStyle name="Calculation 4 3 4 2 2 7" xfId="14647"/>
    <cellStyle name="Calculation 4 3 4 2 2 7 2" xfId="14648"/>
    <cellStyle name="Calculation 4 3 4 2 2 7 3" xfId="14649"/>
    <cellStyle name="Calculation 4 3 4 2 2 8" xfId="14650"/>
    <cellStyle name="Calculation 4 3 4 2 2 9" xfId="14651"/>
    <cellStyle name="Calculation 4 3 4 2 3" xfId="14652"/>
    <cellStyle name="Calculation 4 3 4 2 3 2" xfId="14653"/>
    <cellStyle name="Calculation 4 3 4 2 3 3" xfId="14654"/>
    <cellStyle name="Calculation 4 3 4 2 4" xfId="14655"/>
    <cellStyle name="Calculation 4 3 4 2 4 2" xfId="14656"/>
    <cellStyle name="Calculation 4 3 4 2 4 3" xfId="14657"/>
    <cellStyle name="Calculation 4 3 4 2 5" xfId="14658"/>
    <cellStyle name="Calculation 4 3 4 2 5 2" xfId="14659"/>
    <cellStyle name="Calculation 4 3 4 2 5 3" xfId="14660"/>
    <cellStyle name="Calculation 4 3 4 2 6" xfId="14661"/>
    <cellStyle name="Calculation 4 3 4 2 6 2" xfId="14662"/>
    <cellStyle name="Calculation 4 3 4 2 6 3" xfId="14663"/>
    <cellStyle name="Calculation 4 3 4 2 7" xfId="14664"/>
    <cellStyle name="Calculation 4 3 4 2 7 2" xfId="14665"/>
    <cellStyle name="Calculation 4 3 4 2 7 3" xfId="14666"/>
    <cellStyle name="Calculation 4 3 4 2 8" xfId="14667"/>
    <cellStyle name="Calculation 4 3 4 2 8 2" xfId="14668"/>
    <cellStyle name="Calculation 4 3 4 2 8 3" xfId="14669"/>
    <cellStyle name="Calculation 4 3 4 2 9" xfId="14670"/>
    <cellStyle name="Calculation 4 3 4 3" xfId="14671"/>
    <cellStyle name="Calculation 4 3 4 3 10" xfId="14672"/>
    <cellStyle name="Calculation 4 3 4 3 2" xfId="14673"/>
    <cellStyle name="Calculation 4 3 4 3 2 2" xfId="14674"/>
    <cellStyle name="Calculation 4 3 4 3 2 2 2" xfId="14675"/>
    <cellStyle name="Calculation 4 3 4 3 2 2 3" xfId="14676"/>
    <cellStyle name="Calculation 4 3 4 3 2 3" xfId="14677"/>
    <cellStyle name="Calculation 4 3 4 3 2 3 2" xfId="14678"/>
    <cellStyle name="Calculation 4 3 4 3 2 3 3" xfId="14679"/>
    <cellStyle name="Calculation 4 3 4 3 2 4" xfId="14680"/>
    <cellStyle name="Calculation 4 3 4 3 2 4 2" xfId="14681"/>
    <cellStyle name="Calculation 4 3 4 3 2 4 3" xfId="14682"/>
    <cellStyle name="Calculation 4 3 4 3 2 5" xfId="14683"/>
    <cellStyle name="Calculation 4 3 4 3 2 5 2" xfId="14684"/>
    <cellStyle name="Calculation 4 3 4 3 2 5 3" xfId="14685"/>
    <cellStyle name="Calculation 4 3 4 3 2 6" xfId="14686"/>
    <cellStyle name="Calculation 4 3 4 3 2 6 2" xfId="14687"/>
    <cellStyle name="Calculation 4 3 4 3 2 6 3" xfId="14688"/>
    <cellStyle name="Calculation 4 3 4 3 2 7" xfId="14689"/>
    <cellStyle name="Calculation 4 3 4 3 2 7 2" xfId="14690"/>
    <cellStyle name="Calculation 4 3 4 3 2 7 3" xfId="14691"/>
    <cellStyle name="Calculation 4 3 4 3 2 8" xfId="14692"/>
    <cellStyle name="Calculation 4 3 4 3 2 9" xfId="14693"/>
    <cellStyle name="Calculation 4 3 4 3 3" xfId="14694"/>
    <cellStyle name="Calculation 4 3 4 3 3 2" xfId="14695"/>
    <cellStyle name="Calculation 4 3 4 3 3 3" xfId="14696"/>
    <cellStyle name="Calculation 4 3 4 3 4" xfId="14697"/>
    <cellStyle name="Calculation 4 3 4 3 4 2" xfId="14698"/>
    <cellStyle name="Calculation 4 3 4 3 4 3" xfId="14699"/>
    <cellStyle name="Calculation 4 3 4 3 5" xfId="14700"/>
    <cellStyle name="Calculation 4 3 4 3 5 2" xfId="14701"/>
    <cellStyle name="Calculation 4 3 4 3 5 3" xfId="14702"/>
    <cellStyle name="Calculation 4 3 4 3 6" xfId="14703"/>
    <cellStyle name="Calculation 4 3 4 3 6 2" xfId="14704"/>
    <cellStyle name="Calculation 4 3 4 3 6 3" xfId="14705"/>
    <cellStyle name="Calculation 4 3 4 3 7" xfId="14706"/>
    <cellStyle name="Calculation 4 3 4 3 7 2" xfId="14707"/>
    <cellStyle name="Calculation 4 3 4 3 7 3" xfId="14708"/>
    <cellStyle name="Calculation 4 3 4 3 8" xfId="14709"/>
    <cellStyle name="Calculation 4 3 4 3 8 2" xfId="14710"/>
    <cellStyle name="Calculation 4 3 4 3 8 3" xfId="14711"/>
    <cellStyle name="Calculation 4 3 4 3 9" xfId="14712"/>
    <cellStyle name="Calculation 4 3 4 4" xfId="14713"/>
    <cellStyle name="Calculation 4 3 4 4 10" xfId="14714"/>
    <cellStyle name="Calculation 4 3 4 4 2" xfId="14715"/>
    <cellStyle name="Calculation 4 3 4 4 2 2" xfId="14716"/>
    <cellStyle name="Calculation 4 3 4 4 2 2 2" xfId="14717"/>
    <cellStyle name="Calculation 4 3 4 4 2 2 3" xfId="14718"/>
    <cellStyle name="Calculation 4 3 4 4 2 3" xfId="14719"/>
    <cellStyle name="Calculation 4 3 4 4 2 3 2" xfId="14720"/>
    <cellStyle name="Calculation 4 3 4 4 2 3 3" xfId="14721"/>
    <cellStyle name="Calculation 4 3 4 4 2 4" xfId="14722"/>
    <cellStyle name="Calculation 4 3 4 4 2 4 2" xfId="14723"/>
    <cellStyle name="Calculation 4 3 4 4 2 4 3" xfId="14724"/>
    <cellStyle name="Calculation 4 3 4 4 2 5" xfId="14725"/>
    <cellStyle name="Calculation 4 3 4 4 2 5 2" xfId="14726"/>
    <cellStyle name="Calculation 4 3 4 4 2 5 3" xfId="14727"/>
    <cellStyle name="Calculation 4 3 4 4 2 6" xfId="14728"/>
    <cellStyle name="Calculation 4 3 4 4 2 6 2" xfId="14729"/>
    <cellStyle name="Calculation 4 3 4 4 2 6 3" xfId="14730"/>
    <cellStyle name="Calculation 4 3 4 4 2 7" xfId="14731"/>
    <cellStyle name="Calculation 4 3 4 4 2 7 2" xfId="14732"/>
    <cellStyle name="Calculation 4 3 4 4 2 7 3" xfId="14733"/>
    <cellStyle name="Calculation 4 3 4 4 2 8" xfId="14734"/>
    <cellStyle name="Calculation 4 3 4 4 2 9" xfId="14735"/>
    <cellStyle name="Calculation 4 3 4 4 3" xfId="14736"/>
    <cellStyle name="Calculation 4 3 4 4 3 2" xfId="14737"/>
    <cellStyle name="Calculation 4 3 4 4 3 3" xfId="14738"/>
    <cellStyle name="Calculation 4 3 4 4 4" xfId="14739"/>
    <cellStyle name="Calculation 4 3 4 4 4 2" xfId="14740"/>
    <cellStyle name="Calculation 4 3 4 4 4 3" xfId="14741"/>
    <cellStyle name="Calculation 4 3 4 4 5" xfId="14742"/>
    <cellStyle name="Calculation 4 3 4 4 5 2" xfId="14743"/>
    <cellStyle name="Calculation 4 3 4 4 5 3" xfId="14744"/>
    <cellStyle name="Calculation 4 3 4 4 6" xfId="14745"/>
    <cellStyle name="Calculation 4 3 4 4 6 2" xfId="14746"/>
    <cellStyle name="Calculation 4 3 4 4 6 3" xfId="14747"/>
    <cellStyle name="Calculation 4 3 4 4 7" xfId="14748"/>
    <cellStyle name="Calculation 4 3 4 4 7 2" xfId="14749"/>
    <cellStyle name="Calculation 4 3 4 4 7 3" xfId="14750"/>
    <cellStyle name="Calculation 4 3 4 4 8" xfId="14751"/>
    <cellStyle name="Calculation 4 3 4 4 8 2" xfId="14752"/>
    <cellStyle name="Calculation 4 3 4 4 8 3" xfId="14753"/>
    <cellStyle name="Calculation 4 3 4 4 9" xfId="14754"/>
    <cellStyle name="Calculation 4 3 4 5" xfId="14755"/>
    <cellStyle name="Calculation 4 3 4 5 2" xfId="14756"/>
    <cellStyle name="Calculation 4 3 4 5 2 2" xfId="14757"/>
    <cellStyle name="Calculation 4 3 4 5 2 3" xfId="14758"/>
    <cellStyle name="Calculation 4 3 4 5 3" xfId="14759"/>
    <cellStyle name="Calculation 4 3 4 5 3 2" xfId="14760"/>
    <cellStyle name="Calculation 4 3 4 5 3 3" xfId="14761"/>
    <cellStyle name="Calculation 4 3 4 5 4" xfId="14762"/>
    <cellStyle name="Calculation 4 3 4 5 4 2" xfId="14763"/>
    <cellStyle name="Calculation 4 3 4 5 4 3" xfId="14764"/>
    <cellStyle name="Calculation 4 3 4 5 5" xfId="14765"/>
    <cellStyle name="Calculation 4 3 4 5 5 2" xfId="14766"/>
    <cellStyle name="Calculation 4 3 4 5 5 3" xfId="14767"/>
    <cellStyle name="Calculation 4 3 4 5 6" xfId="14768"/>
    <cellStyle name="Calculation 4 3 4 5 6 2" xfId="14769"/>
    <cellStyle name="Calculation 4 3 4 5 6 3" xfId="14770"/>
    <cellStyle name="Calculation 4 3 4 5 7" xfId="14771"/>
    <cellStyle name="Calculation 4 3 4 5 7 2" xfId="14772"/>
    <cellStyle name="Calculation 4 3 4 5 7 3" xfId="14773"/>
    <cellStyle name="Calculation 4 3 4 5 8" xfId="14774"/>
    <cellStyle name="Calculation 4 3 4 5 9" xfId="14775"/>
    <cellStyle name="Calculation 4 3 4 6" xfId="14776"/>
    <cellStyle name="Calculation 4 3 4 6 2" xfId="14777"/>
    <cellStyle name="Calculation 4 3 4 6 3" xfId="14778"/>
    <cellStyle name="Calculation 4 3 4 7" xfId="14779"/>
    <cellStyle name="Calculation 4 3 4 7 2" xfId="14780"/>
    <cellStyle name="Calculation 4 3 4 7 3" xfId="14781"/>
    <cellStyle name="Calculation 4 3 4 8" xfId="14782"/>
    <cellStyle name="Calculation 4 3 4 8 2" xfId="14783"/>
    <cellStyle name="Calculation 4 3 4 8 3" xfId="14784"/>
    <cellStyle name="Calculation 4 3 4 9" xfId="14785"/>
    <cellStyle name="Calculation 4 3 4 9 2" xfId="14786"/>
    <cellStyle name="Calculation 4 3 4 9 3" xfId="14787"/>
    <cellStyle name="Calculation 4 3 5" xfId="14788"/>
    <cellStyle name="Calculation 4 3 5 10" xfId="44122"/>
    <cellStyle name="Calculation 4 3 5 2" xfId="14789"/>
    <cellStyle name="Calculation 4 3 5 2 10" xfId="14790"/>
    <cellStyle name="Calculation 4 3 5 2 2" xfId="14791"/>
    <cellStyle name="Calculation 4 3 5 2 2 2" xfId="14792"/>
    <cellStyle name="Calculation 4 3 5 2 2 2 2" xfId="14793"/>
    <cellStyle name="Calculation 4 3 5 2 2 2 3" xfId="14794"/>
    <cellStyle name="Calculation 4 3 5 2 2 3" xfId="14795"/>
    <cellStyle name="Calculation 4 3 5 2 2 3 2" xfId="14796"/>
    <cellStyle name="Calculation 4 3 5 2 2 3 3" xfId="14797"/>
    <cellStyle name="Calculation 4 3 5 2 2 4" xfId="14798"/>
    <cellStyle name="Calculation 4 3 5 2 2 4 2" xfId="14799"/>
    <cellStyle name="Calculation 4 3 5 2 2 4 3" xfId="14800"/>
    <cellStyle name="Calculation 4 3 5 2 2 5" xfId="14801"/>
    <cellStyle name="Calculation 4 3 5 2 2 5 2" xfId="14802"/>
    <cellStyle name="Calculation 4 3 5 2 2 5 3" xfId="14803"/>
    <cellStyle name="Calculation 4 3 5 2 2 6" xfId="14804"/>
    <cellStyle name="Calculation 4 3 5 2 2 6 2" xfId="14805"/>
    <cellStyle name="Calculation 4 3 5 2 2 6 3" xfId="14806"/>
    <cellStyle name="Calculation 4 3 5 2 2 7" xfId="14807"/>
    <cellStyle name="Calculation 4 3 5 2 2 7 2" xfId="14808"/>
    <cellStyle name="Calculation 4 3 5 2 2 7 3" xfId="14809"/>
    <cellStyle name="Calculation 4 3 5 2 2 8" xfId="14810"/>
    <cellStyle name="Calculation 4 3 5 2 2 9" xfId="14811"/>
    <cellStyle name="Calculation 4 3 5 2 3" xfId="14812"/>
    <cellStyle name="Calculation 4 3 5 2 3 2" xfId="14813"/>
    <cellStyle name="Calculation 4 3 5 2 3 3" xfId="14814"/>
    <cellStyle name="Calculation 4 3 5 2 4" xfId="14815"/>
    <cellStyle name="Calculation 4 3 5 2 4 2" xfId="14816"/>
    <cellStyle name="Calculation 4 3 5 2 4 3" xfId="14817"/>
    <cellStyle name="Calculation 4 3 5 2 5" xfId="14818"/>
    <cellStyle name="Calculation 4 3 5 2 5 2" xfId="14819"/>
    <cellStyle name="Calculation 4 3 5 2 5 3" xfId="14820"/>
    <cellStyle name="Calculation 4 3 5 2 6" xfId="14821"/>
    <cellStyle name="Calculation 4 3 5 2 6 2" xfId="14822"/>
    <cellStyle name="Calculation 4 3 5 2 6 3" xfId="14823"/>
    <cellStyle name="Calculation 4 3 5 2 7" xfId="14824"/>
    <cellStyle name="Calculation 4 3 5 2 7 2" xfId="14825"/>
    <cellStyle name="Calculation 4 3 5 2 7 3" xfId="14826"/>
    <cellStyle name="Calculation 4 3 5 2 8" xfId="14827"/>
    <cellStyle name="Calculation 4 3 5 2 8 2" xfId="14828"/>
    <cellStyle name="Calculation 4 3 5 2 8 3" xfId="14829"/>
    <cellStyle name="Calculation 4 3 5 2 9" xfId="14830"/>
    <cellStyle name="Calculation 4 3 5 3" xfId="14831"/>
    <cellStyle name="Calculation 4 3 5 3 10" xfId="14832"/>
    <cellStyle name="Calculation 4 3 5 3 2" xfId="14833"/>
    <cellStyle name="Calculation 4 3 5 3 2 2" xfId="14834"/>
    <cellStyle name="Calculation 4 3 5 3 2 2 2" xfId="14835"/>
    <cellStyle name="Calculation 4 3 5 3 2 2 3" xfId="14836"/>
    <cellStyle name="Calculation 4 3 5 3 2 3" xfId="14837"/>
    <cellStyle name="Calculation 4 3 5 3 2 3 2" xfId="14838"/>
    <cellStyle name="Calculation 4 3 5 3 2 3 3" xfId="14839"/>
    <cellStyle name="Calculation 4 3 5 3 2 4" xfId="14840"/>
    <cellStyle name="Calculation 4 3 5 3 2 4 2" xfId="14841"/>
    <cellStyle name="Calculation 4 3 5 3 2 4 3" xfId="14842"/>
    <cellStyle name="Calculation 4 3 5 3 2 5" xfId="14843"/>
    <cellStyle name="Calculation 4 3 5 3 2 5 2" xfId="14844"/>
    <cellStyle name="Calculation 4 3 5 3 2 5 3" xfId="14845"/>
    <cellStyle name="Calculation 4 3 5 3 2 6" xfId="14846"/>
    <cellStyle name="Calculation 4 3 5 3 2 6 2" xfId="14847"/>
    <cellStyle name="Calculation 4 3 5 3 2 6 3" xfId="14848"/>
    <cellStyle name="Calculation 4 3 5 3 2 7" xfId="14849"/>
    <cellStyle name="Calculation 4 3 5 3 2 7 2" xfId="14850"/>
    <cellStyle name="Calculation 4 3 5 3 2 7 3" xfId="14851"/>
    <cellStyle name="Calculation 4 3 5 3 2 8" xfId="14852"/>
    <cellStyle name="Calculation 4 3 5 3 2 9" xfId="14853"/>
    <cellStyle name="Calculation 4 3 5 3 3" xfId="14854"/>
    <cellStyle name="Calculation 4 3 5 3 3 2" xfId="14855"/>
    <cellStyle name="Calculation 4 3 5 3 3 3" xfId="14856"/>
    <cellStyle name="Calculation 4 3 5 3 4" xfId="14857"/>
    <cellStyle name="Calculation 4 3 5 3 4 2" xfId="14858"/>
    <cellStyle name="Calculation 4 3 5 3 4 3" xfId="14859"/>
    <cellStyle name="Calculation 4 3 5 3 5" xfId="14860"/>
    <cellStyle name="Calculation 4 3 5 3 5 2" xfId="14861"/>
    <cellStyle name="Calculation 4 3 5 3 5 3" xfId="14862"/>
    <cellStyle name="Calculation 4 3 5 3 6" xfId="14863"/>
    <cellStyle name="Calculation 4 3 5 3 6 2" xfId="14864"/>
    <cellStyle name="Calculation 4 3 5 3 6 3" xfId="14865"/>
    <cellStyle name="Calculation 4 3 5 3 7" xfId="14866"/>
    <cellStyle name="Calculation 4 3 5 3 7 2" xfId="14867"/>
    <cellStyle name="Calculation 4 3 5 3 7 3" xfId="14868"/>
    <cellStyle name="Calculation 4 3 5 3 8" xfId="14869"/>
    <cellStyle name="Calculation 4 3 5 3 8 2" xfId="14870"/>
    <cellStyle name="Calculation 4 3 5 3 8 3" xfId="14871"/>
    <cellStyle name="Calculation 4 3 5 3 9" xfId="14872"/>
    <cellStyle name="Calculation 4 3 5 4" xfId="14873"/>
    <cellStyle name="Calculation 4 3 5 4 10" xfId="14874"/>
    <cellStyle name="Calculation 4 3 5 4 2" xfId="14875"/>
    <cellStyle name="Calculation 4 3 5 4 2 2" xfId="14876"/>
    <cellStyle name="Calculation 4 3 5 4 2 2 2" xfId="14877"/>
    <cellStyle name="Calculation 4 3 5 4 2 2 3" xfId="14878"/>
    <cellStyle name="Calculation 4 3 5 4 2 3" xfId="14879"/>
    <cellStyle name="Calculation 4 3 5 4 2 3 2" xfId="14880"/>
    <cellStyle name="Calculation 4 3 5 4 2 3 3" xfId="14881"/>
    <cellStyle name="Calculation 4 3 5 4 2 4" xfId="14882"/>
    <cellStyle name="Calculation 4 3 5 4 2 4 2" xfId="14883"/>
    <cellStyle name="Calculation 4 3 5 4 2 4 3" xfId="14884"/>
    <cellStyle name="Calculation 4 3 5 4 2 5" xfId="14885"/>
    <cellStyle name="Calculation 4 3 5 4 2 5 2" xfId="14886"/>
    <cellStyle name="Calculation 4 3 5 4 2 5 3" xfId="14887"/>
    <cellStyle name="Calculation 4 3 5 4 2 6" xfId="14888"/>
    <cellStyle name="Calculation 4 3 5 4 2 6 2" xfId="14889"/>
    <cellStyle name="Calculation 4 3 5 4 2 6 3" xfId="14890"/>
    <cellStyle name="Calculation 4 3 5 4 2 7" xfId="14891"/>
    <cellStyle name="Calculation 4 3 5 4 2 7 2" xfId="14892"/>
    <cellStyle name="Calculation 4 3 5 4 2 7 3" xfId="14893"/>
    <cellStyle name="Calculation 4 3 5 4 2 8" xfId="14894"/>
    <cellStyle name="Calculation 4 3 5 4 2 9" xfId="14895"/>
    <cellStyle name="Calculation 4 3 5 4 3" xfId="14896"/>
    <cellStyle name="Calculation 4 3 5 4 3 2" xfId="14897"/>
    <cellStyle name="Calculation 4 3 5 4 3 3" xfId="14898"/>
    <cellStyle name="Calculation 4 3 5 4 4" xfId="14899"/>
    <cellStyle name="Calculation 4 3 5 4 4 2" xfId="14900"/>
    <cellStyle name="Calculation 4 3 5 4 4 3" xfId="14901"/>
    <cellStyle name="Calculation 4 3 5 4 5" xfId="14902"/>
    <cellStyle name="Calculation 4 3 5 4 5 2" xfId="14903"/>
    <cellStyle name="Calculation 4 3 5 4 5 3" xfId="14904"/>
    <cellStyle name="Calculation 4 3 5 4 6" xfId="14905"/>
    <cellStyle name="Calculation 4 3 5 4 6 2" xfId="14906"/>
    <cellStyle name="Calculation 4 3 5 4 6 3" xfId="14907"/>
    <cellStyle name="Calculation 4 3 5 4 7" xfId="14908"/>
    <cellStyle name="Calculation 4 3 5 4 7 2" xfId="14909"/>
    <cellStyle name="Calculation 4 3 5 4 7 3" xfId="14910"/>
    <cellStyle name="Calculation 4 3 5 4 8" xfId="14911"/>
    <cellStyle name="Calculation 4 3 5 4 8 2" xfId="14912"/>
    <cellStyle name="Calculation 4 3 5 4 8 3" xfId="14913"/>
    <cellStyle name="Calculation 4 3 5 4 9" xfId="14914"/>
    <cellStyle name="Calculation 4 3 5 5" xfId="14915"/>
    <cellStyle name="Calculation 4 3 5 5 2" xfId="14916"/>
    <cellStyle name="Calculation 4 3 5 5 2 2" xfId="14917"/>
    <cellStyle name="Calculation 4 3 5 5 2 3" xfId="14918"/>
    <cellStyle name="Calculation 4 3 5 5 3" xfId="14919"/>
    <cellStyle name="Calculation 4 3 5 5 3 2" xfId="14920"/>
    <cellStyle name="Calculation 4 3 5 5 3 3" xfId="14921"/>
    <cellStyle name="Calculation 4 3 5 5 4" xfId="14922"/>
    <cellStyle name="Calculation 4 3 5 5 4 2" xfId="14923"/>
    <cellStyle name="Calculation 4 3 5 5 4 3" xfId="14924"/>
    <cellStyle name="Calculation 4 3 5 5 5" xfId="14925"/>
    <cellStyle name="Calculation 4 3 5 5 5 2" xfId="14926"/>
    <cellStyle name="Calculation 4 3 5 5 5 3" xfId="14927"/>
    <cellStyle name="Calculation 4 3 5 5 6" xfId="14928"/>
    <cellStyle name="Calculation 4 3 5 5 6 2" xfId="14929"/>
    <cellStyle name="Calculation 4 3 5 5 6 3" xfId="14930"/>
    <cellStyle name="Calculation 4 3 5 5 7" xfId="14931"/>
    <cellStyle name="Calculation 4 3 5 5 7 2" xfId="14932"/>
    <cellStyle name="Calculation 4 3 5 5 7 3" xfId="14933"/>
    <cellStyle name="Calculation 4 3 5 5 8" xfId="14934"/>
    <cellStyle name="Calculation 4 3 5 5 9" xfId="14935"/>
    <cellStyle name="Calculation 4 3 5 6" xfId="14936"/>
    <cellStyle name="Calculation 4 3 5 6 2" xfId="14937"/>
    <cellStyle name="Calculation 4 3 5 6 3" xfId="14938"/>
    <cellStyle name="Calculation 4 3 5 7" xfId="14939"/>
    <cellStyle name="Calculation 4 3 5 7 2" xfId="14940"/>
    <cellStyle name="Calculation 4 3 5 7 3" xfId="14941"/>
    <cellStyle name="Calculation 4 3 5 8" xfId="14942"/>
    <cellStyle name="Calculation 4 3 5 8 2" xfId="14943"/>
    <cellStyle name="Calculation 4 3 5 8 3" xfId="14944"/>
    <cellStyle name="Calculation 4 3 5 9" xfId="14945"/>
    <cellStyle name="Calculation 4 3 5 9 2" xfId="14946"/>
    <cellStyle name="Calculation 4 3 5 9 3" xfId="14947"/>
    <cellStyle name="Calculation 4 3 6" xfId="14948"/>
    <cellStyle name="Calculation 4 3 6 10" xfId="14949"/>
    <cellStyle name="Calculation 4 3 6 2" xfId="14950"/>
    <cellStyle name="Calculation 4 3 6 2 2" xfId="14951"/>
    <cellStyle name="Calculation 4 3 6 2 2 2" xfId="14952"/>
    <cellStyle name="Calculation 4 3 6 2 2 3" xfId="14953"/>
    <cellStyle name="Calculation 4 3 6 2 3" xfId="14954"/>
    <cellStyle name="Calculation 4 3 6 2 3 2" xfId="14955"/>
    <cellStyle name="Calculation 4 3 6 2 3 3" xfId="14956"/>
    <cellStyle name="Calculation 4 3 6 2 4" xfId="14957"/>
    <cellStyle name="Calculation 4 3 6 2 4 2" xfId="14958"/>
    <cellStyle name="Calculation 4 3 6 2 4 3" xfId="14959"/>
    <cellStyle name="Calculation 4 3 6 2 5" xfId="14960"/>
    <cellStyle name="Calculation 4 3 6 2 5 2" xfId="14961"/>
    <cellStyle name="Calculation 4 3 6 2 5 3" xfId="14962"/>
    <cellStyle name="Calculation 4 3 6 2 6" xfId="14963"/>
    <cellStyle name="Calculation 4 3 6 2 6 2" xfId="14964"/>
    <cellStyle name="Calculation 4 3 6 2 6 3" xfId="14965"/>
    <cellStyle name="Calculation 4 3 6 2 7" xfId="14966"/>
    <cellStyle name="Calculation 4 3 6 2 7 2" xfId="14967"/>
    <cellStyle name="Calculation 4 3 6 2 7 3" xfId="14968"/>
    <cellStyle name="Calculation 4 3 6 2 8" xfId="14969"/>
    <cellStyle name="Calculation 4 3 6 2 9" xfId="14970"/>
    <cellStyle name="Calculation 4 3 6 3" xfId="14971"/>
    <cellStyle name="Calculation 4 3 6 3 2" xfId="14972"/>
    <cellStyle name="Calculation 4 3 6 3 3" xfId="14973"/>
    <cellStyle name="Calculation 4 3 6 4" xfId="14974"/>
    <cellStyle name="Calculation 4 3 6 4 2" xfId="14975"/>
    <cellStyle name="Calculation 4 3 6 4 3" xfId="14976"/>
    <cellStyle name="Calculation 4 3 6 5" xfId="14977"/>
    <cellStyle name="Calculation 4 3 6 5 2" xfId="14978"/>
    <cellStyle name="Calculation 4 3 6 5 3" xfId="14979"/>
    <cellStyle name="Calculation 4 3 6 6" xfId="14980"/>
    <cellStyle name="Calculation 4 3 6 6 2" xfId="14981"/>
    <cellStyle name="Calculation 4 3 6 6 3" xfId="14982"/>
    <cellStyle name="Calculation 4 3 6 7" xfId="14983"/>
    <cellStyle name="Calculation 4 3 6 7 2" xfId="14984"/>
    <cellStyle name="Calculation 4 3 6 7 3" xfId="14985"/>
    <cellStyle name="Calculation 4 3 6 8" xfId="14986"/>
    <cellStyle name="Calculation 4 3 6 8 2" xfId="14987"/>
    <cellStyle name="Calculation 4 3 6 8 3" xfId="14988"/>
    <cellStyle name="Calculation 4 3 6 9" xfId="14989"/>
    <cellStyle name="Calculation 4 3 7" xfId="14990"/>
    <cellStyle name="Calculation 4 3 7 10" xfId="14991"/>
    <cellStyle name="Calculation 4 3 7 2" xfId="14992"/>
    <cellStyle name="Calculation 4 3 7 2 2" xfId="14993"/>
    <cellStyle name="Calculation 4 3 7 2 2 2" xfId="14994"/>
    <cellStyle name="Calculation 4 3 7 2 2 3" xfId="14995"/>
    <cellStyle name="Calculation 4 3 7 2 3" xfId="14996"/>
    <cellStyle name="Calculation 4 3 7 2 3 2" xfId="14997"/>
    <cellStyle name="Calculation 4 3 7 2 3 3" xfId="14998"/>
    <cellStyle name="Calculation 4 3 7 2 4" xfId="14999"/>
    <cellStyle name="Calculation 4 3 7 2 4 2" xfId="15000"/>
    <cellStyle name="Calculation 4 3 7 2 4 3" xfId="15001"/>
    <cellStyle name="Calculation 4 3 7 2 5" xfId="15002"/>
    <cellStyle name="Calculation 4 3 7 2 5 2" xfId="15003"/>
    <cellStyle name="Calculation 4 3 7 2 5 3" xfId="15004"/>
    <cellStyle name="Calculation 4 3 7 2 6" xfId="15005"/>
    <cellStyle name="Calculation 4 3 7 2 6 2" xfId="15006"/>
    <cellStyle name="Calculation 4 3 7 2 6 3" xfId="15007"/>
    <cellStyle name="Calculation 4 3 7 2 7" xfId="15008"/>
    <cellStyle name="Calculation 4 3 7 2 7 2" xfId="15009"/>
    <cellStyle name="Calculation 4 3 7 2 7 3" xfId="15010"/>
    <cellStyle name="Calculation 4 3 7 2 8" xfId="15011"/>
    <cellStyle name="Calculation 4 3 7 2 9" xfId="15012"/>
    <cellStyle name="Calculation 4 3 7 3" xfId="15013"/>
    <cellStyle name="Calculation 4 3 7 3 2" xfId="15014"/>
    <cellStyle name="Calculation 4 3 7 3 3" xfId="15015"/>
    <cellStyle name="Calculation 4 3 7 4" xfId="15016"/>
    <cellStyle name="Calculation 4 3 7 4 2" xfId="15017"/>
    <cellStyle name="Calculation 4 3 7 4 3" xfId="15018"/>
    <cellStyle name="Calculation 4 3 7 5" xfId="15019"/>
    <cellStyle name="Calculation 4 3 7 5 2" xfId="15020"/>
    <cellStyle name="Calculation 4 3 7 5 3" xfId="15021"/>
    <cellStyle name="Calculation 4 3 7 6" xfId="15022"/>
    <cellStyle name="Calculation 4 3 7 6 2" xfId="15023"/>
    <cellStyle name="Calculation 4 3 7 6 3" xfId="15024"/>
    <cellStyle name="Calculation 4 3 7 7" xfId="15025"/>
    <cellStyle name="Calculation 4 3 7 7 2" xfId="15026"/>
    <cellStyle name="Calculation 4 3 7 7 3" xfId="15027"/>
    <cellStyle name="Calculation 4 3 7 8" xfId="15028"/>
    <cellStyle name="Calculation 4 3 7 8 2" xfId="15029"/>
    <cellStyle name="Calculation 4 3 7 8 3" xfId="15030"/>
    <cellStyle name="Calculation 4 3 7 9" xfId="15031"/>
    <cellStyle name="Calculation 4 3 8" xfId="15032"/>
    <cellStyle name="Calculation 4 3 8 10" xfId="15033"/>
    <cellStyle name="Calculation 4 3 8 2" xfId="15034"/>
    <cellStyle name="Calculation 4 3 8 2 2" xfId="15035"/>
    <cellStyle name="Calculation 4 3 8 2 2 2" xfId="15036"/>
    <cellStyle name="Calculation 4 3 8 2 2 3" xfId="15037"/>
    <cellStyle name="Calculation 4 3 8 2 3" xfId="15038"/>
    <cellStyle name="Calculation 4 3 8 2 3 2" xfId="15039"/>
    <cellStyle name="Calculation 4 3 8 2 3 3" xfId="15040"/>
    <cellStyle name="Calculation 4 3 8 2 4" xfId="15041"/>
    <cellStyle name="Calculation 4 3 8 2 4 2" xfId="15042"/>
    <cellStyle name="Calculation 4 3 8 2 4 3" xfId="15043"/>
    <cellStyle name="Calculation 4 3 8 2 5" xfId="15044"/>
    <cellStyle name="Calculation 4 3 8 2 5 2" xfId="15045"/>
    <cellStyle name="Calculation 4 3 8 2 5 3" xfId="15046"/>
    <cellStyle name="Calculation 4 3 8 2 6" xfId="15047"/>
    <cellStyle name="Calculation 4 3 8 2 6 2" xfId="15048"/>
    <cellStyle name="Calculation 4 3 8 2 6 3" xfId="15049"/>
    <cellStyle name="Calculation 4 3 8 2 7" xfId="15050"/>
    <cellStyle name="Calculation 4 3 8 2 7 2" xfId="15051"/>
    <cellStyle name="Calculation 4 3 8 2 7 3" xfId="15052"/>
    <cellStyle name="Calculation 4 3 8 2 8" xfId="15053"/>
    <cellStyle name="Calculation 4 3 8 2 9" xfId="15054"/>
    <cellStyle name="Calculation 4 3 8 3" xfId="15055"/>
    <cellStyle name="Calculation 4 3 8 3 2" xfId="15056"/>
    <cellStyle name="Calculation 4 3 8 3 3" xfId="15057"/>
    <cellStyle name="Calculation 4 3 8 4" xfId="15058"/>
    <cellStyle name="Calculation 4 3 8 4 2" xfId="15059"/>
    <cellStyle name="Calculation 4 3 8 4 3" xfId="15060"/>
    <cellStyle name="Calculation 4 3 8 5" xfId="15061"/>
    <cellStyle name="Calculation 4 3 8 5 2" xfId="15062"/>
    <cellStyle name="Calculation 4 3 8 5 3" xfId="15063"/>
    <cellStyle name="Calculation 4 3 8 6" xfId="15064"/>
    <cellStyle name="Calculation 4 3 8 6 2" xfId="15065"/>
    <cellStyle name="Calculation 4 3 8 6 3" xfId="15066"/>
    <cellStyle name="Calculation 4 3 8 7" xfId="15067"/>
    <cellStyle name="Calculation 4 3 8 7 2" xfId="15068"/>
    <cellStyle name="Calculation 4 3 8 7 3" xfId="15069"/>
    <cellStyle name="Calculation 4 3 8 8" xfId="15070"/>
    <cellStyle name="Calculation 4 3 8 8 2" xfId="15071"/>
    <cellStyle name="Calculation 4 3 8 8 3" xfId="15072"/>
    <cellStyle name="Calculation 4 3 8 9" xfId="15073"/>
    <cellStyle name="Calculation 4 3 9" xfId="15074"/>
    <cellStyle name="Calculation 4 3 9 2" xfId="15075"/>
    <cellStyle name="Calculation 4 3 9 2 2" xfId="15076"/>
    <cellStyle name="Calculation 4 3 9 2 3" xfId="15077"/>
    <cellStyle name="Calculation 4 3 9 3" xfId="15078"/>
    <cellStyle name="Calculation 4 3 9 3 2" xfId="15079"/>
    <cellStyle name="Calculation 4 3 9 3 3" xfId="15080"/>
    <cellStyle name="Calculation 4 3 9 4" xfId="15081"/>
    <cellStyle name="Calculation 4 3 9 4 2" xfId="15082"/>
    <cellStyle name="Calculation 4 3 9 4 3" xfId="15083"/>
    <cellStyle name="Calculation 4 3 9 5" xfId="15084"/>
    <cellStyle name="Calculation 4 3 9 5 2" xfId="15085"/>
    <cellStyle name="Calculation 4 3 9 5 3" xfId="15086"/>
    <cellStyle name="Calculation 4 3 9 6" xfId="15087"/>
    <cellStyle name="Calculation 4 3 9 6 2" xfId="15088"/>
    <cellStyle name="Calculation 4 3 9 6 3" xfId="15089"/>
    <cellStyle name="Calculation 4 3 9 7" xfId="15090"/>
    <cellStyle name="Calculation 4 3 9 7 2" xfId="15091"/>
    <cellStyle name="Calculation 4 3 9 7 3" xfId="15092"/>
    <cellStyle name="Calculation 4 3 9 8" xfId="15093"/>
    <cellStyle name="Calculation 4 3 9 9" xfId="15094"/>
    <cellStyle name="Calculation 4 4" xfId="15095"/>
    <cellStyle name="Calculation 4 4 10" xfId="15096"/>
    <cellStyle name="Calculation 4 4 10 2" xfId="15097"/>
    <cellStyle name="Calculation 4 4 10 3" xfId="15098"/>
    <cellStyle name="Calculation 4 4 11" xfId="15099"/>
    <cellStyle name="Calculation 4 4 11 2" xfId="15100"/>
    <cellStyle name="Calculation 4 4 11 3" xfId="15101"/>
    <cellStyle name="Calculation 4 4 12" xfId="44123"/>
    <cellStyle name="Calculation 4 4 2" xfId="15102"/>
    <cellStyle name="Calculation 4 4 2 10" xfId="15103"/>
    <cellStyle name="Calculation 4 4 2 2" xfId="15104"/>
    <cellStyle name="Calculation 4 4 2 2 2" xfId="15105"/>
    <cellStyle name="Calculation 4 4 2 2 2 2" xfId="15106"/>
    <cellStyle name="Calculation 4 4 2 2 2 3" xfId="15107"/>
    <cellStyle name="Calculation 4 4 2 2 3" xfId="15108"/>
    <cellStyle name="Calculation 4 4 2 2 3 2" xfId="15109"/>
    <cellStyle name="Calculation 4 4 2 2 3 3" xfId="15110"/>
    <cellStyle name="Calculation 4 4 2 2 4" xfId="15111"/>
    <cellStyle name="Calculation 4 4 2 2 4 2" xfId="15112"/>
    <cellStyle name="Calculation 4 4 2 2 4 3" xfId="15113"/>
    <cellStyle name="Calculation 4 4 2 2 5" xfId="15114"/>
    <cellStyle name="Calculation 4 4 2 2 5 2" xfId="15115"/>
    <cellStyle name="Calculation 4 4 2 2 5 3" xfId="15116"/>
    <cellStyle name="Calculation 4 4 2 2 6" xfId="15117"/>
    <cellStyle name="Calculation 4 4 2 2 6 2" xfId="15118"/>
    <cellStyle name="Calculation 4 4 2 2 6 3" xfId="15119"/>
    <cellStyle name="Calculation 4 4 2 2 7" xfId="15120"/>
    <cellStyle name="Calculation 4 4 2 2 7 2" xfId="15121"/>
    <cellStyle name="Calculation 4 4 2 2 7 3" xfId="15122"/>
    <cellStyle name="Calculation 4 4 2 2 8" xfId="15123"/>
    <cellStyle name="Calculation 4 4 2 2 9" xfId="15124"/>
    <cellStyle name="Calculation 4 4 2 3" xfId="15125"/>
    <cellStyle name="Calculation 4 4 2 3 2" xfId="15126"/>
    <cellStyle name="Calculation 4 4 2 3 3" xfId="15127"/>
    <cellStyle name="Calculation 4 4 2 4" xfId="15128"/>
    <cellStyle name="Calculation 4 4 2 4 2" xfId="15129"/>
    <cellStyle name="Calculation 4 4 2 4 3" xfId="15130"/>
    <cellStyle name="Calculation 4 4 2 5" xfId="15131"/>
    <cellStyle name="Calculation 4 4 2 5 2" xfId="15132"/>
    <cellStyle name="Calculation 4 4 2 5 3" xfId="15133"/>
    <cellStyle name="Calculation 4 4 2 6" xfId="15134"/>
    <cellStyle name="Calculation 4 4 2 6 2" xfId="15135"/>
    <cellStyle name="Calculation 4 4 2 6 3" xfId="15136"/>
    <cellStyle name="Calculation 4 4 2 7" xfId="15137"/>
    <cellStyle name="Calculation 4 4 2 7 2" xfId="15138"/>
    <cellStyle name="Calculation 4 4 2 7 3" xfId="15139"/>
    <cellStyle name="Calculation 4 4 2 8" xfId="15140"/>
    <cellStyle name="Calculation 4 4 2 8 2" xfId="15141"/>
    <cellStyle name="Calculation 4 4 2 8 3" xfId="15142"/>
    <cellStyle name="Calculation 4 4 2 9" xfId="15143"/>
    <cellStyle name="Calculation 4 4 3" xfId="15144"/>
    <cellStyle name="Calculation 4 4 3 10" xfId="15145"/>
    <cellStyle name="Calculation 4 4 3 2" xfId="15146"/>
    <cellStyle name="Calculation 4 4 3 2 2" xfId="15147"/>
    <cellStyle name="Calculation 4 4 3 2 2 2" xfId="15148"/>
    <cellStyle name="Calculation 4 4 3 2 2 3" xfId="15149"/>
    <cellStyle name="Calculation 4 4 3 2 3" xfId="15150"/>
    <cellStyle name="Calculation 4 4 3 2 3 2" xfId="15151"/>
    <cellStyle name="Calculation 4 4 3 2 3 3" xfId="15152"/>
    <cellStyle name="Calculation 4 4 3 2 4" xfId="15153"/>
    <cellStyle name="Calculation 4 4 3 2 4 2" xfId="15154"/>
    <cellStyle name="Calculation 4 4 3 2 4 3" xfId="15155"/>
    <cellStyle name="Calculation 4 4 3 2 5" xfId="15156"/>
    <cellStyle name="Calculation 4 4 3 2 5 2" xfId="15157"/>
    <cellStyle name="Calculation 4 4 3 2 5 3" xfId="15158"/>
    <cellStyle name="Calculation 4 4 3 2 6" xfId="15159"/>
    <cellStyle name="Calculation 4 4 3 2 6 2" xfId="15160"/>
    <cellStyle name="Calculation 4 4 3 2 6 3" xfId="15161"/>
    <cellStyle name="Calculation 4 4 3 2 7" xfId="15162"/>
    <cellStyle name="Calculation 4 4 3 2 7 2" xfId="15163"/>
    <cellStyle name="Calculation 4 4 3 2 7 3" xfId="15164"/>
    <cellStyle name="Calculation 4 4 3 2 8" xfId="15165"/>
    <cellStyle name="Calculation 4 4 3 2 9" xfId="15166"/>
    <cellStyle name="Calculation 4 4 3 3" xfId="15167"/>
    <cellStyle name="Calculation 4 4 3 3 2" xfId="15168"/>
    <cellStyle name="Calculation 4 4 3 3 3" xfId="15169"/>
    <cellStyle name="Calculation 4 4 3 4" xfId="15170"/>
    <cellStyle name="Calculation 4 4 3 4 2" xfId="15171"/>
    <cellStyle name="Calculation 4 4 3 4 3" xfId="15172"/>
    <cellStyle name="Calculation 4 4 3 5" xfId="15173"/>
    <cellStyle name="Calculation 4 4 3 5 2" xfId="15174"/>
    <cellStyle name="Calculation 4 4 3 5 3" xfId="15175"/>
    <cellStyle name="Calculation 4 4 3 6" xfId="15176"/>
    <cellStyle name="Calculation 4 4 3 6 2" xfId="15177"/>
    <cellStyle name="Calculation 4 4 3 6 3" xfId="15178"/>
    <cellStyle name="Calculation 4 4 3 7" xfId="15179"/>
    <cellStyle name="Calculation 4 4 3 7 2" xfId="15180"/>
    <cellStyle name="Calculation 4 4 3 7 3" xfId="15181"/>
    <cellStyle name="Calculation 4 4 3 8" xfId="15182"/>
    <cellStyle name="Calculation 4 4 3 8 2" xfId="15183"/>
    <cellStyle name="Calculation 4 4 3 8 3" xfId="15184"/>
    <cellStyle name="Calculation 4 4 3 9" xfId="15185"/>
    <cellStyle name="Calculation 4 4 4" xfId="15186"/>
    <cellStyle name="Calculation 4 4 4 10" xfId="15187"/>
    <cellStyle name="Calculation 4 4 4 2" xfId="15188"/>
    <cellStyle name="Calculation 4 4 4 2 2" xfId="15189"/>
    <cellStyle name="Calculation 4 4 4 2 2 2" xfId="15190"/>
    <cellStyle name="Calculation 4 4 4 2 2 3" xfId="15191"/>
    <cellStyle name="Calculation 4 4 4 2 3" xfId="15192"/>
    <cellStyle name="Calculation 4 4 4 2 3 2" xfId="15193"/>
    <cellStyle name="Calculation 4 4 4 2 3 3" xfId="15194"/>
    <cellStyle name="Calculation 4 4 4 2 4" xfId="15195"/>
    <cellStyle name="Calculation 4 4 4 2 4 2" xfId="15196"/>
    <cellStyle name="Calculation 4 4 4 2 4 3" xfId="15197"/>
    <cellStyle name="Calculation 4 4 4 2 5" xfId="15198"/>
    <cellStyle name="Calculation 4 4 4 2 5 2" xfId="15199"/>
    <cellStyle name="Calculation 4 4 4 2 5 3" xfId="15200"/>
    <cellStyle name="Calculation 4 4 4 2 6" xfId="15201"/>
    <cellStyle name="Calculation 4 4 4 2 6 2" xfId="15202"/>
    <cellStyle name="Calculation 4 4 4 2 6 3" xfId="15203"/>
    <cellStyle name="Calculation 4 4 4 2 7" xfId="15204"/>
    <cellStyle name="Calculation 4 4 4 2 7 2" xfId="15205"/>
    <cellStyle name="Calculation 4 4 4 2 7 3" xfId="15206"/>
    <cellStyle name="Calculation 4 4 4 2 8" xfId="15207"/>
    <cellStyle name="Calculation 4 4 4 2 9" xfId="15208"/>
    <cellStyle name="Calculation 4 4 4 3" xfId="15209"/>
    <cellStyle name="Calculation 4 4 4 3 2" xfId="15210"/>
    <cellStyle name="Calculation 4 4 4 3 3" xfId="15211"/>
    <cellStyle name="Calculation 4 4 4 4" xfId="15212"/>
    <cellStyle name="Calculation 4 4 4 4 2" xfId="15213"/>
    <cellStyle name="Calculation 4 4 4 4 3" xfId="15214"/>
    <cellStyle name="Calculation 4 4 4 5" xfId="15215"/>
    <cellStyle name="Calculation 4 4 4 5 2" xfId="15216"/>
    <cellStyle name="Calculation 4 4 4 5 3" xfId="15217"/>
    <cellStyle name="Calculation 4 4 4 6" xfId="15218"/>
    <cellStyle name="Calculation 4 4 4 6 2" xfId="15219"/>
    <cellStyle name="Calculation 4 4 4 6 3" xfId="15220"/>
    <cellStyle name="Calculation 4 4 4 7" xfId="15221"/>
    <cellStyle name="Calculation 4 4 4 7 2" xfId="15222"/>
    <cellStyle name="Calculation 4 4 4 7 3" xfId="15223"/>
    <cellStyle name="Calculation 4 4 4 8" xfId="15224"/>
    <cellStyle name="Calculation 4 4 4 8 2" xfId="15225"/>
    <cellStyle name="Calculation 4 4 4 8 3" xfId="15226"/>
    <cellStyle name="Calculation 4 4 4 9" xfId="15227"/>
    <cellStyle name="Calculation 4 4 5" xfId="15228"/>
    <cellStyle name="Calculation 4 4 5 2" xfId="15229"/>
    <cellStyle name="Calculation 4 4 5 2 2" xfId="15230"/>
    <cellStyle name="Calculation 4 4 5 2 3" xfId="15231"/>
    <cellStyle name="Calculation 4 4 5 3" xfId="15232"/>
    <cellStyle name="Calculation 4 4 5 3 2" xfId="15233"/>
    <cellStyle name="Calculation 4 4 5 3 3" xfId="15234"/>
    <cellStyle name="Calculation 4 4 5 4" xfId="15235"/>
    <cellStyle name="Calculation 4 4 5 4 2" xfId="15236"/>
    <cellStyle name="Calculation 4 4 5 4 3" xfId="15237"/>
    <cellStyle name="Calculation 4 4 5 5" xfId="15238"/>
    <cellStyle name="Calculation 4 4 5 5 2" xfId="15239"/>
    <cellStyle name="Calculation 4 4 5 5 3" xfId="15240"/>
    <cellStyle name="Calculation 4 4 5 6" xfId="15241"/>
    <cellStyle name="Calculation 4 4 5 6 2" xfId="15242"/>
    <cellStyle name="Calculation 4 4 5 6 3" xfId="15243"/>
    <cellStyle name="Calculation 4 4 5 7" xfId="15244"/>
    <cellStyle name="Calculation 4 4 5 7 2" xfId="15245"/>
    <cellStyle name="Calculation 4 4 5 7 3" xfId="15246"/>
    <cellStyle name="Calculation 4 4 5 8" xfId="15247"/>
    <cellStyle name="Calculation 4 4 5 9" xfId="15248"/>
    <cellStyle name="Calculation 4 4 6" xfId="15249"/>
    <cellStyle name="Calculation 4 4 6 2" xfId="15250"/>
    <cellStyle name="Calculation 4 4 6 3" xfId="15251"/>
    <cellStyle name="Calculation 4 4 7" xfId="15252"/>
    <cellStyle name="Calculation 4 4 7 2" xfId="15253"/>
    <cellStyle name="Calculation 4 4 7 3" xfId="15254"/>
    <cellStyle name="Calculation 4 4 8" xfId="15255"/>
    <cellStyle name="Calculation 4 4 8 2" xfId="15256"/>
    <cellStyle name="Calculation 4 4 8 3" xfId="15257"/>
    <cellStyle name="Calculation 4 4 9" xfId="15258"/>
    <cellStyle name="Calculation 4 4 9 2" xfId="15259"/>
    <cellStyle name="Calculation 4 4 9 3" xfId="15260"/>
    <cellStyle name="Calculation 4 5" xfId="15261"/>
    <cellStyle name="Calculation 4 5 10" xfId="15262"/>
    <cellStyle name="Calculation 4 5 2" xfId="15263"/>
    <cellStyle name="Calculation 4 5 2 2" xfId="15264"/>
    <cellStyle name="Calculation 4 5 2 2 2" xfId="15265"/>
    <cellStyle name="Calculation 4 5 2 2 3" xfId="15266"/>
    <cellStyle name="Calculation 4 5 2 3" xfId="15267"/>
    <cellStyle name="Calculation 4 5 2 3 2" xfId="15268"/>
    <cellStyle name="Calculation 4 5 2 3 3" xfId="15269"/>
    <cellStyle name="Calculation 4 5 2 4" xfId="15270"/>
    <cellStyle name="Calculation 4 5 2 4 2" xfId="15271"/>
    <cellStyle name="Calculation 4 5 2 4 3" xfId="15272"/>
    <cellStyle name="Calculation 4 5 2 5" xfId="15273"/>
    <cellStyle name="Calculation 4 5 2 5 2" xfId="15274"/>
    <cellStyle name="Calculation 4 5 2 5 3" xfId="15275"/>
    <cellStyle name="Calculation 4 5 2 6" xfId="15276"/>
    <cellStyle name="Calculation 4 5 2 6 2" xfId="15277"/>
    <cellStyle name="Calculation 4 5 2 6 3" xfId="15278"/>
    <cellStyle name="Calculation 4 5 2 7" xfId="15279"/>
    <cellStyle name="Calculation 4 5 2 7 2" xfId="15280"/>
    <cellStyle name="Calculation 4 5 2 7 3" xfId="15281"/>
    <cellStyle name="Calculation 4 5 2 8" xfId="15282"/>
    <cellStyle name="Calculation 4 5 2 9" xfId="15283"/>
    <cellStyle name="Calculation 4 5 3" xfId="15284"/>
    <cellStyle name="Calculation 4 5 3 2" xfId="15285"/>
    <cellStyle name="Calculation 4 5 3 3" xfId="15286"/>
    <cellStyle name="Calculation 4 5 4" xfId="15287"/>
    <cellStyle name="Calculation 4 5 4 2" xfId="15288"/>
    <cellStyle name="Calculation 4 5 4 3" xfId="15289"/>
    <cellStyle name="Calculation 4 5 5" xfId="15290"/>
    <cellStyle name="Calculation 4 5 5 2" xfId="15291"/>
    <cellStyle name="Calculation 4 5 5 3" xfId="15292"/>
    <cellStyle name="Calculation 4 5 6" xfId="15293"/>
    <cellStyle name="Calculation 4 5 6 2" xfId="15294"/>
    <cellStyle name="Calculation 4 5 6 3" xfId="15295"/>
    <cellStyle name="Calculation 4 5 7" xfId="15296"/>
    <cellStyle name="Calculation 4 5 7 2" xfId="15297"/>
    <cellStyle name="Calculation 4 5 7 3" xfId="15298"/>
    <cellStyle name="Calculation 4 5 8" xfId="15299"/>
    <cellStyle name="Calculation 4 5 8 2" xfId="15300"/>
    <cellStyle name="Calculation 4 5 8 3" xfId="15301"/>
    <cellStyle name="Calculation 4 5 9" xfId="15302"/>
    <cellStyle name="Calculation 4 6" xfId="15303"/>
    <cellStyle name="Calculation 4 6 10" xfId="15304"/>
    <cellStyle name="Calculation 4 6 2" xfId="15305"/>
    <cellStyle name="Calculation 4 6 2 2" xfId="15306"/>
    <cellStyle name="Calculation 4 6 2 2 2" xfId="15307"/>
    <cellStyle name="Calculation 4 6 2 2 3" xfId="15308"/>
    <cellStyle name="Calculation 4 6 2 3" xfId="15309"/>
    <cellStyle name="Calculation 4 6 2 3 2" xfId="15310"/>
    <cellStyle name="Calculation 4 6 2 3 3" xfId="15311"/>
    <cellStyle name="Calculation 4 6 2 4" xfId="15312"/>
    <cellStyle name="Calculation 4 6 2 4 2" xfId="15313"/>
    <cellStyle name="Calculation 4 6 2 4 3" xfId="15314"/>
    <cellStyle name="Calculation 4 6 2 5" xfId="15315"/>
    <cellStyle name="Calculation 4 6 2 5 2" xfId="15316"/>
    <cellStyle name="Calculation 4 6 2 5 3" xfId="15317"/>
    <cellStyle name="Calculation 4 6 2 6" xfId="15318"/>
    <cellStyle name="Calculation 4 6 2 6 2" xfId="15319"/>
    <cellStyle name="Calculation 4 6 2 6 3" xfId="15320"/>
    <cellStyle name="Calculation 4 6 2 7" xfId="15321"/>
    <cellStyle name="Calculation 4 6 2 7 2" xfId="15322"/>
    <cellStyle name="Calculation 4 6 2 7 3" xfId="15323"/>
    <cellStyle name="Calculation 4 6 2 8" xfId="15324"/>
    <cellStyle name="Calculation 4 6 2 9" xfId="15325"/>
    <cellStyle name="Calculation 4 6 3" xfId="15326"/>
    <cellStyle name="Calculation 4 6 3 2" xfId="15327"/>
    <cellStyle name="Calculation 4 6 3 3" xfId="15328"/>
    <cellStyle name="Calculation 4 6 4" xfId="15329"/>
    <cellStyle name="Calculation 4 6 4 2" xfId="15330"/>
    <cellStyle name="Calculation 4 6 4 3" xfId="15331"/>
    <cellStyle name="Calculation 4 6 5" xfId="15332"/>
    <cellStyle name="Calculation 4 6 5 2" xfId="15333"/>
    <cellStyle name="Calculation 4 6 5 3" xfId="15334"/>
    <cellStyle name="Calculation 4 6 6" xfId="15335"/>
    <cellStyle name="Calculation 4 6 6 2" xfId="15336"/>
    <cellStyle name="Calculation 4 6 6 3" xfId="15337"/>
    <cellStyle name="Calculation 4 6 7" xfId="15338"/>
    <cellStyle name="Calculation 4 6 7 2" xfId="15339"/>
    <cellStyle name="Calculation 4 6 7 3" xfId="15340"/>
    <cellStyle name="Calculation 4 6 8" xfId="15341"/>
    <cellStyle name="Calculation 4 6 8 2" xfId="15342"/>
    <cellStyle name="Calculation 4 6 8 3" xfId="15343"/>
    <cellStyle name="Calculation 4 6 9" xfId="15344"/>
    <cellStyle name="Calculation 4 7" xfId="15345"/>
    <cellStyle name="Calculation 4 7 10" xfId="15346"/>
    <cellStyle name="Calculation 4 7 2" xfId="15347"/>
    <cellStyle name="Calculation 4 7 2 2" xfId="15348"/>
    <cellStyle name="Calculation 4 7 2 2 2" xfId="15349"/>
    <cellStyle name="Calculation 4 7 2 2 3" xfId="15350"/>
    <cellStyle name="Calculation 4 7 2 3" xfId="15351"/>
    <cellStyle name="Calculation 4 7 2 3 2" xfId="15352"/>
    <cellStyle name="Calculation 4 7 2 3 3" xfId="15353"/>
    <cellStyle name="Calculation 4 7 2 4" xfId="15354"/>
    <cellStyle name="Calculation 4 7 2 4 2" xfId="15355"/>
    <cellStyle name="Calculation 4 7 2 4 3" xfId="15356"/>
    <cellStyle name="Calculation 4 7 2 5" xfId="15357"/>
    <cellStyle name="Calculation 4 7 2 5 2" xfId="15358"/>
    <cellStyle name="Calculation 4 7 2 5 3" xfId="15359"/>
    <cellStyle name="Calculation 4 7 2 6" xfId="15360"/>
    <cellStyle name="Calculation 4 7 2 6 2" xfId="15361"/>
    <cellStyle name="Calculation 4 7 2 6 3" xfId="15362"/>
    <cellStyle name="Calculation 4 7 2 7" xfId="15363"/>
    <cellStyle name="Calculation 4 7 2 7 2" xfId="15364"/>
    <cellStyle name="Calculation 4 7 2 7 3" xfId="15365"/>
    <cellStyle name="Calculation 4 7 2 8" xfId="15366"/>
    <cellStyle name="Calculation 4 7 2 9" xfId="15367"/>
    <cellStyle name="Calculation 4 7 3" xfId="15368"/>
    <cellStyle name="Calculation 4 7 3 2" xfId="15369"/>
    <cellStyle name="Calculation 4 7 3 3" xfId="15370"/>
    <cellStyle name="Calculation 4 7 4" xfId="15371"/>
    <cellStyle name="Calculation 4 7 4 2" xfId="15372"/>
    <cellStyle name="Calculation 4 7 4 3" xfId="15373"/>
    <cellStyle name="Calculation 4 7 5" xfId="15374"/>
    <cellStyle name="Calculation 4 7 5 2" xfId="15375"/>
    <cellStyle name="Calculation 4 7 5 3" xfId="15376"/>
    <cellStyle name="Calculation 4 7 6" xfId="15377"/>
    <cellStyle name="Calculation 4 7 6 2" xfId="15378"/>
    <cellStyle name="Calculation 4 7 6 3" xfId="15379"/>
    <cellStyle name="Calculation 4 7 7" xfId="15380"/>
    <cellStyle name="Calculation 4 7 7 2" xfId="15381"/>
    <cellStyle name="Calculation 4 7 7 3" xfId="15382"/>
    <cellStyle name="Calculation 4 7 8" xfId="15383"/>
    <cellStyle name="Calculation 4 7 8 2" xfId="15384"/>
    <cellStyle name="Calculation 4 7 8 3" xfId="15385"/>
    <cellStyle name="Calculation 4 7 9" xfId="15386"/>
    <cellStyle name="Calculation 4 8" xfId="15387"/>
    <cellStyle name="Calculation 4 8 2" xfId="15388"/>
    <cellStyle name="Calculation 4 8 2 2" xfId="15389"/>
    <cellStyle name="Calculation 4 8 2 3" xfId="15390"/>
    <cellStyle name="Calculation 4 8 3" xfId="15391"/>
    <cellStyle name="Calculation 4 8 3 2" xfId="15392"/>
    <cellStyle name="Calculation 4 8 3 3" xfId="15393"/>
    <cellStyle name="Calculation 4 8 4" xfId="15394"/>
    <cellStyle name="Calculation 4 8 4 2" xfId="15395"/>
    <cellStyle name="Calculation 4 8 4 3" xfId="15396"/>
    <cellStyle name="Calculation 4 8 5" xfId="15397"/>
    <cellStyle name="Calculation 4 8 5 2" xfId="15398"/>
    <cellStyle name="Calculation 4 8 5 3" xfId="15399"/>
    <cellStyle name="Calculation 4 8 6" xfId="15400"/>
    <cellStyle name="Calculation 4 8 6 2" xfId="15401"/>
    <cellStyle name="Calculation 4 8 6 3" xfId="15402"/>
    <cellStyle name="Calculation 4 8 7" xfId="15403"/>
    <cellStyle name="Calculation 4 8 7 2" xfId="15404"/>
    <cellStyle name="Calculation 4 8 7 3" xfId="15405"/>
    <cellStyle name="Calculation 4 8 8" xfId="15406"/>
    <cellStyle name="Calculation 4 8 9" xfId="15407"/>
    <cellStyle name="Calculation 4 9" xfId="15408"/>
    <cellStyle name="Calculation 4 9 2" xfId="15409"/>
    <cellStyle name="Calculation 4 9 3" xfId="15410"/>
    <cellStyle name="Check Cell 2" xfId="193"/>
    <cellStyle name="Check Cell 2 2" xfId="194"/>
    <cellStyle name="Check Cell 2 2 2" xfId="15411"/>
    <cellStyle name="Check Cell 2 3" xfId="195"/>
    <cellStyle name="Check Cell 2 4" xfId="1156"/>
    <cellStyle name="Check Cell 2 4 2" xfId="15412"/>
    <cellStyle name="Check Cell 3" xfId="196"/>
    <cellStyle name="Check Cell 4" xfId="197"/>
    <cellStyle name="Check Cell 4 2" xfId="15413"/>
    <cellStyle name="Color" xfId="198"/>
    <cellStyle name="combo" xfId="199"/>
    <cellStyle name="Comma" xfId="46214" builtinId="3"/>
    <cellStyle name="Comma 10" xfId="200"/>
    <cellStyle name="Comma 10 2" xfId="201"/>
    <cellStyle name="Comma 11" xfId="202"/>
    <cellStyle name="Comma 11 2" xfId="203"/>
    <cellStyle name="Comma 11 2 2" xfId="204"/>
    <cellStyle name="Comma 11 2 2 2" xfId="1157"/>
    <cellStyle name="Comma 11 2 2 2 2" xfId="15414"/>
    <cellStyle name="Comma 11 2 2 2 2 2" xfId="15415"/>
    <cellStyle name="Comma 11 2 2 2 2 2 2" xfId="15416"/>
    <cellStyle name="Comma 11 2 2 2 2 2 3" xfId="15417"/>
    <cellStyle name="Comma 11 2 2 2 2 3" xfId="15418"/>
    <cellStyle name="Comma 11 2 2 2 2 3 2" xfId="15419"/>
    <cellStyle name="Comma 11 2 2 2 2 3 3" xfId="15420"/>
    <cellStyle name="Comma 11 2 2 2 2 4" xfId="15421"/>
    <cellStyle name="Comma 11 2 2 2 2 5" xfId="15422"/>
    <cellStyle name="Comma 11 2 2 2 3" xfId="15423"/>
    <cellStyle name="Comma 11 2 2 2 3 2" xfId="15424"/>
    <cellStyle name="Comma 11 2 2 2 3 3" xfId="15425"/>
    <cellStyle name="Comma 11 2 2 2 4" xfId="15426"/>
    <cellStyle name="Comma 11 2 2 2 4 2" xfId="15427"/>
    <cellStyle name="Comma 11 2 2 2 4 3" xfId="15428"/>
    <cellStyle name="Comma 11 2 2 2 5" xfId="15429"/>
    <cellStyle name="Comma 11 2 2 2 6" xfId="15430"/>
    <cellStyle name="Comma 11 2 2 2 7" xfId="45079"/>
    <cellStyle name="Comma 11 2 2 3" xfId="15431"/>
    <cellStyle name="Comma 11 2 2 3 2" xfId="15432"/>
    <cellStyle name="Comma 11 2 2 3 2 2" xfId="15433"/>
    <cellStyle name="Comma 11 2 2 3 2 3" xfId="15434"/>
    <cellStyle name="Comma 11 2 2 3 3" xfId="15435"/>
    <cellStyle name="Comma 11 2 2 3 3 2" xfId="15436"/>
    <cellStyle name="Comma 11 2 2 3 3 3" xfId="15437"/>
    <cellStyle name="Comma 11 2 2 3 4" xfId="15438"/>
    <cellStyle name="Comma 11 2 2 3 5" xfId="15439"/>
    <cellStyle name="Comma 11 2 2 4" xfId="15440"/>
    <cellStyle name="Comma 11 2 2 4 2" xfId="15441"/>
    <cellStyle name="Comma 11 2 2 4 3" xfId="15442"/>
    <cellStyle name="Comma 11 2 2 5" xfId="15443"/>
    <cellStyle name="Comma 11 2 2 5 2" xfId="15444"/>
    <cellStyle name="Comma 11 2 2 5 3" xfId="15445"/>
    <cellStyle name="Comma 11 2 2 6" xfId="15446"/>
    <cellStyle name="Comma 11 2 2 7" xfId="15447"/>
    <cellStyle name="Comma 11 2 2 8" xfId="45080"/>
    <cellStyle name="Comma 11 2 3" xfId="1158"/>
    <cellStyle name="Comma 11 2 3 2" xfId="15448"/>
    <cellStyle name="Comma 11 2 3 2 2" xfId="15449"/>
    <cellStyle name="Comma 11 2 3 2 2 2" xfId="15450"/>
    <cellStyle name="Comma 11 2 3 2 2 3" xfId="15451"/>
    <cellStyle name="Comma 11 2 3 2 3" xfId="15452"/>
    <cellStyle name="Comma 11 2 3 2 3 2" xfId="15453"/>
    <cellStyle name="Comma 11 2 3 2 3 3" xfId="15454"/>
    <cellStyle name="Comma 11 2 3 2 4" xfId="15455"/>
    <cellStyle name="Comma 11 2 3 2 5" xfId="15456"/>
    <cellStyle name="Comma 11 2 3 3" xfId="15457"/>
    <cellStyle name="Comma 11 2 3 3 2" xfId="15458"/>
    <cellStyle name="Comma 11 2 3 3 3" xfId="15459"/>
    <cellStyle name="Comma 11 2 3 4" xfId="15460"/>
    <cellStyle name="Comma 11 2 3 4 2" xfId="15461"/>
    <cellStyle name="Comma 11 2 3 4 3" xfId="15462"/>
    <cellStyle name="Comma 11 2 3 5" xfId="15463"/>
    <cellStyle name="Comma 11 2 3 6" xfId="15464"/>
    <cellStyle name="Comma 11 2 3 7" xfId="45081"/>
    <cellStyle name="Comma 11 2 4" xfId="15465"/>
    <cellStyle name="Comma 11 2 4 2" xfId="15466"/>
    <cellStyle name="Comma 11 2 4 2 2" xfId="15467"/>
    <cellStyle name="Comma 11 2 4 2 3" xfId="15468"/>
    <cellStyle name="Comma 11 2 4 3" xfId="15469"/>
    <cellStyle name="Comma 11 2 4 3 2" xfId="15470"/>
    <cellStyle name="Comma 11 2 4 3 3" xfId="15471"/>
    <cellStyle name="Comma 11 2 4 4" xfId="15472"/>
    <cellStyle name="Comma 11 2 4 5" xfId="15473"/>
    <cellStyle name="Comma 11 2 5" xfId="15474"/>
    <cellStyle name="Comma 11 2 5 2" xfId="15475"/>
    <cellStyle name="Comma 11 2 5 3" xfId="15476"/>
    <cellStyle name="Comma 11 2 6" xfId="15477"/>
    <cellStyle name="Comma 11 2 6 2" xfId="15478"/>
    <cellStyle name="Comma 11 2 6 3" xfId="15479"/>
    <cellStyle name="Comma 11 2 7" xfId="15480"/>
    <cellStyle name="Comma 11 2 8" xfId="15481"/>
    <cellStyle name="Comma 11 3" xfId="205"/>
    <cellStyle name="Comma 11 3 2" xfId="1159"/>
    <cellStyle name="Comma 11 3 2 2" xfId="15482"/>
    <cellStyle name="Comma 11 3 2 2 2" xfId="15483"/>
    <cellStyle name="Comma 11 3 2 2 2 2" xfId="15484"/>
    <cellStyle name="Comma 11 3 2 2 2 3" xfId="15485"/>
    <cellStyle name="Comma 11 3 2 2 3" xfId="15486"/>
    <cellStyle name="Comma 11 3 2 2 3 2" xfId="15487"/>
    <cellStyle name="Comma 11 3 2 2 3 3" xfId="15488"/>
    <cellStyle name="Comma 11 3 2 2 4" xfId="15489"/>
    <cellStyle name="Comma 11 3 2 2 5" xfId="15490"/>
    <cellStyle name="Comma 11 3 2 3" xfId="15491"/>
    <cellStyle name="Comma 11 3 2 3 2" xfId="15492"/>
    <cellStyle name="Comma 11 3 2 3 3" xfId="15493"/>
    <cellStyle name="Comma 11 3 2 4" xfId="15494"/>
    <cellStyle name="Comma 11 3 2 4 2" xfId="15495"/>
    <cellStyle name="Comma 11 3 2 4 3" xfId="15496"/>
    <cellStyle name="Comma 11 3 2 5" xfId="15497"/>
    <cellStyle name="Comma 11 3 2 6" xfId="15498"/>
    <cellStyle name="Comma 11 3 2 7" xfId="45082"/>
    <cellStyle name="Comma 11 3 3" xfId="15499"/>
    <cellStyle name="Comma 11 3 3 2" xfId="15500"/>
    <cellStyle name="Comma 11 3 3 2 2" xfId="15501"/>
    <cellStyle name="Comma 11 3 3 2 3" xfId="15502"/>
    <cellStyle name="Comma 11 3 3 3" xfId="15503"/>
    <cellStyle name="Comma 11 3 3 3 2" xfId="15504"/>
    <cellStyle name="Comma 11 3 3 3 3" xfId="15505"/>
    <cellStyle name="Comma 11 3 3 4" xfId="15506"/>
    <cellStyle name="Comma 11 3 3 5" xfId="15507"/>
    <cellStyle name="Comma 11 3 4" xfId="15508"/>
    <cellStyle name="Comma 11 3 4 2" xfId="15509"/>
    <cellStyle name="Comma 11 3 4 3" xfId="15510"/>
    <cellStyle name="Comma 11 3 5" xfId="15511"/>
    <cellStyle name="Comma 11 3 5 2" xfId="15512"/>
    <cellStyle name="Comma 11 3 5 3" xfId="15513"/>
    <cellStyle name="Comma 11 3 6" xfId="15514"/>
    <cellStyle name="Comma 11 3 7" xfId="15515"/>
    <cellStyle name="Comma 11 3 8" xfId="45083"/>
    <cellStyle name="Comma 11 4" xfId="1160"/>
    <cellStyle name="Comma 11 4 2" xfId="15516"/>
    <cellStyle name="Comma 11 4 2 2" xfId="15517"/>
    <cellStyle name="Comma 11 4 2 2 2" xfId="15518"/>
    <cellStyle name="Comma 11 4 2 2 3" xfId="15519"/>
    <cellStyle name="Comma 11 4 2 3" xfId="15520"/>
    <cellStyle name="Comma 11 4 2 3 2" xfId="15521"/>
    <cellStyle name="Comma 11 4 2 3 3" xfId="15522"/>
    <cellStyle name="Comma 11 4 2 4" xfId="15523"/>
    <cellStyle name="Comma 11 4 2 5" xfId="15524"/>
    <cellStyle name="Comma 11 4 3" xfId="15525"/>
    <cellStyle name="Comma 11 4 3 2" xfId="15526"/>
    <cellStyle name="Comma 11 4 3 3" xfId="15527"/>
    <cellStyle name="Comma 11 4 4" xfId="15528"/>
    <cellStyle name="Comma 11 4 4 2" xfId="15529"/>
    <cellStyle name="Comma 11 4 4 3" xfId="15530"/>
    <cellStyle name="Comma 11 4 5" xfId="15531"/>
    <cellStyle name="Comma 11 4 6" xfId="15532"/>
    <cellStyle name="Comma 11 4 7" xfId="45084"/>
    <cellStyle name="Comma 11 5" xfId="15533"/>
    <cellStyle name="Comma 11 5 2" xfId="15534"/>
    <cellStyle name="Comma 11 5 2 2" xfId="15535"/>
    <cellStyle name="Comma 11 5 2 3" xfId="15536"/>
    <cellStyle name="Comma 11 5 3" xfId="15537"/>
    <cellStyle name="Comma 11 5 3 2" xfId="15538"/>
    <cellStyle name="Comma 11 5 3 3" xfId="15539"/>
    <cellStyle name="Comma 11 5 4" xfId="15540"/>
    <cellStyle name="Comma 11 5 5" xfId="15541"/>
    <cellStyle name="Comma 11 6" xfId="15542"/>
    <cellStyle name="Comma 11 6 2" xfId="15543"/>
    <cellStyle name="Comma 11 6 3" xfId="15544"/>
    <cellStyle name="Comma 11 7" xfId="15545"/>
    <cellStyle name="Comma 11 7 2" xfId="15546"/>
    <cellStyle name="Comma 11 7 3" xfId="15547"/>
    <cellStyle name="Comma 11 8" xfId="15548"/>
    <cellStyle name="Comma 11 9" xfId="15549"/>
    <cellStyle name="Comma 12" xfId="206"/>
    <cellStyle name="Comma 12 2" xfId="207"/>
    <cellStyle name="Comma 12 2 2" xfId="208"/>
    <cellStyle name="Comma 12 2 2 2" xfId="15550"/>
    <cellStyle name="Comma 12 2 2 2 2" xfId="15551"/>
    <cellStyle name="Comma 12 2 2 2 2 2" xfId="15552"/>
    <cellStyle name="Comma 12 2 2 2 2 3" xfId="15553"/>
    <cellStyle name="Comma 12 2 2 2 3" xfId="15554"/>
    <cellStyle name="Comma 12 2 2 2 3 2" xfId="15555"/>
    <cellStyle name="Comma 12 2 2 2 3 3" xfId="15556"/>
    <cellStyle name="Comma 12 2 2 2 4" xfId="15557"/>
    <cellStyle name="Comma 12 2 2 2 5" xfId="15558"/>
    <cellStyle name="Comma 12 2 2 3" xfId="15559"/>
    <cellStyle name="Comma 12 2 2 3 2" xfId="15560"/>
    <cellStyle name="Comma 12 2 2 3 3" xfId="15561"/>
    <cellStyle name="Comma 12 2 2 4" xfId="15562"/>
    <cellStyle name="Comma 12 2 2 4 2" xfId="15563"/>
    <cellStyle name="Comma 12 2 2 4 3" xfId="15564"/>
    <cellStyle name="Comma 12 2 2 5" xfId="15565"/>
    <cellStyle name="Comma 12 2 2 6" xfId="15566"/>
    <cellStyle name="Comma 12 2 3" xfId="15567"/>
    <cellStyle name="Comma 12 2 3 2" xfId="15568"/>
    <cellStyle name="Comma 12 2 3 2 2" xfId="15569"/>
    <cellStyle name="Comma 12 2 3 2 3" xfId="15570"/>
    <cellStyle name="Comma 12 2 3 3" xfId="15571"/>
    <cellStyle name="Comma 12 2 3 3 2" xfId="15572"/>
    <cellStyle name="Comma 12 2 3 3 3" xfId="15573"/>
    <cellStyle name="Comma 12 2 3 4" xfId="15574"/>
    <cellStyle name="Comma 12 2 3 5" xfId="15575"/>
    <cellStyle name="Comma 12 2 4" xfId="15576"/>
    <cellStyle name="Comma 12 2 4 2" xfId="15577"/>
    <cellStyle name="Comma 12 2 4 3" xfId="15578"/>
    <cellStyle name="Comma 12 2 5" xfId="15579"/>
    <cellStyle name="Comma 12 2 5 2" xfId="15580"/>
    <cellStyle name="Comma 12 2 5 3" xfId="15581"/>
    <cellStyle name="Comma 12 2 6" xfId="15582"/>
    <cellStyle name="Comma 12 2 7" xfId="15583"/>
    <cellStyle name="Comma 12 3" xfId="209"/>
    <cellStyle name="Comma 12 4" xfId="210"/>
    <cellStyle name="Comma 12 5" xfId="211"/>
    <cellStyle name="Comma 12 6" xfId="15584"/>
    <cellStyle name="Comma 13" xfId="212"/>
    <cellStyle name="Comma 13 2" xfId="213"/>
    <cellStyle name="Comma 13 2 2" xfId="15585"/>
    <cellStyle name="Comma 13 2 2 2" xfId="15586"/>
    <cellStyle name="Comma 13 2 2 2 2" xfId="15587"/>
    <cellStyle name="Comma 13 2 2 2 2 2" xfId="15588"/>
    <cellStyle name="Comma 13 2 2 2 2 3" xfId="15589"/>
    <cellStyle name="Comma 13 2 2 2 3" xfId="15590"/>
    <cellStyle name="Comma 13 2 2 2 3 2" xfId="15591"/>
    <cellStyle name="Comma 13 2 2 2 3 3" xfId="15592"/>
    <cellStyle name="Comma 13 2 2 2 4" xfId="15593"/>
    <cellStyle name="Comma 13 2 2 2 5" xfId="15594"/>
    <cellStyle name="Comma 13 2 2 3" xfId="15595"/>
    <cellStyle name="Comma 13 2 2 3 2" xfId="15596"/>
    <cellStyle name="Comma 13 2 2 3 3" xfId="15597"/>
    <cellStyle name="Comma 13 2 2 4" xfId="15598"/>
    <cellStyle name="Comma 13 2 2 4 2" xfId="15599"/>
    <cellStyle name="Comma 13 2 2 4 3" xfId="15600"/>
    <cellStyle name="Comma 13 2 2 5" xfId="15601"/>
    <cellStyle name="Comma 13 2 2 6" xfId="15602"/>
    <cellStyle name="Comma 13 2 3" xfId="15603"/>
    <cellStyle name="Comma 13 2 3 2" xfId="15604"/>
    <cellStyle name="Comma 13 2 3 2 2" xfId="15605"/>
    <cellStyle name="Comma 13 2 3 2 3" xfId="15606"/>
    <cellStyle name="Comma 13 2 3 3" xfId="15607"/>
    <cellStyle name="Comma 13 2 3 3 2" xfId="15608"/>
    <cellStyle name="Comma 13 2 3 3 3" xfId="15609"/>
    <cellStyle name="Comma 13 2 3 4" xfId="15610"/>
    <cellStyle name="Comma 13 2 3 5" xfId="15611"/>
    <cellStyle name="Comma 13 2 4" xfId="15612"/>
    <cellStyle name="Comma 13 2 4 2" xfId="15613"/>
    <cellStyle name="Comma 13 2 4 3" xfId="15614"/>
    <cellStyle name="Comma 13 2 5" xfId="15615"/>
    <cellStyle name="Comma 13 2 5 2" xfId="15616"/>
    <cellStyle name="Comma 13 2 5 3" xfId="15617"/>
    <cellStyle name="Comma 13 2 6" xfId="15618"/>
    <cellStyle name="Comma 13 2 7" xfId="15619"/>
    <cellStyle name="Comma 13 2 8" xfId="44905"/>
    <cellStyle name="Comma 13 3" xfId="214"/>
    <cellStyle name="Comma 13 3 2" xfId="15620"/>
    <cellStyle name="Comma 13 3 2 2" xfId="15621"/>
    <cellStyle name="Comma 13 3 2 2 2" xfId="15622"/>
    <cellStyle name="Comma 13 3 2 2 3" xfId="15623"/>
    <cellStyle name="Comma 13 3 2 3" xfId="15624"/>
    <cellStyle name="Comma 13 3 2 3 2" xfId="15625"/>
    <cellStyle name="Comma 13 3 2 3 3" xfId="15626"/>
    <cellStyle name="Comma 13 3 2 4" xfId="15627"/>
    <cellStyle name="Comma 13 3 2 5" xfId="15628"/>
    <cellStyle name="Comma 13 3 3" xfId="15629"/>
    <cellStyle name="Comma 13 3 3 2" xfId="15630"/>
    <cellStyle name="Comma 13 3 3 3" xfId="15631"/>
    <cellStyle name="Comma 13 3 4" xfId="15632"/>
    <cellStyle name="Comma 13 3 4 2" xfId="15633"/>
    <cellStyle name="Comma 13 3 4 3" xfId="15634"/>
    <cellStyle name="Comma 13 3 5" xfId="15635"/>
    <cellStyle name="Comma 13 3 6" xfId="15636"/>
    <cellStyle name="Comma 13 4" xfId="15637"/>
    <cellStyle name="Comma 13 4 2" xfId="15638"/>
    <cellStyle name="Comma 13 4 2 2" xfId="15639"/>
    <cellStyle name="Comma 13 4 2 3" xfId="15640"/>
    <cellStyle name="Comma 13 4 3" xfId="15641"/>
    <cellStyle name="Comma 13 4 3 2" xfId="15642"/>
    <cellStyle name="Comma 13 4 3 3" xfId="15643"/>
    <cellStyle name="Comma 13 4 4" xfId="15644"/>
    <cellStyle name="Comma 13 4 5" xfId="15645"/>
    <cellStyle name="Comma 13 4 6" xfId="44124"/>
    <cellStyle name="Comma 13 5" xfId="15646"/>
    <cellStyle name="Comma 13 5 2" xfId="15647"/>
    <cellStyle name="Comma 13 5 3" xfId="15648"/>
    <cellStyle name="Comma 13 6" xfId="15649"/>
    <cellStyle name="Comma 13 6 2" xfId="15650"/>
    <cellStyle name="Comma 13 6 3" xfId="15651"/>
    <cellStyle name="Comma 13 7" xfId="15652"/>
    <cellStyle name="Comma 13 8" xfId="15653"/>
    <cellStyle name="Comma 13 9" xfId="44125"/>
    <cellStyle name="Comma 14" xfId="215"/>
    <cellStyle name="Comma 14 2" xfId="1161"/>
    <cellStyle name="Comma 15" xfId="216"/>
    <cellStyle name="Comma 15 2" xfId="217"/>
    <cellStyle name="Comma 15 2 2" xfId="15654"/>
    <cellStyle name="Comma 15 2 3" xfId="44906"/>
    <cellStyle name="Comma 15 3" xfId="218"/>
    <cellStyle name="Comma 15 4" xfId="15655"/>
    <cellStyle name="Comma 16" xfId="219"/>
    <cellStyle name="Comma 16 2" xfId="220"/>
    <cellStyle name="Comma 16 2 2" xfId="15656"/>
    <cellStyle name="Comma 16 2 2 2" xfId="15657"/>
    <cellStyle name="Comma 16 2 2 3" xfId="15658"/>
    <cellStyle name="Comma 16 2 3" xfId="15659"/>
    <cellStyle name="Comma 16 2 3 2" xfId="15660"/>
    <cellStyle name="Comma 16 2 3 3" xfId="15661"/>
    <cellStyle name="Comma 16 2 4" xfId="15662"/>
    <cellStyle name="Comma 16 2 5" xfId="15663"/>
    <cellStyle name="Comma 16 3" xfId="221"/>
    <cellStyle name="Comma 16 3 2" xfId="15664"/>
    <cellStyle name="Comma 16 3 3" xfId="15665"/>
    <cellStyle name="Comma 16 4" xfId="15666"/>
    <cellStyle name="Comma 16 4 2" xfId="15667"/>
    <cellStyle name="Comma 16 4 3" xfId="15668"/>
    <cellStyle name="Comma 16 5" xfId="15669"/>
    <cellStyle name="Comma 16 6" xfId="15670"/>
    <cellStyle name="Comma 17" xfId="222"/>
    <cellStyle name="Comma 17 2" xfId="223"/>
    <cellStyle name="Comma 17 2 2" xfId="1162"/>
    <cellStyle name="Comma 17 3" xfId="224"/>
    <cellStyle name="Comma 17 3 2" xfId="15671"/>
    <cellStyle name="Comma 17 4" xfId="225"/>
    <cellStyle name="Comma 17 5" xfId="15672"/>
    <cellStyle name="Comma 17 6" xfId="42542"/>
    <cellStyle name="Comma 18" xfId="226"/>
    <cellStyle name="Comma 18 2" xfId="227"/>
    <cellStyle name="Comma 18 2 2" xfId="1163"/>
    <cellStyle name="Comma 18 3" xfId="228"/>
    <cellStyle name="Comma 18 4" xfId="229"/>
    <cellStyle name="Comma 18 5" xfId="15673"/>
    <cellStyle name="Comma 19" xfId="230"/>
    <cellStyle name="Comma 19 2" xfId="1164"/>
    <cellStyle name="Comma 19 2 2" xfId="15674"/>
    <cellStyle name="Comma 19 3" xfId="1165"/>
    <cellStyle name="Comma 19 4" xfId="1166"/>
    <cellStyle name="Comma 19 4 2" xfId="42630"/>
    <cellStyle name="Comma 19 4 3" xfId="45085"/>
    <cellStyle name="Comma 19 5" xfId="15675"/>
    <cellStyle name="Comma 19 5 2" xfId="42629"/>
    <cellStyle name="Comma 19 5 3" xfId="44907"/>
    <cellStyle name="Comma 19 6" xfId="39014"/>
    <cellStyle name="Comma 19 7" xfId="45086"/>
    <cellStyle name="Comma 2" xfId="231"/>
    <cellStyle name="Comma 2 2" xfId="232"/>
    <cellStyle name="Comma 2 2 2" xfId="233"/>
    <cellStyle name="Comma 2 2 2 2" xfId="234"/>
    <cellStyle name="Comma 2 2 2 2 2" xfId="1167"/>
    <cellStyle name="Comma 2 2 2 2 2 2" xfId="15676"/>
    <cellStyle name="Comma 2 2 2 2 3" xfId="15677"/>
    <cellStyle name="Comma 2 2 2 2 4" xfId="15678"/>
    <cellStyle name="Comma 2 2 2 2 5" xfId="44908"/>
    <cellStyle name="Comma 2 2 2 3" xfId="1040"/>
    <cellStyle name="Comma 2 2 2 4" xfId="15679"/>
    <cellStyle name="Comma 2 2 2 5" xfId="1032"/>
    <cellStyle name="Comma 2 2 3" xfId="235"/>
    <cellStyle name="Comma 2 2 3 2" xfId="15680"/>
    <cellStyle name="Comma 2 2 3 3" xfId="15681"/>
    <cellStyle name="Comma 2 2 4" xfId="2463"/>
    <cellStyle name="Comma 2 2 4 2" xfId="15682"/>
    <cellStyle name="Comma 2 2 4 3" xfId="15683"/>
    <cellStyle name="Comma 2 2 4 4" xfId="44126"/>
    <cellStyle name="Comma 2 2 5" xfId="43965"/>
    <cellStyle name="Comma 2 2 6" xfId="1027"/>
    <cellStyle name="Comma 2 3" xfId="236"/>
    <cellStyle name="Comma 2 3 2" xfId="1041"/>
    <cellStyle name="Comma 2 3 2 2" xfId="15684"/>
    <cellStyle name="Comma 2 3 2 3" xfId="42597"/>
    <cellStyle name="Comma 2 3 2 4" xfId="44909"/>
    <cellStyle name="Comma 2 3 3" xfId="2464"/>
    <cellStyle name="Comma 2 3 3 2" xfId="42554"/>
    <cellStyle name="Comma 2 3 3 3" xfId="44910"/>
    <cellStyle name="Comma 2 4" xfId="237"/>
    <cellStyle name="Comma 2 4 2" xfId="238"/>
    <cellStyle name="Comma 2 4 2 2" xfId="239"/>
    <cellStyle name="Comma 2 4 2 2 2" xfId="39015"/>
    <cellStyle name="Comma 2 4 2 3" xfId="15685"/>
    <cellStyle name="Comma 2 4 3" xfId="240"/>
    <cellStyle name="Comma 2 4 4" xfId="241"/>
    <cellStyle name="Comma 2 4 5" xfId="15686"/>
    <cellStyle name="Comma 2 4 6" xfId="15687"/>
    <cellStyle name="Comma 2 5" xfId="242"/>
    <cellStyle name="Comma 2 5 2" xfId="243"/>
    <cellStyle name="Comma 2 5 3" xfId="2465"/>
    <cellStyle name="Comma 2 5 4" xfId="44911"/>
    <cellStyle name="Comma 2 6" xfId="244"/>
    <cellStyle name="Comma 2 6 2" xfId="245"/>
    <cellStyle name="Comma 2 6 2 2" xfId="246"/>
    <cellStyle name="Comma 2 6 3" xfId="247"/>
    <cellStyle name="Comma 2 6 3 2" xfId="15688"/>
    <cellStyle name="Comma 2 6 3 3" xfId="39016"/>
    <cellStyle name="Comma 2 6 4" xfId="1168"/>
    <cellStyle name="Comma 2 6 4 2" xfId="42631"/>
    <cellStyle name="Comma 2 6 4 3" xfId="45087"/>
    <cellStyle name="Comma 2 6 5" xfId="39017"/>
    <cellStyle name="Comma 2 7" xfId="248"/>
    <cellStyle name="Comma 2 7 2" xfId="249"/>
    <cellStyle name="Comma 2 7 3" xfId="15689"/>
    <cellStyle name="Comma 2 7 3 2" xfId="42632"/>
    <cellStyle name="Comma 2 7 3 3" xfId="44912"/>
    <cellStyle name="Comma 2 7 4" xfId="15690"/>
    <cellStyle name="Comma 2 7 5" xfId="15691"/>
    <cellStyle name="Comma 2 7 6" xfId="1169"/>
    <cellStyle name="Comma 2 8" xfId="250"/>
    <cellStyle name="Comma 2 8 2" xfId="15692"/>
    <cellStyle name="Comma 2 8 3" xfId="45088"/>
    <cellStyle name="Comma 2 8 4" xfId="1099"/>
    <cellStyle name="Comma 2 9" xfId="1170"/>
    <cellStyle name="Comma 2 9 2" xfId="15693"/>
    <cellStyle name="Comma 20" xfId="251"/>
    <cellStyle name="Comma 20 2" xfId="252"/>
    <cellStyle name="Comma 20 2 2" xfId="15694"/>
    <cellStyle name="Comma 20 2 3" xfId="45089"/>
    <cellStyle name="Comma 20 2 4" xfId="1171"/>
    <cellStyle name="Comma 20 3" xfId="15695"/>
    <cellStyle name="Comma 20 4" xfId="15696"/>
    <cellStyle name="Comma 21" xfId="253"/>
    <cellStyle name="Comma 21 2" xfId="254"/>
    <cellStyle name="Comma 21 3" xfId="1056"/>
    <cellStyle name="Comma 21 3 2" xfId="15697"/>
    <cellStyle name="Comma 21 4" xfId="1100"/>
    <cellStyle name="Comma 21 5" xfId="44913"/>
    <cellStyle name="Comma 22" xfId="255"/>
    <cellStyle name="Comma 22 2" xfId="15698"/>
    <cellStyle name="Comma 23" xfId="256"/>
    <cellStyle name="Comma 24" xfId="1172"/>
    <cellStyle name="Comma 24 2" xfId="15699"/>
    <cellStyle name="Comma 24 2 2" xfId="42633"/>
    <cellStyle name="Comma 24 2 3" xfId="44914"/>
    <cellStyle name="Comma 24 3" xfId="45090"/>
    <cellStyle name="Comma 25" xfId="1173"/>
    <cellStyle name="Comma 25 2" xfId="1174"/>
    <cellStyle name="Comma 25 2 2" xfId="15700"/>
    <cellStyle name="Comma 25 2 2 2" xfId="42634"/>
    <cellStyle name="Comma 25 2 2 3" xfId="44915"/>
    <cellStyle name="Comma 25 2 3" xfId="45091"/>
    <cellStyle name="Comma 26" xfId="1175"/>
    <cellStyle name="Comma 27" xfId="1176"/>
    <cellStyle name="Comma 28" xfId="1177"/>
    <cellStyle name="Comma 28 2" xfId="42635"/>
    <cellStyle name="Comma 28 3" xfId="45092"/>
    <cellStyle name="Comma 29" xfId="1178"/>
    <cellStyle name="Comma 29 2" xfId="15701"/>
    <cellStyle name="Comma 3" xfId="257"/>
    <cellStyle name="Comma 3 2" xfId="258"/>
    <cellStyle name="Comma 3 2 2" xfId="259"/>
    <cellStyle name="Comma 3 3" xfId="260"/>
    <cellStyle name="Comma 3 4" xfId="261"/>
    <cellStyle name="Comma 3 5" xfId="39018"/>
    <cellStyle name="Comma 3 6" xfId="43966"/>
    <cellStyle name="Comma 3_2186" xfId="15702"/>
    <cellStyle name="Comma 30" xfId="15703"/>
    <cellStyle name="Comma 30 2" xfId="42553"/>
    <cellStyle name="Comma 30 3" xfId="44916"/>
    <cellStyle name="Comma 31" xfId="15704"/>
    <cellStyle name="Comma 32" xfId="15705"/>
    <cellStyle name="Comma 33" xfId="43978"/>
    <cellStyle name="Comma 34" xfId="43979"/>
    <cellStyle name="Comma 35" xfId="43980"/>
    <cellStyle name="Comma 36" xfId="43981"/>
    <cellStyle name="Comma 37" xfId="43982"/>
    <cellStyle name="Comma 38" xfId="43983"/>
    <cellStyle name="Comma 39" xfId="43984"/>
    <cellStyle name="Comma 4" xfId="262"/>
    <cellStyle name="Comma 4 10" xfId="1179"/>
    <cellStyle name="Comma 4 10 2" xfId="2467"/>
    <cellStyle name="Comma 4 10 2 2" xfId="2708"/>
    <cellStyle name="Comma 4 10 2 2 2" xfId="3738"/>
    <cellStyle name="Comma 4 10 2 2 3" xfId="3222"/>
    <cellStyle name="Comma 4 10 2 3" xfId="3474"/>
    <cellStyle name="Comma 4 10 2 4" xfId="2956"/>
    <cellStyle name="Comma 4 10 3" xfId="2707"/>
    <cellStyle name="Comma 4 10 3 2" xfId="3737"/>
    <cellStyle name="Comma 4 10 3 3" xfId="3221"/>
    <cellStyle name="Comma 4 10 4" xfId="3473"/>
    <cellStyle name="Comma 4 10 5" xfId="2955"/>
    <cellStyle name="Comma 4 10 6" xfId="2466"/>
    <cellStyle name="Comma 4 11" xfId="1180"/>
    <cellStyle name="Comma 4 11 2" xfId="2709"/>
    <cellStyle name="Comma 4 11 2 2" xfId="3739"/>
    <cellStyle name="Comma 4 11 2 3" xfId="3223"/>
    <cellStyle name="Comma 4 11 3" xfId="3475"/>
    <cellStyle name="Comma 4 11 4" xfId="2957"/>
    <cellStyle name="Comma 4 11 5" xfId="2468"/>
    <cellStyle name="Comma 4 12" xfId="1181"/>
    <cellStyle name="Comma 4 12 2" xfId="3727"/>
    <cellStyle name="Comma 4 12 3" xfId="3211"/>
    <cellStyle name="Comma 4 12 4" xfId="45093"/>
    <cellStyle name="Comma 4 13" xfId="3472"/>
    <cellStyle name="Comma 4 14" xfId="2954"/>
    <cellStyle name="Comma 4 15" xfId="45094"/>
    <cellStyle name="Comma 4 2" xfId="263"/>
    <cellStyle name="Comma 4 2 10" xfId="2700"/>
    <cellStyle name="Comma 4 2 10 2" xfId="3728"/>
    <cellStyle name="Comma 4 2 10 3" xfId="3212"/>
    <cellStyle name="Comma 4 2 11" xfId="3476"/>
    <cellStyle name="Comma 4 2 12" xfId="2958"/>
    <cellStyle name="Comma 4 2 2" xfId="264"/>
    <cellStyle name="Comma 4 2 2 10" xfId="39019"/>
    <cellStyle name="Comma 4 2 2 11" xfId="45095"/>
    <cellStyle name="Comma 4 2 2 2" xfId="265"/>
    <cellStyle name="Comma 4 2 2 2 2" xfId="1183"/>
    <cellStyle name="Comma 4 2 2 2 2 2" xfId="2470"/>
    <cellStyle name="Comma 4 2 2 2 2 2 2" xfId="2712"/>
    <cellStyle name="Comma 4 2 2 2 2 2 2 2" xfId="3742"/>
    <cellStyle name="Comma 4 2 2 2 2 2 2 3" xfId="3226"/>
    <cellStyle name="Comma 4 2 2 2 2 2 3" xfId="3480"/>
    <cellStyle name="Comma 4 2 2 2 2 2 3 2" xfId="15706"/>
    <cellStyle name="Comma 4 2 2 2 2 2 3 3" xfId="15707"/>
    <cellStyle name="Comma 4 2 2 2 2 2 4" xfId="2962"/>
    <cellStyle name="Comma 4 2 2 2 2 2 5" xfId="15708"/>
    <cellStyle name="Comma 4 2 2 2 2 3" xfId="2711"/>
    <cellStyle name="Comma 4 2 2 2 2 3 2" xfId="3741"/>
    <cellStyle name="Comma 4 2 2 2 2 3 3" xfId="3225"/>
    <cellStyle name="Comma 4 2 2 2 2 4" xfId="3479"/>
    <cellStyle name="Comma 4 2 2 2 2 4 2" xfId="15709"/>
    <cellStyle name="Comma 4 2 2 2 2 4 3" xfId="15710"/>
    <cellStyle name="Comma 4 2 2 2 2 5" xfId="2961"/>
    <cellStyle name="Comma 4 2 2 2 2 6" xfId="2469"/>
    <cellStyle name="Comma 4 2 2 2 3" xfId="2471"/>
    <cellStyle name="Comma 4 2 2 2 3 2" xfId="2472"/>
    <cellStyle name="Comma 4 2 2 2 3 2 2" xfId="2714"/>
    <cellStyle name="Comma 4 2 2 2 3 2 2 2" xfId="3744"/>
    <cellStyle name="Comma 4 2 2 2 3 2 2 3" xfId="3228"/>
    <cellStyle name="Comma 4 2 2 2 3 2 3" xfId="3482"/>
    <cellStyle name="Comma 4 2 2 2 3 2 4" xfId="2964"/>
    <cellStyle name="Comma 4 2 2 2 3 3" xfId="2713"/>
    <cellStyle name="Comma 4 2 2 2 3 3 2" xfId="3743"/>
    <cellStyle name="Comma 4 2 2 2 3 3 3" xfId="3227"/>
    <cellStyle name="Comma 4 2 2 2 3 4" xfId="3481"/>
    <cellStyle name="Comma 4 2 2 2 3 5" xfId="2963"/>
    <cellStyle name="Comma 4 2 2 2 4" xfId="2473"/>
    <cellStyle name="Comma 4 2 2 2 4 2" xfId="2715"/>
    <cellStyle name="Comma 4 2 2 2 4 2 2" xfId="3745"/>
    <cellStyle name="Comma 4 2 2 2 4 2 3" xfId="3229"/>
    <cellStyle name="Comma 4 2 2 2 4 3" xfId="3483"/>
    <cellStyle name="Comma 4 2 2 2 4 4" xfId="2965"/>
    <cellStyle name="Comma 4 2 2 2 5" xfId="2710"/>
    <cellStyle name="Comma 4 2 2 2 5 2" xfId="3740"/>
    <cellStyle name="Comma 4 2 2 2 5 3" xfId="3224"/>
    <cellStyle name="Comma 4 2 2 2 6" xfId="3478"/>
    <cellStyle name="Comma 4 2 2 2 7" xfId="2960"/>
    <cellStyle name="Comma 4 2 2 2 8" xfId="15711"/>
    <cellStyle name="Comma 4 2 2 2 9" xfId="1182"/>
    <cellStyle name="Comma 4 2 2 3" xfId="1184"/>
    <cellStyle name="Comma 4 2 2 3 2" xfId="1185"/>
    <cellStyle name="Comma 4 2 2 3 2 2" xfId="2717"/>
    <cellStyle name="Comma 4 2 2 3 2 2 2" xfId="3747"/>
    <cellStyle name="Comma 4 2 2 3 2 2 2 2" xfId="15712"/>
    <cellStyle name="Comma 4 2 2 3 2 2 2 3" xfId="15713"/>
    <cellStyle name="Comma 4 2 2 3 2 2 3" xfId="3231"/>
    <cellStyle name="Comma 4 2 2 3 2 2 3 2" xfId="15714"/>
    <cellStyle name="Comma 4 2 2 3 2 2 3 3" xfId="15715"/>
    <cellStyle name="Comma 4 2 2 3 2 2 4" xfId="15716"/>
    <cellStyle name="Comma 4 2 2 3 2 2 5" xfId="15717"/>
    <cellStyle name="Comma 4 2 2 3 2 3" xfId="3485"/>
    <cellStyle name="Comma 4 2 2 3 2 3 2" xfId="15718"/>
    <cellStyle name="Comma 4 2 2 3 2 3 3" xfId="15719"/>
    <cellStyle name="Comma 4 2 2 3 2 4" xfId="2967"/>
    <cellStyle name="Comma 4 2 2 3 2 4 2" xfId="15720"/>
    <cellStyle name="Comma 4 2 2 3 2 4 3" xfId="15721"/>
    <cellStyle name="Comma 4 2 2 3 2 5" xfId="15722"/>
    <cellStyle name="Comma 4 2 2 3 2 6" xfId="15723"/>
    <cellStyle name="Comma 4 2 2 3 2 7" xfId="45096"/>
    <cellStyle name="Comma 4 2 2 3 3" xfId="2716"/>
    <cellStyle name="Comma 4 2 2 3 3 2" xfId="3746"/>
    <cellStyle name="Comma 4 2 2 3 3 2 2" xfId="15724"/>
    <cellStyle name="Comma 4 2 2 3 3 2 3" xfId="15725"/>
    <cellStyle name="Comma 4 2 2 3 3 3" xfId="3230"/>
    <cellStyle name="Comma 4 2 2 3 3 3 2" xfId="15726"/>
    <cellStyle name="Comma 4 2 2 3 3 3 3" xfId="15727"/>
    <cellStyle name="Comma 4 2 2 3 3 4" xfId="15728"/>
    <cellStyle name="Comma 4 2 2 3 3 5" xfId="15729"/>
    <cellStyle name="Comma 4 2 2 3 4" xfId="3484"/>
    <cellStyle name="Comma 4 2 2 3 4 2" xfId="15730"/>
    <cellStyle name="Comma 4 2 2 3 4 3" xfId="15731"/>
    <cellStyle name="Comma 4 2 2 3 5" xfId="2966"/>
    <cellStyle name="Comma 4 2 2 3 5 2" xfId="15732"/>
    <cellStyle name="Comma 4 2 2 3 5 3" xfId="15733"/>
    <cellStyle name="Comma 4 2 2 3 6" xfId="15734"/>
    <cellStyle name="Comma 4 2 2 3 7" xfId="15735"/>
    <cellStyle name="Comma 4 2 2 3 8" xfId="45097"/>
    <cellStyle name="Comma 4 2 2 4" xfId="1186"/>
    <cellStyle name="Comma 4 2 2 4 2" xfId="2474"/>
    <cellStyle name="Comma 4 2 2 4 2 2" xfId="2719"/>
    <cellStyle name="Comma 4 2 2 4 2 2 2" xfId="3749"/>
    <cellStyle name="Comma 4 2 2 4 2 2 3" xfId="3233"/>
    <cellStyle name="Comma 4 2 2 4 2 3" xfId="3487"/>
    <cellStyle name="Comma 4 2 2 4 2 3 2" xfId="15736"/>
    <cellStyle name="Comma 4 2 2 4 2 3 3" xfId="15737"/>
    <cellStyle name="Comma 4 2 2 4 2 4" xfId="2969"/>
    <cellStyle name="Comma 4 2 2 4 2 5" xfId="15738"/>
    <cellStyle name="Comma 4 2 2 4 3" xfId="2718"/>
    <cellStyle name="Comma 4 2 2 4 3 2" xfId="3748"/>
    <cellStyle name="Comma 4 2 2 4 3 3" xfId="3232"/>
    <cellStyle name="Comma 4 2 2 4 4" xfId="3486"/>
    <cellStyle name="Comma 4 2 2 4 4 2" xfId="15739"/>
    <cellStyle name="Comma 4 2 2 4 4 3" xfId="15740"/>
    <cellStyle name="Comma 4 2 2 4 5" xfId="2968"/>
    <cellStyle name="Comma 4 2 2 4 6" xfId="15741"/>
    <cellStyle name="Comma 4 2 2 4 7" xfId="45098"/>
    <cellStyle name="Comma 4 2 2 5" xfId="2475"/>
    <cellStyle name="Comma 4 2 2 5 2" xfId="2720"/>
    <cellStyle name="Comma 4 2 2 5 2 2" xfId="3750"/>
    <cellStyle name="Comma 4 2 2 5 2 3" xfId="3234"/>
    <cellStyle name="Comma 4 2 2 5 3" xfId="3488"/>
    <cellStyle name="Comma 4 2 2 5 3 2" xfId="15742"/>
    <cellStyle name="Comma 4 2 2 5 3 3" xfId="15743"/>
    <cellStyle name="Comma 4 2 2 5 4" xfId="2970"/>
    <cellStyle name="Comma 4 2 2 5 5" xfId="15744"/>
    <cellStyle name="Comma 4 2 2 6" xfId="2705"/>
    <cellStyle name="Comma 4 2 2 6 2" xfId="3733"/>
    <cellStyle name="Comma 4 2 2 6 3" xfId="3217"/>
    <cellStyle name="Comma 4 2 2 7" xfId="3477"/>
    <cellStyle name="Comma 4 2 2 7 2" xfId="15745"/>
    <cellStyle name="Comma 4 2 2 7 3" xfId="15746"/>
    <cellStyle name="Comma 4 2 2 8" xfId="2959"/>
    <cellStyle name="Comma 4 2 2 9" xfId="15747"/>
    <cellStyle name="Comma 4 2 3" xfId="266"/>
    <cellStyle name="Comma 4 2 3 2" xfId="1187"/>
    <cellStyle name="Comma 4 2 3 2 2" xfId="2476"/>
    <cellStyle name="Comma 4 2 3 2 2 2" xfId="2477"/>
    <cellStyle name="Comma 4 2 3 2 2 2 2" xfId="2724"/>
    <cellStyle name="Comma 4 2 3 2 2 2 2 2" xfId="3754"/>
    <cellStyle name="Comma 4 2 3 2 2 2 2 3" xfId="3238"/>
    <cellStyle name="Comma 4 2 3 2 2 2 3" xfId="3492"/>
    <cellStyle name="Comma 4 2 3 2 2 2 4" xfId="2974"/>
    <cellStyle name="Comma 4 2 3 2 2 3" xfId="2723"/>
    <cellStyle name="Comma 4 2 3 2 2 3 2" xfId="3753"/>
    <cellStyle name="Comma 4 2 3 2 2 3 3" xfId="3237"/>
    <cellStyle name="Comma 4 2 3 2 2 4" xfId="3491"/>
    <cellStyle name="Comma 4 2 3 2 2 5" xfId="2973"/>
    <cellStyle name="Comma 4 2 3 2 3" xfId="2478"/>
    <cellStyle name="Comma 4 2 3 2 3 2" xfId="2479"/>
    <cellStyle name="Comma 4 2 3 2 3 2 2" xfId="2726"/>
    <cellStyle name="Comma 4 2 3 2 3 2 2 2" xfId="3756"/>
    <cellStyle name="Comma 4 2 3 2 3 2 2 3" xfId="3240"/>
    <cellStyle name="Comma 4 2 3 2 3 2 3" xfId="3494"/>
    <cellStyle name="Comma 4 2 3 2 3 2 4" xfId="2976"/>
    <cellStyle name="Comma 4 2 3 2 3 3" xfId="2725"/>
    <cellStyle name="Comma 4 2 3 2 3 3 2" xfId="3755"/>
    <cellStyle name="Comma 4 2 3 2 3 3 3" xfId="3239"/>
    <cellStyle name="Comma 4 2 3 2 3 4" xfId="3493"/>
    <cellStyle name="Comma 4 2 3 2 3 5" xfId="2975"/>
    <cellStyle name="Comma 4 2 3 2 4" xfId="2480"/>
    <cellStyle name="Comma 4 2 3 2 4 2" xfId="2727"/>
    <cellStyle name="Comma 4 2 3 2 4 2 2" xfId="3757"/>
    <cellStyle name="Comma 4 2 3 2 4 2 3" xfId="3241"/>
    <cellStyle name="Comma 4 2 3 2 4 3" xfId="3495"/>
    <cellStyle name="Comma 4 2 3 2 4 4" xfId="2977"/>
    <cellStyle name="Comma 4 2 3 2 5" xfId="2722"/>
    <cellStyle name="Comma 4 2 3 2 5 2" xfId="3752"/>
    <cellStyle name="Comma 4 2 3 2 5 3" xfId="3236"/>
    <cellStyle name="Comma 4 2 3 2 6" xfId="3490"/>
    <cellStyle name="Comma 4 2 3 2 7" xfId="2972"/>
    <cellStyle name="Comma 4 2 3 2 8" xfId="45099"/>
    <cellStyle name="Comma 4 2 3 3" xfId="2481"/>
    <cellStyle name="Comma 4 2 3 3 2" xfId="2482"/>
    <cellStyle name="Comma 4 2 3 3 2 2" xfId="2729"/>
    <cellStyle name="Comma 4 2 3 3 2 2 2" xfId="3759"/>
    <cellStyle name="Comma 4 2 3 3 2 2 3" xfId="3243"/>
    <cellStyle name="Comma 4 2 3 3 2 3" xfId="3497"/>
    <cellStyle name="Comma 4 2 3 3 2 4" xfId="2979"/>
    <cellStyle name="Comma 4 2 3 3 3" xfId="2728"/>
    <cellStyle name="Comma 4 2 3 3 3 2" xfId="3758"/>
    <cellStyle name="Comma 4 2 3 3 3 3" xfId="3242"/>
    <cellStyle name="Comma 4 2 3 3 4" xfId="3496"/>
    <cellStyle name="Comma 4 2 3 3 5" xfId="2978"/>
    <cellStyle name="Comma 4 2 3 4" xfId="2483"/>
    <cellStyle name="Comma 4 2 3 4 2" xfId="2484"/>
    <cellStyle name="Comma 4 2 3 4 2 2" xfId="2731"/>
    <cellStyle name="Comma 4 2 3 4 2 2 2" xfId="3761"/>
    <cellStyle name="Comma 4 2 3 4 2 2 3" xfId="3245"/>
    <cellStyle name="Comma 4 2 3 4 2 3" xfId="3499"/>
    <cellStyle name="Comma 4 2 3 4 2 4" xfId="2981"/>
    <cellStyle name="Comma 4 2 3 4 3" xfId="2730"/>
    <cellStyle name="Comma 4 2 3 4 3 2" xfId="3760"/>
    <cellStyle name="Comma 4 2 3 4 3 3" xfId="3244"/>
    <cellStyle name="Comma 4 2 3 4 4" xfId="3498"/>
    <cellStyle name="Comma 4 2 3 4 5" xfId="2980"/>
    <cellStyle name="Comma 4 2 3 5" xfId="2485"/>
    <cellStyle name="Comma 4 2 3 5 2" xfId="2732"/>
    <cellStyle name="Comma 4 2 3 5 2 2" xfId="3762"/>
    <cellStyle name="Comma 4 2 3 5 2 3" xfId="3246"/>
    <cellStyle name="Comma 4 2 3 5 3" xfId="3500"/>
    <cellStyle name="Comma 4 2 3 5 4" xfId="2982"/>
    <cellStyle name="Comma 4 2 3 6" xfId="2721"/>
    <cellStyle name="Comma 4 2 3 6 2" xfId="3751"/>
    <cellStyle name="Comma 4 2 3 6 3" xfId="3235"/>
    <cellStyle name="Comma 4 2 3 7" xfId="3489"/>
    <cellStyle name="Comma 4 2 3 8" xfId="2971"/>
    <cellStyle name="Comma 4 2 3 9" xfId="45100"/>
    <cellStyle name="Comma 4 2 4" xfId="267"/>
    <cellStyle name="Comma 4 2 4 2" xfId="1057"/>
    <cellStyle name="Comma 4 2 4 2 2" xfId="2487"/>
    <cellStyle name="Comma 4 2 4 2 2 2" xfId="2488"/>
    <cellStyle name="Comma 4 2 4 2 2 2 2" xfId="2736"/>
    <cellStyle name="Comma 4 2 4 2 2 2 2 2" xfId="3766"/>
    <cellStyle name="Comma 4 2 4 2 2 2 2 3" xfId="3250"/>
    <cellStyle name="Comma 4 2 4 2 2 2 3" xfId="3504"/>
    <cellStyle name="Comma 4 2 4 2 2 2 4" xfId="2986"/>
    <cellStyle name="Comma 4 2 4 2 2 3" xfId="2735"/>
    <cellStyle name="Comma 4 2 4 2 2 3 2" xfId="3765"/>
    <cellStyle name="Comma 4 2 4 2 2 3 3" xfId="3249"/>
    <cellStyle name="Comma 4 2 4 2 2 4" xfId="3503"/>
    <cellStyle name="Comma 4 2 4 2 2 5" xfId="2985"/>
    <cellStyle name="Comma 4 2 4 2 2 6" xfId="15748"/>
    <cellStyle name="Comma 4 2 4 2 2 7" xfId="44127"/>
    <cellStyle name="Comma 4 2 4 2 3" xfId="2489"/>
    <cellStyle name="Comma 4 2 4 2 3 2" xfId="2490"/>
    <cellStyle name="Comma 4 2 4 2 3 2 2" xfId="2738"/>
    <cellStyle name="Comma 4 2 4 2 3 2 2 2" xfId="3768"/>
    <cellStyle name="Comma 4 2 4 2 3 2 2 3" xfId="3252"/>
    <cellStyle name="Comma 4 2 4 2 3 2 3" xfId="3506"/>
    <cellStyle name="Comma 4 2 4 2 3 2 4" xfId="2988"/>
    <cellStyle name="Comma 4 2 4 2 3 3" xfId="2737"/>
    <cellStyle name="Comma 4 2 4 2 3 3 2" xfId="3767"/>
    <cellStyle name="Comma 4 2 4 2 3 3 3" xfId="3251"/>
    <cellStyle name="Comma 4 2 4 2 3 4" xfId="3505"/>
    <cellStyle name="Comma 4 2 4 2 3 5" xfId="2987"/>
    <cellStyle name="Comma 4 2 4 2 4" xfId="2491"/>
    <cellStyle name="Comma 4 2 4 2 4 2" xfId="2739"/>
    <cellStyle name="Comma 4 2 4 2 4 2 2" xfId="3769"/>
    <cellStyle name="Comma 4 2 4 2 4 2 3" xfId="3253"/>
    <cellStyle name="Comma 4 2 4 2 4 3" xfId="3507"/>
    <cellStyle name="Comma 4 2 4 2 4 4" xfId="2989"/>
    <cellStyle name="Comma 4 2 4 2 5" xfId="2734"/>
    <cellStyle name="Comma 4 2 4 2 5 2" xfId="3764"/>
    <cellStyle name="Comma 4 2 4 2 5 3" xfId="3248"/>
    <cellStyle name="Comma 4 2 4 2 6" xfId="3502"/>
    <cellStyle name="Comma 4 2 4 2 7" xfId="2984"/>
    <cellStyle name="Comma 4 2 4 2 8" xfId="2486"/>
    <cellStyle name="Comma 4 2 4 3" xfId="1188"/>
    <cellStyle name="Comma 4 2 4 3 2" xfId="2493"/>
    <cellStyle name="Comma 4 2 4 3 2 2" xfId="2741"/>
    <cellStyle name="Comma 4 2 4 3 2 2 2" xfId="3771"/>
    <cellStyle name="Comma 4 2 4 3 2 2 3" xfId="3255"/>
    <cellStyle name="Comma 4 2 4 3 2 3" xfId="3509"/>
    <cellStyle name="Comma 4 2 4 3 2 4" xfId="2991"/>
    <cellStyle name="Comma 4 2 4 3 3" xfId="2740"/>
    <cellStyle name="Comma 4 2 4 3 3 2" xfId="3770"/>
    <cellStyle name="Comma 4 2 4 3 3 3" xfId="3254"/>
    <cellStyle name="Comma 4 2 4 3 4" xfId="3508"/>
    <cellStyle name="Comma 4 2 4 3 5" xfId="2990"/>
    <cellStyle name="Comma 4 2 4 3 6" xfId="2492"/>
    <cellStyle name="Comma 4 2 4 4" xfId="2494"/>
    <cellStyle name="Comma 4 2 4 4 2" xfId="2495"/>
    <cellStyle name="Comma 4 2 4 4 2 2" xfId="2743"/>
    <cellStyle name="Comma 4 2 4 4 2 2 2" xfId="3773"/>
    <cellStyle name="Comma 4 2 4 4 2 2 3" xfId="3257"/>
    <cellStyle name="Comma 4 2 4 4 2 3" xfId="3511"/>
    <cellStyle name="Comma 4 2 4 4 2 4" xfId="2993"/>
    <cellStyle name="Comma 4 2 4 4 3" xfId="2742"/>
    <cellStyle name="Comma 4 2 4 4 3 2" xfId="3772"/>
    <cellStyle name="Comma 4 2 4 4 3 3" xfId="3256"/>
    <cellStyle name="Comma 4 2 4 4 4" xfId="3510"/>
    <cellStyle name="Comma 4 2 4 4 5" xfId="2992"/>
    <cellStyle name="Comma 4 2 4 5" xfId="2496"/>
    <cellStyle name="Comma 4 2 4 5 2" xfId="2744"/>
    <cellStyle name="Comma 4 2 4 5 2 2" xfId="3774"/>
    <cellStyle name="Comma 4 2 4 5 2 3" xfId="3258"/>
    <cellStyle name="Comma 4 2 4 5 3" xfId="3512"/>
    <cellStyle name="Comma 4 2 4 5 4" xfId="2994"/>
    <cellStyle name="Comma 4 2 4 6" xfId="2733"/>
    <cellStyle name="Comma 4 2 4 6 2" xfId="3763"/>
    <cellStyle name="Comma 4 2 4 6 3" xfId="3247"/>
    <cellStyle name="Comma 4 2 4 7" xfId="3501"/>
    <cellStyle name="Comma 4 2 4 8" xfId="2983"/>
    <cellStyle name="Comma 4 2 4 9" xfId="44917"/>
    <cellStyle name="Comma 4 2 5" xfId="268"/>
    <cellStyle name="Comma 4 2 5 2" xfId="2444"/>
    <cellStyle name="Comma 4 2 5 2 2" xfId="2497"/>
    <cellStyle name="Comma 4 2 5 2 2 2" xfId="2498"/>
    <cellStyle name="Comma 4 2 5 2 2 2 2" xfId="2748"/>
    <cellStyle name="Comma 4 2 5 2 2 2 2 2" xfId="3778"/>
    <cellStyle name="Comma 4 2 5 2 2 2 2 3" xfId="3262"/>
    <cellStyle name="Comma 4 2 5 2 2 2 3" xfId="3516"/>
    <cellStyle name="Comma 4 2 5 2 2 2 4" xfId="2998"/>
    <cellStyle name="Comma 4 2 5 2 2 3" xfId="2747"/>
    <cellStyle name="Comma 4 2 5 2 2 3 2" xfId="3777"/>
    <cellStyle name="Comma 4 2 5 2 2 3 3" xfId="3261"/>
    <cellStyle name="Comma 4 2 5 2 2 4" xfId="3515"/>
    <cellStyle name="Comma 4 2 5 2 2 5" xfId="2997"/>
    <cellStyle name="Comma 4 2 5 2 3" xfId="2499"/>
    <cellStyle name="Comma 4 2 5 2 3 2" xfId="2500"/>
    <cellStyle name="Comma 4 2 5 2 3 2 2" xfId="2750"/>
    <cellStyle name="Comma 4 2 5 2 3 2 2 2" xfId="3780"/>
    <cellStyle name="Comma 4 2 5 2 3 2 2 3" xfId="3264"/>
    <cellStyle name="Comma 4 2 5 2 3 2 3" xfId="3518"/>
    <cellStyle name="Comma 4 2 5 2 3 2 4" xfId="3000"/>
    <cellStyle name="Comma 4 2 5 2 3 3" xfId="2749"/>
    <cellStyle name="Comma 4 2 5 2 3 3 2" xfId="3779"/>
    <cellStyle name="Comma 4 2 5 2 3 3 3" xfId="3263"/>
    <cellStyle name="Comma 4 2 5 2 3 4" xfId="3517"/>
    <cellStyle name="Comma 4 2 5 2 3 5" xfId="2999"/>
    <cellStyle name="Comma 4 2 5 2 4" xfId="2501"/>
    <cellStyle name="Comma 4 2 5 2 4 2" xfId="2751"/>
    <cellStyle name="Comma 4 2 5 2 4 2 2" xfId="3781"/>
    <cellStyle name="Comma 4 2 5 2 4 2 3" xfId="3265"/>
    <cellStyle name="Comma 4 2 5 2 4 3" xfId="3519"/>
    <cellStyle name="Comma 4 2 5 2 4 4" xfId="3001"/>
    <cellStyle name="Comma 4 2 5 2 5" xfId="2746"/>
    <cellStyle name="Comma 4 2 5 2 5 2" xfId="3776"/>
    <cellStyle name="Comma 4 2 5 2 5 3" xfId="3260"/>
    <cellStyle name="Comma 4 2 5 2 6" xfId="3514"/>
    <cellStyle name="Comma 4 2 5 2 7" xfId="2996"/>
    <cellStyle name="Comma 4 2 5 2 8" xfId="45101"/>
    <cellStyle name="Comma 4 2 5 3" xfId="2502"/>
    <cellStyle name="Comma 4 2 5 3 2" xfId="2503"/>
    <cellStyle name="Comma 4 2 5 3 2 2" xfId="2753"/>
    <cellStyle name="Comma 4 2 5 3 2 2 2" xfId="3783"/>
    <cellStyle name="Comma 4 2 5 3 2 2 3" xfId="3267"/>
    <cellStyle name="Comma 4 2 5 3 2 3" xfId="3521"/>
    <cellStyle name="Comma 4 2 5 3 2 4" xfId="3003"/>
    <cellStyle name="Comma 4 2 5 3 3" xfId="2752"/>
    <cellStyle name="Comma 4 2 5 3 3 2" xfId="3782"/>
    <cellStyle name="Comma 4 2 5 3 3 3" xfId="3266"/>
    <cellStyle name="Comma 4 2 5 3 4" xfId="3520"/>
    <cellStyle name="Comma 4 2 5 3 5" xfId="3002"/>
    <cellStyle name="Comma 4 2 5 4" xfId="2504"/>
    <cellStyle name="Comma 4 2 5 4 2" xfId="2505"/>
    <cellStyle name="Comma 4 2 5 4 2 2" xfId="2755"/>
    <cellStyle name="Comma 4 2 5 4 2 2 2" xfId="3785"/>
    <cellStyle name="Comma 4 2 5 4 2 2 3" xfId="3269"/>
    <cellStyle name="Comma 4 2 5 4 2 3" xfId="3523"/>
    <cellStyle name="Comma 4 2 5 4 2 4" xfId="3005"/>
    <cellStyle name="Comma 4 2 5 4 3" xfId="2754"/>
    <cellStyle name="Comma 4 2 5 4 3 2" xfId="3784"/>
    <cellStyle name="Comma 4 2 5 4 3 3" xfId="3268"/>
    <cellStyle name="Comma 4 2 5 4 4" xfId="3522"/>
    <cellStyle name="Comma 4 2 5 4 5" xfId="3004"/>
    <cellStyle name="Comma 4 2 5 5" xfId="2506"/>
    <cellStyle name="Comma 4 2 5 5 2" xfId="2756"/>
    <cellStyle name="Comma 4 2 5 5 2 2" xfId="3786"/>
    <cellStyle name="Comma 4 2 5 5 2 3" xfId="3270"/>
    <cellStyle name="Comma 4 2 5 5 3" xfId="3524"/>
    <cellStyle name="Comma 4 2 5 5 4" xfId="3006"/>
    <cellStyle name="Comma 4 2 5 6" xfId="2745"/>
    <cellStyle name="Comma 4 2 5 6 2" xfId="3775"/>
    <cellStyle name="Comma 4 2 5 6 3" xfId="3259"/>
    <cellStyle name="Comma 4 2 5 7" xfId="3513"/>
    <cellStyle name="Comma 4 2 5 8" xfId="2995"/>
    <cellStyle name="Comma 4 2 6" xfId="1189"/>
    <cellStyle name="Comma 4 2 6 2" xfId="2507"/>
    <cellStyle name="Comma 4 2 6 2 2" xfId="2508"/>
    <cellStyle name="Comma 4 2 6 2 2 2" xfId="2759"/>
    <cellStyle name="Comma 4 2 6 2 2 2 2" xfId="3789"/>
    <cellStyle name="Comma 4 2 6 2 2 2 3" xfId="3273"/>
    <cellStyle name="Comma 4 2 6 2 2 3" xfId="3527"/>
    <cellStyle name="Comma 4 2 6 2 2 4" xfId="3009"/>
    <cellStyle name="Comma 4 2 6 2 3" xfId="2758"/>
    <cellStyle name="Comma 4 2 6 2 3 2" xfId="3788"/>
    <cellStyle name="Comma 4 2 6 2 3 3" xfId="3272"/>
    <cellStyle name="Comma 4 2 6 2 4" xfId="3526"/>
    <cellStyle name="Comma 4 2 6 2 5" xfId="3008"/>
    <cellStyle name="Comma 4 2 6 3" xfId="2509"/>
    <cellStyle name="Comma 4 2 6 3 2" xfId="2510"/>
    <cellStyle name="Comma 4 2 6 3 2 2" xfId="2761"/>
    <cellStyle name="Comma 4 2 6 3 2 2 2" xfId="3791"/>
    <cellStyle name="Comma 4 2 6 3 2 2 3" xfId="3275"/>
    <cellStyle name="Comma 4 2 6 3 2 3" xfId="3529"/>
    <cellStyle name="Comma 4 2 6 3 2 4" xfId="3011"/>
    <cellStyle name="Comma 4 2 6 3 3" xfId="2760"/>
    <cellStyle name="Comma 4 2 6 3 3 2" xfId="3790"/>
    <cellStyle name="Comma 4 2 6 3 3 3" xfId="3274"/>
    <cellStyle name="Comma 4 2 6 3 4" xfId="3528"/>
    <cellStyle name="Comma 4 2 6 3 5" xfId="3010"/>
    <cellStyle name="Comma 4 2 6 4" xfId="2511"/>
    <cellStyle name="Comma 4 2 6 4 2" xfId="2762"/>
    <cellStyle name="Comma 4 2 6 4 2 2" xfId="3792"/>
    <cellStyle name="Comma 4 2 6 4 2 3" xfId="3276"/>
    <cellStyle name="Comma 4 2 6 4 3" xfId="3530"/>
    <cellStyle name="Comma 4 2 6 4 4" xfId="3012"/>
    <cellStyle name="Comma 4 2 6 5" xfId="2757"/>
    <cellStyle name="Comma 4 2 6 5 2" xfId="3787"/>
    <cellStyle name="Comma 4 2 6 5 3" xfId="3271"/>
    <cellStyle name="Comma 4 2 6 6" xfId="3525"/>
    <cellStyle name="Comma 4 2 6 7" xfId="3007"/>
    <cellStyle name="Comma 4 2 6 8" xfId="45102"/>
    <cellStyle name="Comma 4 2 7" xfId="2512"/>
    <cellStyle name="Comma 4 2 7 2" xfId="2513"/>
    <cellStyle name="Comma 4 2 7 2 2" xfId="2764"/>
    <cellStyle name="Comma 4 2 7 2 2 2" xfId="3794"/>
    <cellStyle name="Comma 4 2 7 2 2 3" xfId="3278"/>
    <cellStyle name="Comma 4 2 7 2 3" xfId="3532"/>
    <cellStyle name="Comma 4 2 7 2 4" xfId="3014"/>
    <cellStyle name="Comma 4 2 7 3" xfId="2763"/>
    <cellStyle name="Comma 4 2 7 3 2" xfId="3793"/>
    <cellStyle name="Comma 4 2 7 3 3" xfId="3277"/>
    <cellStyle name="Comma 4 2 7 4" xfId="3531"/>
    <cellStyle name="Comma 4 2 7 5" xfId="3013"/>
    <cellStyle name="Comma 4 2 8" xfId="2514"/>
    <cellStyle name="Comma 4 2 8 2" xfId="2515"/>
    <cellStyle name="Comma 4 2 8 2 2" xfId="2766"/>
    <cellStyle name="Comma 4 2 8 2 2 2" xfId="3796"/>
    <cellStyle name="Comma 4 2 8 2 2 3" xfId="3280"/>
    <cellStyle name="Comma 4 2 8 2 3" xfId="3534"/>
    <cellStyle name="Comma 4 2 8 2 4" xfId="3016"/>
    <cellStyle name="Comma 4 2 8 3" xfId="2765"/>
    <cellStyle name="Comma 4 2 8 3 2" xfId="3795"/>
    <cellStyle name="Comma 4 2 8 3 3" xfId="3279"/>
    <cellStyle name="Comma 4 2 8 4" xfId="3533"/>
    <cellStyle name="Comma 4 2 8 5" xfId="3015"/>
    <cellStyle name="Comma 4 2 9" xfId="2516"/>
    <cellStyle name="Comma 4 2 9 2" xfId="2767"/>
    <cellStyle name="Comma 4 2 9 2 2" xfId="3797"/>
    <cellStyle name="Comma 4 2 9 2 3" xfId="3281"/>
    <cellStyle name="Comma 4 2 9 3" xfId="3535"/>
    <cellStyle name="Comma 4 2 9 4" xfId="3017"/>
    <cellStyle name="Comma 4 3" xfId="269"/>
    <cellStyle name="Comma 4 3 10" xfId="1190"/>
    <cellStyle name="Comma 4 3 10 2" xfId="42636"/>
    <cellStyle name="Comma 4 3 10 3" xfId="45103"/>
    <cellStyle name="Comma 4 3 11" xfId="3018"/>
    <cellStyle name="Comma 4 3 2" xfId="270"/>
    <cellStyle name="Comma 4 3 2 2" xfId="1191"/>
    <cellStyle name="Comma 4 3 2 2 2" xfId="1192"/>
    <cellStyle name="Comma 4 3 2 2 2 2" xfId="2518"/>
    <cellStyle name="Comma 4 3 2 2 2 2 2" xfId="2770"/>
    <cellStyle name="Comma 4 3 2 2 2 2 2 2" xfId="3800"/>
    <cellStyle name="Comma 4 3 2 2 2 2 2 3" xfId="3284"/>
    <cellStyle name="Comma 4 3 2 2 2 2 3" xfId="3539"/>
    <cellStyle name="Comma 4 3 2 2 2 2 4" xfId="3022"/>
    <cellStyle name="Comma 4 3 2 2 2 3" xfId="2769"/>
    <cellStyle name="Comma 4 3 2 2 2 3 2" xfId="3799"/>
    <cellStyle name="Comma 4 3 2 2 2 3 3" xfId="3283"/>
    <cellStyle name="Comma 4 3 2 2 2 4" xfId="3538"/>
    <cellStyle name="Comma 4 3 2 2 2 5" xfId="3021"/>
    <cellStyle name="Comma 4 3 2 2 2 6" xfId="2517"/>
    <cellStyle name="Comma 4 3 2 2 3" xfId="1193"/>
    <cellStyle name="Comma 4 3 2 2 3 2" xfId="2520"/>
    <cellStyle name="Comma 4 3 2 2 3 2 2" xfId="2772"/>
    <cellStyle name="Comma 4 3 2 2 3 2 2 2" xfId="3802"/>
    <cellStyle name="Comma 4 3 2 2 3 2 2 3" xfId="3286"/>
    <cellStyle name="Comma 4 3 2 2 3 2 3" xfId="3541"/>
    <cellStyle name="Comma 4 3 2 2 3 2 4" xfId="3024"/>
    <cellStyle name="Comma 4 3 2 2 3 3" xfId="2771"/>
    <cellStyle name="Comma 4 3 2 2 3 3 2" xfId="3801"/>
    <cellStyle name="Comma 4 3 2 2 3 3 3" xfId="3285"/>
    <cellStyle name="Comma 4 3 2 2 3 4" xfId="3540"/>
    <cellStyle name="Comma 4 3 2 2 3 5" xfId="3023"/>
    <cellStyle name="Comma 4 3 2 2 3 6" xfId="2519"/>
    <cellStyle name="Comma 4 3 2 2 4" xfId="2521"/>
    <cellStyle name="Comma 4 3 2 2 4 2" xfId="2773"/>
    <cellStyle name="Comma 4 3 2 2 4 2 2" xfId="3803"/>
    <cellStyle name="Comma 4 3 2 2 4 2 3" xfId="3287"/>
    <cellStyle name="Comma 4 3 2 2 4 3" xfId="3542"/>
    <cellStyle name="Comma 4 3 2 2 4 4" xfId="3025"/>
    <cellStyle name="Comma 4 3 2 2 5" xfId="2768"/>
    <cellStyle name="Comma 4 3 2 2 5 2" xfId="3798"/>
    <cellStyle name="Comma 4 3 2 2 5 3" xfId="3282"/>
    <cellStyle name="Comma 4 3 2 2 6" xfId="3537"/>
    <cellStyle name="Comma 4 3 2 2 7" xfId="3020"/>
    <cellStyle name="Comma 4 3 2 2 8" xfId="45104"/>
    <cellStyle name="Comma 4 3 2 3" xfId="1194"/>
    <cellStyle name="Comma 4 3 2 3 2" xfId="1195"/>
    <cellStyle name="Comma 4 3 2 3 2 2" xfId="2775"/>
    <cellStyle name="Comma 4 3 2 3 2 2 2" xfId="3805"/>
    <cellStyle name="Comma 4 3 2 3 2 2 3" xfId="3289"/>
    <cellStyle name="Comma 4 3 2 3 2 3" xfId="3544"/>
    <cellStyle name="Comma 4 3 2 3 2 4" xfId="3027"/>
    <cellStyle name="Comma 4 3 2 3 2 5" xfId="2523"/>
    <cellStyle name="Comma 4 3 2 3 3" xfId="1196"/>
    <cellStyle name="Comma 4 3 2 3 3 2" xfId="3804"/>
    <cellStyle name="Comma 4 3 2 3 3 3" xfId="3288"/>
    <cellStyle name="Comma 4 3 2 3 3 4" xfId="2774"/>
    <cellStyle name="Comma 4 3 2 3 4" xfId="3543"/>
    <cellStyle name="Comma 4 3 2 3 5" xfId="3026"/>
    <cellStyle name="Comma 4 3 2 3 6" xfId="2522"/>
    <cellStyle name="Comma 4 3 2 4" xfId="1197"/>
    <cellStyle name="Comma 4 3 2 4 2" xfId="2525"/>
    <cellStyle name="Comma 4 3 2 4 2 2" xfId="2777"/>
    <cellStyle name="Comma 4 3 2 4 2 2 2" xfId="3807"/>
    <cellStyle name="Comma 4 3 2 4 2 2 3" xfId="3291"/>
    <cellStyle name="Comma 4 3 2 4 2 3" xfId="3546"/>
    <cellStyle name="Comma 4 3 2 4 2 4" xfId="3029"/>
    <cellStyle name="Comma 4 3 2 4 3" xfId="2776"/>
    <cellStyle name="Comma 4 3 2 4 3 2" xfId="3806"/>
    <cellStyle name="Comma 4 3 2 4 3 3" xfId="3290"/>
    <cellStyle name="Comma 4 3 2 4 4" xfId="3545"/>
    <cellStyle name="Comma 4 3 2 4 5" xfId="3028"/>
    <cellStyle name="Comma 4 3 2 4 6" xfId="2524"/>
    <cellStyle name="Comma 4 3 2 5" xfId="1198"/>
    <cellStyle name="Comma 4 3 2 5 2" xfId="2778"/>
    <cellStyle name="Comma 4 3 2 5 2 2" xfId="3808"/>
    <cellStyle name="Comma 4 3 2 5 2 3" xfId="3292"/>
    <cellStyle name="Comma 4 3 2 5 3" xfId="3547"/>
    <cellStyle name="Comma 4 3 2 5 4" xfId="3030"/>
    <cellStyle name="Comma 4 3 2 5 5" xfId="2526"/>
    <cellStyle name="Comma 4 3 2 6" xfId="1199"/>
    <cellStyle name="Comma 4 3 2 6 2" xfId="3734"/>
    <cellStyle name="Comma 4 3 2 6 3" xfId="3218"/>
    <cellStyle name="Comma 4 3 2 6 4" xfId="45105"/>
    <cellStyle name="Comma 4 3 2 7" xfId="3536"/>
    <cellStyle name="Comma 4 3 2 8" xfId="3019"/>
    <cellStyle name="Comma 4 3 2 9" xfId="45106"/>
    <cellStyle name="Comma 4 3 3" xfId="271"/>
    <cellStyle name="Comma 4 3 3 2" xfId="1200"/>
    <cellStyle name="Comma 4 3 3 2 2" xfId="2527"/>
    <cellStyle name="Comma 4 3 3 2 2 2" xfId="2528"/>
    <cellStyle name="Comma 4 3 3 2 2 2 2" xfId="2782"/>
    <cellStyle name="Comma 4 3 3 2 2 2 2 2" xfId="3812"/>
    <cellStyle name="Comma 4 3 3 2 2 2 2 3" xfId="3296"/>
    <cellStyle name="Comma 4 3 3 2 2 2 3" xfId="3551"/>
    <cellStyle name="Comma 4 3 3 2 2 2 4" xfId="3034"/>
    <cellStyle name="Comma 4 3 3 2 2 3" xfId="2781"/>
    <cellStyle name="Comma 4 3 3 2 2 3 2" xfId="3811"/>
    <cellStyle name="Comma 4 3 3 2 2 3 3" xfId="3295"/>
    <cellStyle name="Comma 4 3 3 2 2 4" xfId="3550"/>
    <cellStyle name="Comma 4 3 3 2 2 5" xfId="3033"/>
    <cellStyle name="Comma 4 3 3 2 3" xfId="2529"/>
    <cellStyle name="Comma 4 3 3 2 3 2" xfId="2530"/>
    <cellStyle name="Comma 4 3 3 2 3 2 2" xfId="2784"/>
    <cellStyle name="Comma 4 3 3 2 3 2 2 2" xfId="3814"/>
    <cellStyle name="Comma 4 3 3 2 3 2 2 3" xfId="3298"/>
    <cellStyle name="Comma 4 3 3 2 3 2 3" xfId="3553"/>
    <cellStyle name="Comma 4 3 3 2 3 2 4" xfId="3036"/>
    <cellStyle name="Comma 4 3 3 2 3 3" xfId="2783"/>
    <cellStyle name="Comma 4 3 3 2 3 3 2" xfId="3813"/>
    <cellStyle name="Comma 4 3 3 2 3 3 3" xfId="3297"/>
    <cellStyle name="Comma 4 3 3 2 3 4" xfId="3552"/>
    <cellStyle name="Comma 4 3 3 2 3 5" xfId="3035"/>
    <cellStyle name="Comma 4 3 3 2 4" xfId="2531"/>
    <cellStyle name="Comma 4 3 3 2 4 2" xfId="2785"/>
    <cellStyle name="Comma 4 3 3 2 4 2 2" xfId="3815"/>
    <cellStyle name="Comma 4 3 3 2 4 2 3" xfId="3299"/>
    <cellStyle name="Comma 4 3 3 2 4 3" xfId="3554"/>
    <cellStyle name="Comma 4 3 3 2 4 4" xfId="3037"/>
    <cellStyle name="Comma 4 3 3 2 5" xfId="2780"/>
    <cellStyle name="Comma 4 3 3 2 5 2" xfId="3810"/>
    <cellStyle name="Comma 4 3 3 2 5 3" xfId="3294"/>
    <cellStyle name="Comma 4 3 3 2 6" xfId="3549"/>
    <cellStyle name="Comma 4 3 3 2 7" xfId="3032"/>
    <cellStyle name="Comma 4 3 3 2 8" xfId="45107"/>
    <cellStyle name="Comma 4 3 3 3" xfId="1201"/>
    <cellStyle name="Comma 4 3 3 3 2" xfId="2533"/>
    <cellStyle name="Comma 4 3 3 3 2 2" xfId="2787"/>
    <cellStyle name="Comma 4 3 3 3 2 2 2" xfId="3817"/>
    <cellStyle name="Comma 4 3 3 3 2 2 3" xfId="3301"/>
    <cellStyle name="Comma 4 3 3 3 2 3" xfId="3556"/>
    <cellStyle name="Comma 4 3 3 3 2 4" xfId="3039"/>
    <cellStyle name="Comma 4 3 3 3 3" xfId="2786"/>
    <cellStyle name="Comma 4 3 3 3 3 2" xfId="3816"/>
    <cellStyle name="Comma 4 3 3 3 3 3" xfId="3300"/>
    <cellStyle name="Comma 4 3 3 3 4" xfId="3555"/>
    <cellStyle name="Comma 4 3 3 3 5" xfId="3038"/>
    <cellStyle name="Comma 4 3 3 3 6" xfId="2532"/>
    <cellStyle name="Comma 4 3 3 4" xfId="1202"/>
    <cellStyle name="Comma 4 3 3 4 2" xfId="2534"/>
    <cellStyle name="Comma 4 3 3 4 2 2" xfId="2789"/>
    <cellStyle name="Comma 4 3 3 4 2 2 2" xfId="3819"/>
    <cellStyle name="Comma 4 3 3 4 2 2 3" xfId="3303"/>
    <cellStyle name="Comma 4 3 3 4 2 3" xfId="3558"/>
    <cellStyle name="Comma 4 3 3 4 2 4" xfId="3041"/>
    <cellStyle name="Comma 4 3 3 4 3" xfId="2788"/>
    <cellStyle name="Comma 4 3 3 4 3 2" xfId="3818"/>
    <cellStyle name="Comma 4 3 3 4 3 3" xfId="3302"/>
    <cellStyle name="Comma 4 3 3 4 4" xfId="3557"/>
    <cellStyle name="Comma 4 3 3 4 5" xfId="3040"/>
    <cellStyle name="Comma 4 3 3 4 6" xfId="45108"/>
    <cellStyle name="Comma 4 3 3 5" xfId="2535"/>
    <cellStyle name="Comma 4 3 3 5 2" xfId="2790"/>
    <cellStyle name="Comma 4 3 3 5 2 2" xfId="3820"/>
    <cellStyle name="Comma 4 3 3 5 2 3" xfId="3304"/>
    <cellStyle name="Comma 4 3 3 5 3" xfId="3559"/>
    <cellStyle name="Comma 4 3 3 5 4" xfId="3042"/>
    <cellStyle name="Comma 4 3 3 6" xfId="2779"/>
    <cellStyle name="Comma 4 3 3 6 2" xfId="3809"/>
    <cellStyle name="Comma 4 3 3 6 3" xfId="3293"/>
    <cellStyle name="Comma 4 3 3 7" xfId="3548"/>
    <cellStyle name="Comma 4 3 3 8" xfId="3031"/>
    <cellStyle name="Comma 4 3 3 9" xfId="45109"/>
    <cellStyle name="Comma 4 3 4" xfId="1034"/>
    <cellStyle name="Comma 4 3 4 2" xfId="1203"/>
    <cellStyle name="Comma 4 3 4 2 2" xfId="2536"/>
    <cellStyle name="Comma 4 3 4 2 2 2" xfId="2537"/>
    <cellStyle name="Comma 4 3 4 2 2 2 2" xfId="2794"/>
    <cellStyle name="Comma 4 3 4 2 2 2 2 2" xfId="3824"/>
    <cellStyle name="Comma 4 3 4 2 2 2 2 3" xfId="3308"/>
    <cellStyle name="Comma 4 3 4 2 2 2 3" xfId="3563"/>
    <cellStyle name="Comma 4 3 4 2 2 2 4" xfId="3046"/>
    <cellStyle name="Comma 4 3 4 2 2 3" xfId="2793"/>
    <cellStyle name="Comma 4 3 4 2 2 3 2" xfId="3823"/>
    <cellStyle name="Comma 4 3 4 2 2 3 3" xfId="3307"/>
    <cellStyle name="Comma 4 3 4 2 2 4" xfId="3562"/>
    <cellStyle name="Comma 4 3 4 2 2 5" xfId="3045"/>
    <cellStyle name="Comma 4 3 4 2 3" xfId="2538"/>
    <cellStyle name="Comma 4 3 4 2 3 2" xfId="2539"/>
    <cellStyle name="Comma 4 3 4 2 3 2 2" xfId="2796"/>
    <cellStyle name="Comma 4 3 4 2 3 2 2 2" xfId="3826"/>
    <cellStyle name="Comma 4 3 4 2 3 2 2 3" xfId="3310"/>
    <cellStyle name="Comma 4 3 4 2 3 2 3" xfId="3565"/>
    <cellStyle name="Comma 4 3 4 2 3 2 4" xfId="3048"/>
    <cellStyle name="Comma 4 3 4 2 3 3" xfId="2795"/>
    <cellStyle name="Comma 4 3 4 2 3 3 2" xfId="3825"/>
    <cellStyle name="Comma 4 3 4 2 3 3 3" xfId="3309"/>
    <cellStyle name="Comma 4 3 4 2 3 4" xfId="3564"/>
    <cellStyle name="Comma 4 3 4 2 3 5" xfId="3047"/>
    <cellStyle name="Comma 4 3 4 2 4" xfId="2540"/>
    <cellStyle name="Comma 4 3 4 2 4 2" xfId="2797"/>
    <cellStyle name="Comma 4 3 4 2 4 2 2" xfId="3827"/>
    <cellStyle name="Comma 4 3 4 2 4 2 3" xfId="3311"/>
    <cellStyle name="Comma 4 3 4 2 4 3" xfId="3566"/>
    <cellStyle name="Comma 4 3 4 2 4 4" xfId="3049"/>
    <cellStyle name="Comma 4 3 4 2 5" xfId="2792"/>
    <cellStyle name="Comma 4 3 4 2 5 2" xfId="3822"/>
    <cellStyle name="Comma 4 3 4 2 5 3" xfId="3306"/>
    <cellStyle name="Comma 4 3 4 2 6" xfId="3561"/>
    <cellStyle name="Comma 4 3 4 2 7" xfId="3044"/>
    <cellStyle name="Comma 4 3 4 2 8" xfId="45110"/>
    <cellStyle name="Comma 4 3 4 3" xfId="1204"/>
    <cellStyle name="Comma 4 3 4 3 2" xfId="2542"/>
    <cellStyle name="Comma 4 3 4 3 2 2" xfId="2799"/>
    <cellStyle name="Comma 4 3 4 3 2 2 2" xfId="3829"/>
    <cellStyle name="Comma 4 3 4 3 2 2 3" xfId="3313"/>
    <cellStyle name="Comma 4 3 4 3 2 3" xfId="3568"/>
    <cellStyle name="Comma 4 3 4 3 2 4" xfId="3051"/>
    <cellStyle name="Comma 4 3 4 3 3" xfId="2798"/>
    <cellStyle name="Comma 4 3 4 3 3 2" xfId="3828"/>
    <cellStyle name="Comma 4 3 4 3 3 3" xfId="3312"/>
    <cellStyle name="Comma 4 3 4 3 4" xfId="3567"/>
    <cellStyle name="Comma 4 3 4 3 5" xfId="3050"/>
    <cellStyle name="Comma 4 3 4 3 6" xfId="2541"/>
    <cellStyle name="Comma 4 3 4 4" xfId="2543"/>
    <cellStyle name="Comma 4 3 4 4 2" xfId="2544"/>
    <cellStyle name="Comma 4 3 4 4 2 2" xfId="2801"/>
    <cellStyle name="Comma 4 3 4 4 2 2 2" xfId="3831"/>
    <cellStyle name="Comma 4 3 4 4 2 2 3" xfId="3315"/>
    <cellStyle name="Comma 4 3 4 4 2 3" xfId="3570"/>
    <cellStyle name="Comma 4 3 4 4 2 4" xfId="3053"/>
    <cellStyle name="Comma 4 3 4 4 3" xfId="2800"/>
    <cellStyle name="Comma 4 3 4 4 3 2" xfId="3830"/>
    <cellStyle name="Comma 4 3 4 4 3 3" xfId="3314"/>
    <cellStyle name="Comma 4 3 4 4 4" xfId="3569"/>
    <cellStyle name="Comma 4 3 4 4 5" xfId="3052"/>
    <cellStyle name="Comma 4 3 4 5" xfId="2545"/>
    <cellStyle name="Comma 4 3 4 5 2" xfId="2802"/>
    <cellStyle name="Comma 4 3 4 5 2 2" xfId="3832"/>
    <cellStyle name="Comma 4 3 4 5 2 3" xfId="3316"/>
    <cellStyle name="Comma 4 3 4 5 3" xfId="3571"/>
    <cellStyle name="Comma 4 3 4 5 4" xfId="3054"/>
    <cellStyle name="Comma 4 3 4 6" xfId="2791"/>
    <cellStyle name="Comma 4 3 4 6 2" xfId="3821"/>
    <cellStyle name="Comma 4 3 4 6 3" xfId="3305"/>
    <cellStyle name="Comma 4 3 4 7" xfId="3560"/>
    <cellStyle name="Comma 4 3 4 8" xfId="3043"/>
    <cellStyle name="Comma 4 3 5" xfId="1205"/>
    <cellStyle name="Comma 4 3 5 2" xfId="1206"/>
    <cellStyle name="Comma 4 3 5 2 2" xfId="2548"/>
    <cellStyle name="Comma 4 3 5 2 2 2" xfId="2805"/>
    <cellStyle name="Comma 4 3 5 2 2 2 2" xfId="3835"/>
    <cellStyle name="Comma 4 3 5 2 2 2 3" xfId="3319"/>
    <cellStyle name="Comma 4 3 5 2 2 3" xfId="3574"/>
    <cellStyle name="Comma 4 3 5 2 2 4" xfId="3057"/>
    <cellStyle name="Comma 4 3 5 2 3" xfId="2804"/>
    <cellStyle name="Comma 4 3 5 2 3 2" xfId="3834"/>
    <cellStyle name="Comma 4 3 5 2 3 3" xfId="3318"/>
    <cellStyle name="Comma 4 3 5 2 4" xfId="3573"/>
    <cellStyle name="Comma 4 3 5 2 5" xfId="3056"/>
    <cellStyle name="Comma 4 3 5 2 6" xfId="2547"/>
    <cellStyle name="Comma 4 3 5 3" xfId="1207"/>
    <cellStyle name="Comma 4 3 5 3 2" xfId="2550"/>
    <cellStyle name="Comma 4 3 5 3 2 2" xfId="2807"/>
    <cellStyle name="Comma 4 3 5 3 2 2 2" xfId="3837"/>
    <cellStyle name="Comma 4 3 5 3 2 2 3" xfId="3321"/>
    <cellStyle name="Comma 4 3 5 3 2 3" xfId="3576"/>
    <cellStyle name="Comma 4 3 5 3 2 4" xfId="3059"/>
    <cellStyle name="Comma 4 3 5 3 3" xfId="2806"/>
    <cellStyle name="Comma 4 3 5 3 3 2" xfId="3836"/>
    <cellStyle name="Comma 4 3 5 3 3 3" xfId="3320"/>
    <cellStyle name="Comma 4 3 5 3 4" xfId="3575"/>
    <cellStyle name="Comma 4 3 5 3 5" xfId="3058"/>
    <cellStyle name="Comma 4 3 5 3 6" xfId="2549"/>
    <cellStyle name="Comma 4 3 5 4" xfId="2551"/>
    <cellStyle name="Comma 4 3 5 4 2" xfId="2808"/>
    <cellStyle name="Comma 4 3 5 4 2 2" xfId="3838"/>
    <cellStyle name="Comma 4 3 5 4 2 3" xfId="3322"/>
    <cellStyle name="Comma 4 3 5 4 3" xfId="3577"/>
    <cellStyle name="Comma 4 3 5 4 4" xfId="3060"/>
    <cellStyle name="Comma 4 3 5 5" xfId="2803"/>
    <cellStyle name="Comma 4 3 5 5 2" xfId="3833"/>
    <cellStyle name="Comma 4 3 5 5 3" xfId="3317"/>
    <cellStyle name="Comma 4 3 5 6" xfId="3572"/>
    <cellStyle name="Comma 4 3 5 7" xfId="3055"/>
    <cellStyle name="Comma 4 3 5 8" xfId="2546"/>
    <cellStyle name="Comma 4 3 6" xfId="1208"/>
    <cellStyle name="Comma 4 3 6 2" xfId="2553"/>
    <cellStyle name="Comma 4 3 6 2 2" xfId="2810"/>
    <cellStyle name="Comma 4 3 6 2 2 2" xfId="3840"/>
    <cellStyle name="Comma 4 3 6 2 2 3" xfId="3324"/>
    <cellStyle name="Comma 4 3 6 2 3" xfId="3579"/>
    <cellStyle name="Comma 4 3 6 2 4" xfId="3062"/>
    <cellStyle name="Comma 4 3 6 3" xfId="2809"/>
    <cellStyle name="Comma 4 3 6 3 2" xfId="3839"/>
    <cellStyle name="Comma 4 3 6 3 3" xfId="3323"/>
    <cellStyle name="Comma 4 3 6 4" xfId="3578"/>
    <cellStyle name="Comma 4 3 6 5" xfId="3061"/>
    <cellStyle name="Comma 4 3 6 6" xfId="2552"/>
    <cellStyle name="Comma 4 3 7" xfId="1209"/>
    <cellStyle name="Comma 4 3 7 2" xfId="2555"/>
    <cellStyle name="Comma 4 3 7 2 2" xfId="2812"/>
    <cellStyle name="Comma 4 3 7 2 2 2" xfId="3842"/>
    <cellStyle name="Comma 4 3 7 2 2 3" xfId="3326"/>
    <cellStyle name="Comma 4 3 7 2 3" xfId="3581"/>
    <cellStyle name="Comma 4 3 7 2 4" xfId="3064"/>
    <cellStyle name="Comma 4 3 7 3" xfId="2811"/>
    <cellStyle name="Comma 4 3 7 3 2" xfId="3841"/>
    <cellStyle name="Comma 4 3 7 3 3" xfId="3325"/>
    <cellStyle name="Comma 4 3 7 4" xfId="3580"/>
    <cellStyle name="Comma 4 3 7 5" xfId="3063"/>
    <cellStyle name="Comma 4 3 7 6" xfId="2554"/>
    <cellStyle name="Comma 4 3 8" xfId="1210"/>
    <cellStyle name="Comma 4 3 8 2" xfId="2813"/>
    <cellStyle name="Comma 4 3 8 2 2" xfId="3843"/>
    <cellStyle name="Comma 4 3 8 2 3" xfId="3327"/>
    <cellStyle name="Comma 4 3 8 3" xfId="3582"/>
    <cellStyle name="Comma 4 3 8 4" xfId="3065"/>
    <cellStyle name="Comma 4 3 8 5" xfId="2556"/>
    <cellStyle name="Comma 4 3 9" xfId="1211"/>
    <cellStyle name="Comma 4 3 9 2" xfId="3729"/>
    <cellStyle name="Comma 4 3 9 3" xfId="3213"/>
    <cellStyle name="Comma 4 3 9 4" xfId="2701"/>
    <cellStyle name="Comma 4 4" xfId="272"/>
    <cellStyle name="Comma 4 4 10" xfId="1212"/>
    <cellStyle name="Comma 4 4 10 2" xfId="42637"/>
    <cellStyle name="Comma 4 4 10 3" xfId="45111"/>
    <cellStyle name="Comma 4 4 11" xfId="3066"/>
    <cellStyle name="Comma 4 4 2" xfId="273"/>
    <cellStyle name="Comma 4 4 2 2" xfId="1213"/>
    <cellStyle name="Comma 4 4 2 2 2" xfId="1214"/>
    <cellStyle name="Comma 4 4 2 2 2 2" xfId="2558"/>
    <cellStyle name="Comma 4 4 2 2 2 2 2" xfId="2816"/>
    <cellStyle name="Comma 4 4 2 2 2 2 2 2" xfId="3846"/>
    <cellStyle name="Comma 4 4 2 2 2 2 2 3" xfId="3330"/>
    <cellStyle name="Comma 4 4 2 2 2 2 3" xfId="3586"/>
    <cellStyle name="Comma 4 4 2 2 2 2 4" xfId="3070"/>
    <cellStyle name="Comma 4 4 2 2 2 3" xfId="2815"/>
    <cellStyle name="Comma 4 4 2 2 2 3 2" xfId="3845"/>
    <cellStyle name="Comma 4 4 2 2 2 3 3" xfId="3329"/>
    <cellStyle name="Comma 4 4 2 2 2 4" xfId="3585"/>
    <cellStyle name="Comma 4 4 2 2 2 5" xfId="3069"/>
    <cellStyle name="Comma 4 4 2 2 2 6" xfId="2557"/>
    <cellStyle name="Comma 4 4 2 2 3" xfId="1215"/>
    <cellStyle name="Comma 4 4 2 2 3 2" xfId="2560"/>
    <cellStyle name="Comma 4 4 2 2 3 2 2" xfId="2818"/>
    <cellStyle name="Comma 4 4 2 2 3 2 2 2" xfId="3848"/>
    <cellStyle name="Comma 4 4 2 2 3 2 2 3" xfId="3332"/>
    <cellStyle name="Comma 4 4 2 2 3 2 3" xfId="3588"/>
    <cellStyle name="Comma 4 4 2 2 3 2 4" xfId="3072"/>
    <cellStyle name="Comma 4 4 2 2 3 3" xfId="2817"/>
    <cellStyle name="Comma 4 4 2 2 3 3 2" xfId="3847"/>
    <cellStyle name="Comma 4 4 2 2 3 3 3" xfId="3331"/>
    <cellStyle name="Comma 4 4 2 2 3 4" xfId="3587"/>
    <cellStyle name="Comma 4 4 2 2 3 5" xfId="3071"/>
    <cellStyle name="Comma 4 4 2 2 3 6" xfId="2559"/>
    <cellStyle name="Comma 4 4 2 2 4" xfId="2561"/>
    <cellStyle name="Comma 4 4 2 2 4 2" xfId="2819"/>
    <cellStyle name="Comma 4 4 2 2 4 2 2" xfId="3849"/>
    <cellStyle name="Comma 4 4 2 2 4 2 3" xfId="3333"/>
    <cellStyle name="Comma 4 4 2 2 4 3" xfId="3589"/>
    <cellStyle name="Comma 4 4 2 2 4 4" xfId="3073"/>
    <cellStyle name="Comma 4 4 2 2 5" xfId="2814"/>
    <cellStyle name="Comma 4 4 2 2 5 2" xfId="3844"/>
    <cellStyle name="Comma 4 4 2 2 5 3" xfId="3328"/>
    <cellStyle name="Comma 4 4 2 2 6" xfId="3584"/>
    <cellStyle name="Comma 4 4 2 2 7" xfId="3068"/>
    <cellStyle name="Comma 4 4 2 2 8" xfId="45112"/>
    <cellStyle name="Comma 4 4 2 3" xfId="1216"/>
    <cellStyle name="Comma 4 4 2 3 2" xfId="1217"/>
    <cellStyle name="Comma 4 4 2 3 2 2" xfId="2821"/>
    <cellStyle name="Comma 4 4 2 3 2 2 2" xfId="3851"/>
    <cellStyle name="Comma 4 4 2 3 2 2 3" xfId="3335"/>
    <cellStyle name="Comma 4 4 2 3 2 3" xfId="3591"/>
    <cellStyle name="Comma 4 4 2 3 2 4" xfId="3075"/>
    <cellStyle name="Comma 4 4 2 3 2 5" xfId="2563"/>
    <cellStyle name="Comma 4 4 2 3 3" xfId="1218"/>
    <cellStyle name="Comma 4 4 2 3 3 2" xfId="3850"/>
    <cellStyle name="Comma 4 4 2 3 3 3" xfId="3334"/>
    <cellStyle name="Comma 4 4 2 3 3 4" xfId="2820"/>
    <cellStyle name="Comma 4 4 2 3 4" xfId="3590"/>
    <cellStyle name="Comma 4 4 2 3 5" xfId="3074"/>
    <cellStyle name="Comma 4 4 2 3 6" xfId="2562"/>
    <cellStyle name="Comma 4 4 2 4" xfId="1219"/>
    <cellStyle name="Comma 4 4 2 4 2" xfId="2565"/>
    <cellStyle name="Comma 4 4 2 4 2 2" xfId="2823"/>
    <cellStyle name="Comma 4 4 2 4 2 2 2" xfId="3853"/>
    <cellStyle name="Comma 4 4 2 4 2 2 3" xfId="3337"/>
    <cellStyle name="Comma 4 4 2 4 2 3" xfId="3593"/>
    <cellStyle name="Comma 4 4 2 4 2 4" xfId="3077"/>
    <cellStyle name="Comma 4 4 2 4 3" xfId="2822"/>
    <cellStyle name="Comma 4 4 2 4 3 2" xfId="3852"/>
    <cellStyle name="Comma 4 4 2 4 3 3" xfId="3336"/>
    <cellStyle name="Comma 4 4 2 4 4" xfId="3592"/>
    <cellStyle name="Comma 4 4 2 4 5" xfId="3076"/>
    <cellStyle name="Comma 4 4 2 4 6" xfId="2564"/>
    <cellStyle name="Comma 4 4 2 5" xfId="1220"/>
    <cellStyle name="Comma 4 4 2 5 2" xfId="2824"/>
    <cellStyle name="Comma 4 4 2 5 2 2" xfId="3854"/>
    <cellStyle name="Comma 4 4 2 5 2 3" xfId="3338"/>
    <cellStyle name="Comma 4 4 2 5 3" xfId="3594"/>
    <cellStyle name="Comma 4 4 2 5 4" xfId="3078"/>
    <cellStyle name="Comma 4 4 2 5 5" xfId="2566"/>
    <cellStyle name="Comma 4 4 2 6" xfId="1221"/>
    <cellStyle name="Comma 4 4 2 6 2" xfId="3735"/>
    <cellStyle name="Comma 4 4 2 6 3" xfId="3219"/>
    <cellStyle name="Comma 4 4 2 6 4" xfId="45113"/>
    <cellStyle name="Comma 4 4 2 7" xfId="3583"/>
    <cellStyle name="Comma 4 4 2 8" xfId="3067"/>
    <cellStyle name="Comma 4 4 2 9" xfId="45114"/>
    <cellStyle name="Comma 4 4 3" xfId="274"/>
    <cellStyle name="Comma 4 4 3 2" xfId="1222"/>
    <cellStyle name="Comma 4 4 3 2 2" xfId="2567"/>
    <cellStyle name="Comma 4 4 3 2 2 2" xfId="2568"/>
    <cellStyle name="Comma 4 4 3 2 2 2 2" xfId="2828"/>
    <cellStyle name="Comma 4 4 3 2 2 2 2 2" xfId="3858"/>
    <cellStyle name="Comma 4 4 3 2 2 2 2 3" xfId="3342"/>
    <cellStyle name="Comma 4 4 3 2 2 2 3" xfId="3598"/>
    <cellStyle name="Comma 4 4 3 2 2 2 4" xfId="3082"/>
    <cellStyle name="Comma 4 4 3 2 2 3" xfId="2827"/>
    <cellStyle name="Comma 4 4 3 2 2 3 2" xfId="3857"/>
    <cellStyle name="Comma 4 4 3 2 2 3 3" xfId="3341"/>
    <cellStyle name="Comma 4 4 3 2 2 4" xfId="3597"/>
    <cellStyle name="Comma 4 4 3 2 2 5" xfId="3081"/>
    <cellStyle name="Comma 4 4 3 2 3" xfId="2569"/>
    <cellStyle name="Comma 4 4 3 2 3 2" xfId="2570"/>
    <cellStyle name="Comma 4 4 3 2 3 2 2" xfId="2830"/>
    <cellStyle name="Comma 4 4 3 2 3 2 2 2" xfId="3860"/>
    <cellStyle name="Comma 4 4 3 2 3 2 2 3" xfId="3344"/>
    <cellStyle name="Comma 4 4 3 2 3 2 3" xfId="3600"/>
    <cellStyle name="Comma 4 4 3 2 3 2 4" xfId="3084"/>
    <cellStyle name="Comma 4 4 3 2 3 3" xfId="2829"/>
    <cellStyle name="Comma 4 4 3 2 3 3 2" xfId="3859"/>
    <cellStyle name="Comma 4 4 3 2 3 3 3" xfId="3343"/>
    <cellStyle name="Comma 4 4 3 2 3 4" xfId="3599"/>
    <cellStyle name="Comma 4 4 3 2 3 5" xfId="3083"/>
    <cellStyle name="Comma 4 4 3 2 4" xfId="2571"/>
    <cellStyle name="Comma 4 4 3 2 4 2" xfId="2831"/>
    <cellStyle name="Comma 4 4 3 2 4 2 2" xfId="3861"/>
    <cellStyle name="Comma 4 4 3 2 4 2 3" xfId="3345"/>
    <cellStyle name="Comma 4 4 3 2 4 3" xfId="3601"/>
    <cellStyle name="Comma 4 4 3 2 4 4" xfId="3085"/>
    <cellStyle name="Comma 4 4 3 2 5" xfId="2826"/>
    <cellStyle name="Comma 4 4 3 2 5 2" xfId="3856"/>
    <cellStyle name="Comma 4 4 3 2 5 3" xfId="3340"/>
    <cellStyle name="Comma 4 4 3 2 6" xfId="3596"/>
    <cellStyle name="Comma 4 4 3 2 7" xfId="3080"/>
    <cellStyle name="Comma 4 4 3 2 8" xfId="45115"/>
    <cellStyle name="Comma 4 4 3 3" xfId="1223"/>
    <cellStyle name="Comma 4 4 3 3 2" xfId="2573"/>
    <cellStyle name="Comma 4 4 3 3 2 2" xfId="2833"/>
    <cellStyle name="Comma 4 4 3 3 2 2 2" xfId="3863"/>
    <cellStyle name="Comma 4 4 3 3 2 2 3" xfId="3347"/>
    <cellStyle name="Comma 4 4 3 3 2 3" xfId="3603"/>
    <cellStyle name="Comma 4 4 3 3 2 4" xfId="3087"/>
    <cellStyle name="Comma 4 4 3 3 3" xfId="2832"/>
    <cellStyle name="Comma 4 4 3 3 3 2" xfId="3862"/>
    <cellStyle name="Comma 4 4 3 3 3 3" xfId="3346"/>
    <cellStyle name="Comma 4 4 3 3 4" xfId="3602"/>
    <cellStyle name="Comma 4 4 3 3 5" xfId="3086"/>
    <cellStyle name="Comma 4 4 3 3 6" xfId="2572"/>
    <cellStyle name="Comma 4 4 3 4" xfId="1224"/>
    <cellStyle name="Comma 4 4 3 4 2" xfId="2574"/>
    <cellStyle name="Comma 4 4 3 4 2 2" xfId="2835"/>
    <cellStyle name="Comma 4 4 3 4 2 2 2" xfId="3865"/>
    <cellStyle name="Comma 4 4 3 4 2 2 3" xfId="3349"/>
    <cellStyle name="Comma 4 4 3 4 2 3" xfId="3605"/>
    <cellStyle name="Comma 4 4 3 4 2 4" xfId="3089"/>
    <cellStyle name="Comma 4 4 3 4 3" xfId="2834"/>
    <cellStyle name="Comma 4 4 3 4 3 2" xfId="3864"/>
    <cellStyle name="Comma 4 4 3 4 3 3" xfId="3348"/>
    <cellStyle name="Comma 4 4 3 4 4" xfId="3604"/>
    <cellStyle name="Comma 4 4 3 4 5" xfId="3088"/>
    <cellStyle name="Comma 4 4 3 4 6" xfId="45116"/>
    <cellStyle name="Comma 4 4 3 5" xfId="2575"/>
    <cellStyle name="Comma 4 4 3 5 2" xfId="2836"/>
    <cellStyle name="Comma 4 4 3 5 2 2" xfId="3866"/>
    <cellStyle name="Comma 4 4 3 5 2 3" xfId="3350"/>
    <cellStyle name="Comma 4 4 3 5 3" xfId="3606"/>
    <cellStyle name="Comma 4 4 3 5 4" xfId="3090"/>
    <cellStyle name="Comma 4 4 3 6" xfId="2825"/>
    <cellStyle name="Comma 4 4 3 6 2" xfId="3855"/>
    <cellStyle name="Comma 4 4 3 6 3" xfId="3339"/>
    <cellStyle name="Comma 4 4 3 7" xfId="3595"/>
    <cellStyle name="Comma 4 4 3 8" xfId="3079"/>
    <cellStyle name="Comma 4 4 3 9" xfId="45117"/>
    <cellStyle name="Comma 4 4 4" xfId="1035"/>
    <cellStyle name="Comma 4 4 4 2" xfId="1225"/>
    <cellStyle name="Comma 4 4 4 2 2" xfId="2576"/>
    <cellStyle name="Comma 4 4 4 2 2 2" xfId="2577"/>
    <cellStyle name="Comma 4 4 4 2 2 2 2" xfId="2840"/>
    <cellStyle name="Comma 4 4 4 2 2 2 2 2" xfId="3870"/>
    <cellStyle name="Comma 4 4 4 2 2 2 2 3" xfId="3354"/>
    <cellStyle name="Comma 4 4 4 2 2 2 3" xfId="3610"/>
    <cellStyle name="Comma 4 4 4 2 2 2 4" xfId="3094"/>
    <cellStyle name="Comma 4 4 4 2 2 3" xfId="2839"/>
    <cellStyle name="Comma 4 4 4 2 2 3 2" xfId="3869"/>
    <cellStyle name="Comma 4 4 4 2 2 3 3" xfId="3353"/>
    <cellStyle name="Comma 4 4 4 2 2 4" xfId="3609"/>
    <cellStyle name="Comma 4 4 4 2 2 5" xfId="3093"/>
    <cellStyle name="Comma 4 4 4 2 3" xfId="2578"/>
    <cellStyle name="Comma 4 4 4 2 3 2" xfId="2579"/>
    <cellStyle name="Comma 4 4 4 2 3 2 2" xfId="2842"/>
    <cellStyle name="Comma 4 4 4 2 3 2 2 2" xfId="3872"/>
    <cellStyle name="Comma 4 4 4 2 3 2 2 3" xfId="3356"/>
    <cellStyle name="Comma 4 4 4 2 3 2 3" xfId="3612"/>
    <cellStyle name="Comma 4 4 4 2 3 2 4" xfId="3096"/>
    <cellStyle name="Comma 4 4 4 2 3 3" xfId="2841"/>
    <cellStyle name="Comma 4 4 4 2 3 3 2" xfId="3871"/>
    <cellStyle name="Comma 4 4 4 2 3 3 3" xfId="3355"/>
    <cellStyle name="Comma 4 4 4 2 3 4" xfId="3611"/>
    <cellStyle name="Comma 4 4 4 2 3 5" xfId="3095"/>
    <cellStyle name="Comma 4 4 4 2 4" xfId="2580"/>
    <cellStyle name="Comma 4 4 4 2 4 2" xfId="2843"/>
    <cellStyle name="Comma 4 4 4 2 4 2 2" xfId="3873"/>
    <cellStyle name="Comma 4 4 4 2 4 2 3" xfId="3357"/>
    <cellStyle name="Comma 4 4 4 2 4 3" xfId="3613"/>
    <cellStyle name="Comma 4 4 4 2 4 4" xfId="3097"/>
    <cellStyle name="Comma 4 4 4 2 5" xfId="2838"/>
    <cellStyle name="Comma 4 4 4 2 5 2" xfId="3868"/>
    <cellStyle name="Comma 4 4 4 2 5 3" xfId="3352"/>
    <cellStyle name="Comma 4 4 4 2 6" xfId="3608"/>
    <cellStyle name="Comma 4 4 4 2 7" xfId="3092"/>
    <cellStyle name="Comma 4 4 4 2 8" xfId="45118"/>
    <cellStyle name="Comma 4 4 4 3" xfId="1226"/>
    <cellStyle name="Comma 4 4 4 3 2" xfId="2582"/>
    <cellStyle name="Comma 4 4 4 3 2 2" xfId="2845"/>
    <cellStyle name="Comma 4 4 4 3 2 2 2" xfId="3875"/>
    <cellStyle name="Comma 4 4 4 3 2 2 3" xfId="3359"/>
    <cellStyle name="Comma 4 4 4 3 2 3" xfId="3615"/>
    <cellStyle name="Comma 4 4 4 3 2 4" xfId="3099"/>
    <cellStyle name="Comma 4 4 4 3 3" xfId="2844"/>
    <cellStyle name="Comma 4 4 4 3 3 2" xfId="3874"/>
    <cellStyle name="Comma 4 4 4 3 3 3" xfId="3358"/>
    <cellStyle name="Comma 4 4 4 3 4" xfId="3614"/>
    <cellStyle name="Comma 4 4 4 3 5" xfId="3098"/>
    <cellStyle name="Comma 4 4 4 3 6" xfId="2581"/>
    <cellStyle name="Comma 4 4 4 4" xfId="2583"/>
    <cellStyle name="Comma 4 4 4 4 2" xfId="2584"/>
    <cellStyle name="Comma 4 4 4 4 2 2" xfId="2847"/>
    <cellStyle name="Comma 4 4 4 4 2 2 2" xfId="3877"/>
    <cellStyle name="Comma 4 4 4 4 2 2 3" xfId="3361"/>
    <cellStyle name="Comma 4 4 4 4 2 3" xfId="3617"/>
    <cellStyle name="Comma 4 4 4 4 2 4" xfId="3101"/>
    <cellStyle name="Comma 4 4 4 4 3" xfId="2846"/>
    <cellStyle name="Comma 4 4 4 4 3 2" xfId="3876"/>
    <cellStyle name="Comma 4 4 4 4 3 3" xfId="3360"/>
    <cellStyle name="Comma 4 4 4 4 4" xfId="3616"/>
    <cellStyle name="Comma 4 4 4 4 5" xfId="3100"/>
    <cellStyle name="Comma 4 4 4 5" xfId="2585"/>
    <cellStyle name="Comma 4 4 4 5 2" xfId="2848"/>
    <cellStyle name="Comma 4 4 4 5 2 2" xfId="3878"/>
    <cellStyle name="Comma 4 4 4 5 2 3" xfId="3362"/>
    <cellStyle name="Comma 4 4 4 5 3" xfId="3618"/>
    <cellStyle name="Comma 4 4 4 5 4" xfId="3102"/>
    <cellStyle name="Comma 4 4 4 6" xfId="2837"/>
    <cellStyle name="Comma 4 4 4 6 2" xfId="3867"/>
    <cellStyle name="Comma 4 4 4 6 3" xfId="3351"/>
    <cellStyle name="Comma 4 4 4 7" xfId="3607"/>
    <cellStyle name="Comma 4 4 4 8" xfId="3091"/>
    <cellStyle name="Comma 4 4 5" xfId="1227"/>
    <cellStyle name="Comma 4 4 5 2" xfId="1228"/>
    <cellStyle name="Comma 4 4 5 2 2" xfId="2588"/>
    <cellStyle name="Comma 4 4 5 2 2 2" xfId="2851"/>
    <cellStyle name="Comma 4 4 5 2 2 2 2" xfId="3881"/>
    <cellStyle name="Comma 4 4 5 2 2 2 3" xfId="3365"/>
    <cellStyle name="Comma 4 4 5 2 2 3" xfId="3621"/>
    <cellStyle name="Comma 4 4 5 2 2 4" xfId="3105"/>
    <cellStyle name="Comma 4 4 5 2 3" xfId="2850"/>
    <cellStyle name="Comma 4 4 5 2 3 2" xfId="3880"/>
    <cellStyle name="Comma 4 4 5 2 3 3" xfId="3364"/>
    <cellStyle name="Comma 4 4 5 2 4" xfId="3620"/>
    <cellStyle name="Comma 4 4 5 2 5" xfId="3104"/>
    <cellStyle name="Comma 4 4 5 2 6" xfId="2587"/>
    <cellStyle name="Comma 4 4 5 3" xfId="1229"/>
    <cellStyle name="Comma 4 4 5 3 2" xfId="2590"/>
    <cellStyle name="Comma 4 4 5 3 2 2" xfId="2853"/>
    <cellStyle name="Comma 4 4 5 3 2 2 2" xfId="3883"/>
    <cellStyle name="Comma 4 4 5 3 2 2 3" xfId="3367"/>
    <cellStyle name="Comma 4 4 5 3 2 3" xfId="3623"/>
    <cellStyle name="Comma 4 4 5 3 2 4" xfId="3107"/>
    <cellStyle name="Comma 4 4 5 3 3" xfId="2852"/>
    <cellStyle name="Comma 4 4 5 3 3 2" xfId="3882"/>
    <cellStyle name="Comma 4 4 5 3 3 3" xfId="3366"/>
    <cellStyle name="Comma 4 4 5 3 4" xfId="3622"/>
    <cellStyle name="Comma 4 4 5 3 5" xfId="3106"/>
    <cellStyle name="Comma 4 4 5 3 6" xfId="2589"/>
    <cellStyle name="Comma 4 4 5 4" xfId="2591"/>
    <cellStyle name="Comma 4 4 5 4 2" xfId="2854"/>
    <cellStyle name="Comma 4 4 5 4 2 2" xfId="3884"/>
    <cellStyle name="Comma 4 4 5 4 2 3" xfId="3368"/>
    <cellStyle name="Comma 4 4 5 4 3" xfId="3624"/>
    <cellStyle name="Comma 4 4 5 4 4" xfId="3108"/>
    <cellStyle name="Comma 4 4 5 5" xfId="2849"/>
    <cellStyle name="Comma 4 4 5 5 2" xfId="3879"/>
    <cellStyle name="Comma 4 4 5 5 3" xfId="3363"/>
    <cellStyle name="Comma 4 4 5 6" xfId="3619"/>
    <cellStyle name="Comma 4 4 5 7" xfId="3103"/>
    <cellStyle name="Comma 4 4 5 8" xfId="2586"/>
    <cellStyle name="Comma 4 4 6" xfId="1230"/>
    <cellStyle name="Comma 4 4 6 2" xfId="2593"/>
    <cellStyle name="Comma 4 4 6 2 2" xfId="2856"/>
    <cellStyle name="Comma 4 4 6 2 2 2" xfId="3886"/>
    <cellStyle name="Comma 4 4 6 2 2 3" xfId="3370"/>
    <cellStyle name="Comma 4 4 6 2 3" xfId="3626"/>
    <cellStyle name="Comma 4 4 6 2 4" xfId="3110"/>
    <cellStyle name="Comma 4 4 6 3" xfId="2855"/>
    <cellStyle name="Comma 4 4 6 3 2" xfId="3885"/>
    <cellStyle name="Comma 4 4 6 3 3" xfId="3369"/>
    <cellStyle name="Comma 4 4 6 4" xfId="3625"/>
    <cellStyle name="Comma 4 4 6 5" xfId="3109"/>
    <cellStyle name="Comma 4 4 6 6" xfId="2592"/>
    <cellStyle name="Comma 4 4 7" xfId="1231"/>
    <cellStyle name="Comma 4 4 7 2" xfId="2595"/>
    <cellStyle name="Comma 4 4 7 2 2" xfId="2858"/>
    <cellStyle name="Comma 4 4 7 2 2 2" xfId="3888"/>
    <cellStyle name="Comma 4 4 7 2 2 3" xfId="3372"/>
    <cellStyle name="Comma 4 4 7 2 3" xfId="3628"/>
    <cellStyle name="Comma 4 4 7 2 4" xfId="3112"/>
    <cellStyle name="Comma 4 4 7 3" xfId="2857"/>
    <cellStyle name="Comma 4 4 7 3 2" xfId="3887"/>
    <cellStyle name="Comma 4 4 7 3 3" xfId="3371"/>
    <cellStyle name="Comma 4 4 7 4" xfId="3627"/>
    <cellStyle name="Comma 4 4 7 5" xfId="3111"/>
    <cellStyle name="Comma 4 4 7 6" xfId="2594"/>
    <cellStyle name="Comma 4 4 8" xfId="1232"/>
    <cellStyle name="Comma 4 4 8 2" xfId="2859"/>
    <cellStyle name="Comma 4 4 8 2 2" xfId="3889"/>
    <cellStyle name="Comma 4 4 8 2 3" xfId="3373"/>
    <cellStyle name="Comma 4 4 8 3" xfId="3629"/>
    <cellStyle name="Comma 4 4 8 4" xfId="3113"/>
    <cellStyle name="Comma 4 4 8 5" xfId="2596"/>
    <cellStyle name="Comma 4 4 9" xfId="1233"/>
    <cellStyle name="Comma 4 4 9 2" xfId="3730"/>
    <cellStyle name="Comma 4 4 9 3" xfId="3214"/>
    <cellStyle name="Comma 4 4 9 4" xfId="2702"/>
    <cellStyle name="Comma 4 5" xfId="275"/>
    <cellStyle name="Comma 4 5 2" xfId="276"/>
    <cellStyle name="Comma 4 5 2 2" xfId="1234"/>
    <cellStyle name="Comma 4 5 2 2 2" xfId="2597"/>
    <cellStyle name="Comma 4 5 2 2 2 2" xfId="2862"/>
    <cellStyle name="Comma 4 5 2 2 2 2 2" xfId="3892"/>
    <cellStyle name="Comma 4 5 2 2 2 2 3" xfId="3376"/>
    <cellStyle name="Comma 4 5 2 2 2 3" xfId="3633"/>
    <cellStyle name="Comma 4 5 2 2 2 4" xfId="3117"/>
    <cellStyle name="Comma 4 5 2 2 3" xfId="2861"/>
    <cellStyle name="Comma 4 5 2 2 3 2" xfId="3891"/>
    <cellStyle name="Comma 4 5 2 2 3 3" xfId="3375"/>
    <cellStyle name="Comma 4 5 2 2 4" xfId="3632"/>
    <cellStyle name="Comma 4 5 2 2 5" xfId="3116"/>
    <cellStyle name="Comma 4 5 2 2 6" xfId="45119"/>
    <cellStyle name="Comma 4 5 2 3" xfId="2598"/>
    <cellStyle name="Comma 4 5 2 3 2" xfId="2599"/>
    <cellStyle name="Comma 4 5 2 3 2 2" xfId="2864"/>
    <cellStyle name="Comma 4 5 2 3 2 2 2" xfId="3894"/>
    <cellStyle name="Comma 4 5 2 3 2 2 3" xfId="3378"/>
    <cellStyle name="Comma 4 5 2 3 2 3" xfId="3635"/>
    <cellStyle name="Comma 4 5 2 3 2 4" xfId="3119"/>
    <cellStyle name="Comma 4 5 2 3 3" xfId="2863"/>
    <cellStyle name="Comma 4 5 2 3 3 2" xfId="3893"/>
    <cellStyle name="Comma 4 5 2 3 3 3" xfId="3377"/>
    <cellStyle name="Comma 4 5 2 3 4" xfId="3634"/>
    <cellStyle name="Comma 4 5 2 3 5" xfId="3118"/>
    <cellStyle name="Comma 4 5 2 4" xfId="2600"/>
    <cellStyle name="Comma 4 5 2 4 2" xfId="2865"/>
    <cellStyle name="Comma 4 5 2 4 2 2" xfId="3895"/>
    <cellStyle name="Comma 4 5 2 4 2 3" xfId="3379"/>
    <cellStyle name="Comma 4 5 2 4 3" xfId="3636"/>
    <cellStyle name="Comma 4 5 2 4 4" xfId="3120"/>
    <cellStyle name="Comma 4 5 2 5" xfId="2860"/>
    <cellStyle name="Comma 4 5 2 5 2" xfId="3890"/>
    <cellStyle name="Comma 4 5 2 5 3" xfId="3374"/>
    <cellStyle name="Comma 4 5 2 6" xfId="3631"/>
    <cellStyle name="Comma 4 5 2 7" xfId="3115"/>
    <cellStyle name="Comma 4 5 2 8" xfId="45120"/>
    <cellStyle name="Comma 4 5 3" xfId="1042"/>
    <cellStyle name="Comma 4 5 3 2" xfId="2602"/>
    <cellStyle name="Comma 4 5 3 2 2" xfId="2867"/>
    <cellStyle name="Comma 4 5 3 2 2 2" xfId="3897"/>
    <cellStyle name="Comma 4 5 3 2 2 3" xfId="3381"/>
    <cellStyle name="Comma 4 5 3 2 3" xfId="3638"/>
    <cellStyle name="Comma 4 5 3 2 4" xfId="3122"/>
    <cellStyle name="Comma 4 5 3 3" xfId="2866"/>
    <cellStyle name="Comma 4 5 3 3 2" xfId="3896"/>
    <cellStyle name="Comma 4 5 3 3 3" xfId="3380"/>
    <cellStyle name="Comma 4 5 3 4" xfId="3637"/>
    <cellStyle name="Comma 4 5 3 5" xfId="3121"/>
    <cellStyle name="Comma 4 5 3 6" xfId="2601"/>
    <cellStyle name="Comma 4 5 3 7" xfId="42598"/>
    <cellStyle name="Comma 4 5 3 8" xfId="44918"/>
    <cellStyle name="Comma 4 5 4" xfId="1235"/>
    <cellStyle name="Comma 4 5 4 2" xfId="2604"/>
    <cellStyle name="Comma 4 5 4 2 2" xfId="2869"/>
    <cellStyle name="Comma 4 5 4 2 2 2" xfId="3899"/>
    <cellStyle name="Comma 4 5 4 2 2 3" xfId="3383"/>
    <cellStyle name="Comma 4 5 4 2 3" xfId="3640"/>
    <cellStyle name="Comma 4 5 4 2 4" xfId="3124"/>
    <cellStyle name="Comma 4 5 4 3" xfId="2868"/>
    <cellStyle name="Comma 4 5 4 3 2" xfId="3898"/>
    <cellStyle name="Comma 4 5 4 3 3" xfId="3382"/>
    <cellStyle name="Comma 4 5 4 4" xfId="3639"/>
    <cellStyle name="Comma 4 5 4 5" xfId="3123"/>
    <cellStyle name="Comma 4 5 4 6" xfId="2603"/>
    <cellStyle name="Comma 4 5 5" xfId="2605"/>
    <cellStyle name="Comma 4 5 5 2" xfId="2870"/>
    <cellStyle name="Comma 4 5 5 2 2" xfId="3900"/>
    <cellStyle name="Comma 4 5 5 2 3" xfId="3384"/>
    <cellStyle name="Comma 4 5 5 3" xfId="3641"/>
    <cellStyle name="Comma 4 5 5 4" xfId="3125"/>
    <cellStyle name="Comma 4 5 6" xfId="2704"/>
    <cellStyle name="Comma 4 5 6 2" xfId="3732"/>
    <cellStyle name="Comma 4 5 6 3" xfId="3216"/>
    <cellStyle name="Comma 4 5 7" xfId="3630"/>
    <cellStyle name="Comma 4 5 8" xfId="3114"/>
    <cellStyle name="Comma 4 6" xfId="277"/>
    <cellStyle name="Comma 4 6 2" xfId="278"/>
    <cellStyle name="Comma 4 6 2 2" xfId="2606"/>
    <cellStyle name="Comma 4 6 2 2 2" xfId="2607"/>
    <cellStyle name="Comma 4 6 2 2 2 2" xfId="2874"/>
    <cellStyle name="Comma 4 6 2 2 2 2 2" xfId="3904"/>
    <cellStyle name="Comma 4 6 2 2 2 2 3" xfId="3388"/>
    <cellStyle name="Comma 4 6 2 2 2 3" xfId="3645"/>
    <cellStyle name="Comma 4 6 2 2 2 4" xfId="3129"/>
    <cellStyle name="Comma 4 6 2 2 3" xfId="2873"/>
    <cellStyle name="Comma 4 6 2 2 3 2" xfId="3903"/>
    <cellStyle name="Comma 4 6 2 2 3 3" xfId="3387"/>
    <cellStyle name="Comma 4 6 2 2 4" xfId="3644"/>
    <cellStyle name="Comma 4 6 2 2 5" xfId="3128"/>
    <cellStyle name="Comma 4 6 2 3" xfId="2608"/>
    <cellStyle name="Comma 4 6 2 3 2" xfId="2609"/>
    <cellStyle name="Comma 4 6 2 3 2 2" xfId="2876"/>
    <cellStyle name="Comma 4 6 2 3 2 2 2" xfId="3906"/>
    <cellStyle name="Comma 4 6 2 3 2 2 3" xfId="3390"/>
    <cellStyle name="Comma 4 6 2 3 2 3" xfId="3647"/>
    <cellStyle name="Comma 4 6 2 3 2 4" xfId="3131"/>
    <cellStyle name="Comma 4 6 2 3 3" xfId="2875"/>
    <cellStyle name="Comma 4 6 2 3 3 2" xfId="3905"/>
    <cellStyle name="Comma 4 6 2 3 3 3" xfId="3389"/>
    <cellStyle name="Comma 4 6 2 3 4" xfId="3646"/>
    <cellStyle name="Comma 4 6 2 3 5" xfId="3130"/>
    <cellStyle name="Comma 4 6 2 4" xfId="2610"/>
    <cellStyle name="Comma 4 6 2 4 2" xfId="2877"/>
    <cellStyle name="Comma 4 6 2 4 2 2" xfId="3907"/>
    <cellStyle name="Comma 4 6 2 4 2 3" xfId="3391"/>
    <cellStyle name="Comma 4 6 2 4 3" xfId="3648"/>
    <cellStyle name="Comma 4 6 2 4 4" xfId="3132"/>
    <cellStyle name="Comma 4 6 2 5" xfId="2872"/>
    <cellStyle name="Comma 4 6 2 5 2" xfId="3902"/>
    <cellStyle name="Comma 4 6 2 5 3" xfId="3386"/>
    <cellStyle name="Comma 4 6 2 6" xfId="3643"/>
    <cellStyle name="Comma 4 6 2 7" xfId="3127"/>
    <cellStyle name="Comma 4 6 2 8" xfId="45121"/>
    <cellStyle name="Comma 4 6 3" xfId="1236"/>
    <cellStyle name="Comma 4 6 3 2" xfId="2612"/>
    <cellStyle name="Comma 4 6 3 2 2" xfId="2879"/>
    <cellStyle name="Comma 4 6 3 2 2 2" xfId="3909"/>
    <cellStyle name="Comma 4 6 3 2 2 3" xfId="3393"/>
    <cellStyle name="Comma 4 6 3 2 3" xfId="3650"/>
    <cellStyle name="Comma 4 6 3 2 4" xfId="3134"/>
    <cellStyle name="Comma 4 6 3 3" xfId="2878"/>
    <cellStyle name="Comma 4 6 3 3 2" xfId="3908"/>
    <cellStyle name="Comma 4 6 3 3 3" xfId="3392"/>
    <cellStyle name="Comma 4 6 3 4" xfId="3649"/>
    <cellStyle name="Comma 4 6 3 5" xfId="3133"/>
    <cellStyle name="Comma 4 6 3 6" xfId="2611"/>
    <cellStyle name="Comma 4 6 4" xfId="2613"/>
    <cellStyle name="Comma 4 6 4 2" xfId="2614"/>
    <cellStyle name="Comma 4 6 4 2 2" xfId="2881"/>
    <cellStyle name="Comma 4 6 4 2 2 2" xfId="3911"/>
    <cellStyle name="Comma 4 6 4 2 2 3" xfId="3395"/>
    <cellStyle name="Comma 4 6 4 2 3" xfId="3652"/>
    <cellStyle name="Comma 4 6 4 2 4" xfId="3136"/>
    <cellStyle name="Comma 4 6 4 3" xfId="2880"/>
    <cellStyle name="Comma 4 6 4 3 2" xfId="3910"/>
    <cellStyle name="Comma 4 6 4 3 3" xfId="3394"/>
    <cellStyle name="Comma 4 6 4 4" xfId="3651"/>
    <cellStyle name="Comma 4 6 4 5" xfId="3135"/>
    <cellStyle name="Comma 4 6 4 6" xfId="42555"/>
    <cellStyle name="Comma 4 6 4 7" xfId="44919"/>
    <cellStyle name="Comma 4 6 5" xfId="2615"/>
    <cellStyle name="Comma 4 6 5 2" xfId="2882"/>
    <cellStyle name="Comma 4 6 5 2 2" xfId="3912"/>
    <cellStyle name="Comma 4 6 5 2 3" xfId="3396"/>
    <cellStyle name="Comma 4 6 5 3" xfId="3653"/>
    <cellStyle name="Comma 4 6 5 4" xfId="3137"/>
    <cellStyle name="Comma 4 6 6" xfId="2871"/>
    <cellStyle name="Comma 4 6 6 2" xfId="3901"/>
    <cellStyle name="Comma 4 6 6 3" xfId="3385"/>
    <cellStyle name="Comma 4 6 7" xfId="3642"/>
    <cellStyle name="Comma 4 6 8" xfId="3126"/>
    <cellStyle name="Comma 4 7" xfId="1237"/>
    <cellStyle name="Comma 4 7 2" xfId="2443"/>
    <cellStyle name="Comma 4 7 2 2" xfId="2616"/>
    <cellStyle name="Comma 4 7 2 2 2" xfId="2617"/>
    <cellStyle name="Comma 4 7 2 2 2 2" xfId="2886"/>
    <cellStyle name="Comma 4 7 2 2 2 2 2" xfId="3916"/>
    <cellStyle name="Comma 4 7 2 2 2 2 3" xfId="3400"/>
    <cellStyle name="Comma 4 7 2 2 2 3" xfId="3657"/>
    <cellStyle name="Comma 4 7 2 2 2 4" xfId="3141"/>
    <cellStyle name="Comma 4 7 2 2 3" xfId="2885"/>
    <cellStyle name="Comma 4 7 2 2 3 2" xfId="3915"/>
    <cellStyle name="Comma 4 7 2 2 3 3" xfId="3399"/>
    <cellStyle name="Comma 4 7 2 2 4" xfId="3656"/>
    <cellStyle name="Comma 4 7 2 2 5" xfId="3140"/>
    <cellStyle name="Comma 4 7 2 3" xfId="2618"/>
    <cellStyle name="Comma 4 7 2 3 2" xfId="2619"/>
    <cellStyle name="Comma 4 7 2 3 2 2" xfId="2888"/>
    <cellStyle name="Comma 4 7 2 3 2 2 2" xfId="3918"/>
    <cellStyle name="Comma 4 7 2 3 2 2 3" xfId="3402"/>
    <cellStyle name="Comma 4 7 2 3 2 3" xfId="3659"/>
    <cellStyle name="Comma 4 7 2 3 2 4" xfId="3143"/>
    <cellStyle name="Comma 4 7 2 3 3" xfId="2887"/>
    <cellStyle name="Comma 4 7 2 3 3 2" xfId="3917"/>
    <cellStyle name="Comma 4 7 2 3 3 3" xfId="3401"/>
    <cellStyle name="Comma 4 7 2 3 4" xfId="3658"/>
    <cellStyle name="Comma 4 7 2 3 5" xfId="3142"/>
    <cellStyle name="Comma 4 7 2 4" xfId="2620"/>
    <cellStyle name="Comma 4 7 2 4 2" xfId="2889"/>
    <cellStyle name="Comma 4 7 2 4 2 2" xfId="3919"/>
    <cellStyle name="Comma 4 7 2 4 2 3" xfId="3403"/>
    <cellStyle name="Comma 4 7 2 4 3" xfId="3660"/>
    <cellStyle name="Comma 4 7 2 4 4" xfId="3144"/>
    <cellStyle name="Comma 4 7 2 5" xfId="2884"/>
    <cellStyle name="Comma 4 7 2 5 2" xfId="3914"/>
    <cellStyle name="Comma 4 7 2 5 3" xfId="3398"/>
    <cellStyle name="Comma 4 7 2 6" xfId="3655"/>
    <cellStyle name="Comma 4 7 2 7" xfId="3139"/>
    <cellStyle name="Comma 4 7 2 8" xfId="45122"/>
    <cellStyle name="Comma 4 7 3" xfId="2621"/>
    <cellStyle name="Comma 4 7 3 2" xfId="2622"/>
    <cellStyle name="Comma 4 7 3 2 2" xfId="2891"/>
    <cellStyle name="Comma 4 7 3 2 2 2" xfId="3921"/>
    <cellStyle name="Comma 4 7 3 2 2 3" xfId="3405"/>
    <cellStyle name="Comma 4 7 3 2 3" xfId="3662"/>
    <cellStyle name="Comma 4 7 3 2 4" xfId="3146"/>
    <cellStyle name="Comma 4 7 3 3" xfId="2890"/>
    <cellStyle name="Comma 4 7 3 3 2" xfId="3920"/>
    <cellStyle name="Comma 4 7 3 3 3" xfId="3404"/>
    <cellStyle name="Comma 4 7 3 4" xfId="3661"/>
    <cellStyle name="Comma 4 7 3 5" xfId="3145"/>
    <cellStyle name="Comma 4 7 4" xfId="2623"/>
    <cellStyle name="Comma 4 7 4 2" xfId="2624"/>
    <cellStyle name="Comma 4 7 4 2 2" xfId="2893"/>
    <cellStyle name="Comma 4 7 4 2 2 2" xfId="3923"/>
    <cellStyle name="Comma 4 7 4 2 2 3" xfId="3407"/>
    <cellStyle name="Comma 4 7 4 2 3" xfId="3664"/>
    <cellStyle name="Comma 4 7 4 2 4" xfId="3148"/>
    <cellStyle name="Comma 4 7 4 3" xfId="2892"/>
    <cellStyle name="Comma 4 7 4 3 2" xfId="3922"/>
    <cellStyle name="Comma 4 7 4 3 3" xfId="3406"/>
    <cellStyle name="Comma 4 7 4 4" xfId="3663"/>
    <cellStyle name="Comma 4 7 4 5" xfId="3147"/>
    <cellStyle name="Comma 4 7 5" xfId="2625"/>
    <cellStyle name="Comma 4 7 5 2" xfId="2894"/>
    <cellStyle name="Comma 4 7 5 2 2" xfId="3924"/>
    <cellStyle name="Comma 4 7 5 2 3" xfId="3408"/>
    <cellStyle name="Comma 4 7 5 3" xfId="3665"/>
    <cellStyle name="Comma 4 7 5 4" xfId="3149"/>
    <cellStyle name="Comma 4 7 6" xfId="2883"/>
    <cellStyle name="Comma 4 7 6 2" xfId="3913"/>
    <cellStyle name="Comma 4 7 6 3" xfId="3397"/>
    <cellStyle name="Comma 4 7 7" xfId="3654"/>
    <cellStyle name="Comma 4 7 8" xfId="3138"/>
    <cellStyle name="Comma 4 7 9" xfId="45123"/>
    <cellStyle name="Comma 4 8" xfId="1238"/>
    <cellStyle name="Comma 4 8 2" xfId="2627"/>
    <cellStyle name="Comma 4 8 2 2" xfId="2628"/>
    <cellStyle name="Comma 4 8 2 2 2" xfId="2897"/>
    <cellStyle name="Comma 4 8 2 2 2 2" xfId="3927"/>
    <cellStyle name="Comma 4 8 2 2 2 3" xfId="3411"/>
    <cellStyle name="Comma 4 8 2 2 3" xfId="3668"/>
    <cellStyle name="Comma 4 8 2 2 4" xfId="3152"/>
    <cellStyle name="Comma 4 8 2 3" xfId="2896"/>
    <cellStyle name="Comma 4 8 2 3 2" xfId="3926"/>
    <cellStyle name="Comma 4 8 2 3 3" xfId="3410"/>
    <cellStyle name="Comma 4 8 2 4" xfId="3667"/>
    <cellStyle name="Comma 4 8 2 5" xfId="3151"/>
    <cellStyle name="Comma 4 8 3" xfId="2629"/>
    <cellStyle name="Comma 4 8 3 2" xfId="2630"/>
    <cellStyle name="Comma 4 8 3 2 2" xfId="2899"/>
    <cellStyle name="Comma 4 8 3 2 2 2" xfId="3929"/>
    <cellStyle name="Comma 4 8 3 2 2 3" xfId="3413"/>
    <cellStyle name="Comma 4 8 3 2 3" xfId="3670"/>
    <cellStyle name="Comma 4 8 3 2 4" xfId="3154"/>
    <cellStyle name="Comma 4 8 3 3" xfId="2898"/>
    <cellStyle name="Comma 4 8 3 3 2" xfId="3928"/>
    <cellStyle name="Comma 4 8 3 3 3" xfId="3412"/>
    <cellStyle name="Comma 4 8 3 4" xfId="3669"/>
    <cellStyle name="Comma 4 8 3 5" xfId="3153"/>
    <cellStyle name="Comma 4 8 4" xfId="2631"/>
    <cellStyle name="Comma 4 8 4 2" xfId="2900"/>
    <cellStyle name="Comma 4 8 4 2 2" xfId="3930"/>
    <cellStyle name="Comma 4 8 4 2 3" xfId="3414"/>
    <cellStyle name="Comma 4 8 4 3" xfId="3671"/>
    <cellStyle name="Comma 4 8 4 4" xfId="3155"/>
    <cellStyle name="Comma 4 8 5" xfId="2895"/>
    <cellStyle name="Comma 4 8 5 2" xfId="3925"/>
    <cellStyle name="Comma 4 8 5 3" xfId="3409"/>
    <cellStyle name="Comma 4 8 6" xfId="3666"/>
    <cellStyle name="Comma 4 8 7" xfId="3150"/>
    <cellStyle name="Comma 4 8 8" xfId="2626"/>
    <cellStyle name="Comma 4 9" xfId="1239"/>
    <cellStyle name="Comma 4 9 2" xfId="2633"/>
    <cellStyle name="Comma 4 9 2 2" xfId="2902"/>
    <cellStyle name="Comma 4 9 2 2 2" xfId="3932"/>
    <cellStyle name="Comma 4 9 2 2 3" xfId="3416"/>
    <cellStyle name="Comma 4 9 2 3" xfId="3673"/>
    <cellStyle name="Comma 4 9 2 4" xfId="3157"/>
    <cellStyle name="Comma 4 9 3" xfId="2901"/>
    <cellStyle name="Comma 4 9 3 2" xfId="3931"/>
    <cellStyle name="Comma 4 9 3 3" xfId="3415"/>
    <cellStyle name="Comma 4 9 4" xfId="3672"/>
    <cellStyle name="Comma 4 9 5" xfId="3156"/>
    <cellStyle name="Comma 4 9 6" xfId="2632"/>
    <cellStyle name="Comma 4_2186" xfId="15749"/>
    <cellStyle name="Comma 40" xfId="43985"/>
    <cellStyle name="Comma 41" xfId="43986"/>
    <cellStyle name="Comma 42" xfId="43987"/>
    <cellStyle name="Comma 43" xfId="43988"/>
    <cellStyle name="Comma 44" xfId="45124"/>
    <cellStyle name="Comma 45" xfId="45125"/>
    <cellStyle name="Comma 5" xfId="279"/>
    <cellStyle name="Comma 5 10" xfId="3674"/>
    <cellStyle name="Comma 5 11" xfId="3158"/>
    <cellStyle name="Comma 5 2" xfId="280"/>
    <cellStyle name="Comma 5 2 10" xfId="45126"/>
    <cellStyle name="Comma 5 2 2" xfId="281"/>
    <cellStyle name="Comma 5 2 2 2" xfId="282"/>
    <cellStyle name="Comma 5 2 2 2 2" xfId="1240"/>
    <cellStyle name="Comma 5 2 2 2 2 2" xfId="2905"/>
    <cellStyle name="Comma 5 2 2 2 2 2 2" xfId="3935"/>
    <cellStyle name="Comma 5 2 2 2 2 2 2 2" xfId="15750"/>
    <cellStyle name="Comma 5 2 2 2 2 2 2 3" xfId="15751"/>
    <cellStyle name="Comma 5 2 2 2 2 2 3" xfId="3419"/>
    <cellStyle name="Comma 5 2 2 2 2 2 3 2" xfId="15752"/>
    <cellStyle name="Comma 5 2 2 2 2 2 3 3" xfId="15753"/>
    <cellStyle name="Comma 5 2 2 2 2 2 4" xfId="15754"/>
    <cellStyle name="Comma 5 2 2 2 2 2 5" xfId="15755"/>
    <cellStyle name="Comma 5 2 2 2 2 3" xfId="3678"/>
    <cellStyle name="Comma 5 2 2 2 2 3 2" xfId="15756"/>
    <cellStyle name="Comma 5 2 2 2 2 3 3" xfId="15757"/>
    <cellStyle name="Comma 5 2 2 2 2 4" xfId="3162"/>
    <cellStyle name="Comma 5 2 2 2 2 4 2" xfId="15758"/>
    <cellStyle name="Comma 5 2 2 2 2 4 3" xfId="15759"/>
    <cellStyle name="Comma 5 2 2 2 2 5" xfId="15760"/>
    <cellStyle name="Comma 5 2 2 2 2 6" xfId="15761"/>
    <cellStyle name="Comma 5 2 2 2 2 7" xfId="45127"/>
    <cellStyle name="Comma 5 2 2 2 3" xfId="2904"/>
    <cellStyle name="Comma 5 2 2 2 3 2" xfId="3934"/>
    <cellStyle name="Comma 5 2 2 2 3 2 2" xfId="15762"/>
    <cellStyle name="Comma 5 2 2 2 3 2 3" xfId="15763"/>
    <cellStyle name="Comma 5 2 2 2 3 3" xfId="3418"/>
    <cellStyle name="Comma 5 2 2 2 3 3 2" xfId="15764"/>
    <cellStyle name="Comma 5 2 2 2 3 3 3" xfId="15765"/>
    <cellStyle name="Comma 5 2 2 2 3 4" xfId="15766"/>
    <cellStyle name="Comma 5 2 2 2 3 5" xfId="15767"/>
    <cellStyle name="Comma 5 2 2 2 4" xfId="3677"/>
    <cellStyle name="Comma 5 2 2 2 4 2" xfId="15768"/>
    <cellStyle name="Comma 5 2 2 2 4 3" xfId="15769"/>
    <cellStyle name="Comma 5 2 2 2 5" xfId="3161"/>
    <cellStyle name="Comma 5 2 2 2 5 2" xfId="15770"/>
    <cellStyle name="Comma 5 2 2 2 5 3" xfId="15771"/>
    <cellStyle name="Comma 5 2 2 2 6" xfId="15772"/>
    <cellStyle name="Comma 5 2 2 2 7" xfId="15773"/>
    <cellStyle name="Comma 5 2 2 2 8" xfId="45128"/>
    <cellStyle name="Comma 5 2 2 3" xfId="1241"/>
    <cellStyle name="Comma 5 2 2 3 2" xfId="2634"/>
    <cellStyle name="Comma 5 2 2 3 2 2" xfId="2907"/>
    <cellStyle name="Comma 5 2 2 3 2 2 2" xfId="3937"/>
    <cellStyle name="Comma 5 2 2 3 2 2 3" xfId="3421"/>
    <cellStyle name="Comma 5 2 2 3 2 3" xfId="3680"/>
    <cellStyle name="Comma 5 2 2 3 2 3 2" xfId="15774"/>
    <cellStyle name="Comma 5 2 2 3 2 3 3" xfId="15775"/>
    <cellStyle name="Comma 5 2 2 3 2 4" xfId="3164"/>
    <cellStyle name="Comma 5 2 2 3 2 5" xfId="15776"/>
    <cellStyle name="Comma 5 2 2 3 3" xfId="2906"/>
    <cellStyle name="Comma 5 2 2 3 3 2" xfId="3936"/>
    <cellStyle name="Comma 5 2 2 3 3 3" xfId="3420"/>
    <cellStyle name="Comma 5 2 2 3 4" xfId="3679"/>
    <cellStyle name="Comma 5 2 2 3 4 2" xfId="15777"/>
    <cellStyle name="Comma 5 2 2 3 4 3" xfId="15778"/>
    <cellStyle name="Comma 5 2 2 3 5" xfId="3163"/>
    <cellStyle name="Comma 5 2 2 3 6" xfId="15779"/>
    <cellStyle name="Comma 5 2 2 3 7" xfId="45129"/>
    <cellStyle name="Comma 5 2 2 4" xfId="2635"/>
    <cellStyle name="Comma 5 2 2 4 2" xfId="2908"/>
    <cellStyle name="Comma 5 2 2 4 2 2" xfId="3938"/>
    <cellStyle name="Comma 5 2 2 4 2 3" xfId="3422"/>
    <cellStyle name="Comma 5 2 2 4 3" xfId="3681"/>
    <cellStyle name="Comma 5 2 2 4 3 2" xfId="15780"/>
    <cellStyle name="Comma 5 2 2 4 3 3" xfId="15781"/>
    <cellStyle name="Comma 5 2 2 4 4" xfId="3165"/>
    <cellStyle name="Comma 5 2 2 4 5" xfId="15782"/>
    <cellStyle name="Comma 5 2 2 5" xfId="2903"/>
    <cellStyle name="Comma 5 2 2 5 2" xfId="3933"/>
    <cellStyle name="Comma 5 2 2 5 3" xfId="3417"/>
    <cellStyle name="Comma 5 2 2 6" xfId="3676"/>
    <cellStyle name="Comma 5 2 2 6 2" xfId="15783"/>
    <cellStyle name="Comma 5 2 2 6 3" xfId="15784"/>
    <cellStyle name="Comma 5 2 2 7" xfId="3160"/>
    <cellStyle name="Comma 5 2 2 8" xfId="15785"/>
    <cellStyle name="Comma 5 2 2 9" xfId="45130"/>
    <cellStyle name="Comma 5 2 3" xfId="283"/>
    <cellStyle name="Comma 5 2 3 2" xfId="1243"/>
    <cellStyle name="Comma 5 2 3 2 2" xfId="2910"/>
    <cellStyle name="Comma 5 2 3 2 2 2" xfId="3940"/>
    <cellStyle name="Comma 5 2 3 2 2 2 2" xfId="15786"/>
    <cellStyle name="Comma 5 2 3 2 2 2 3" xfId="15787"/>
    <cellStyle name="Comma 5 2 3 2 2 3" xfId="3424"/>
    <cellStyle name="Comma 5 2 3 2 2 3 2" xfId="15788"/>
    <cellStyle name="Comma 5 2 3 2 2 3 3" xfId="15789"/>
    <cellStyle name="Comma 5 2 3 2 2 4" xfId="15790"/>
    <cellStyle name="Comma 5 2 3 2 2 5" xfId="15791"/>
    <cellStyle name="Comma 5 2 3 2 3" xfId="3683"/>
    <cellStyle name="Comma 5 2 3 2 3 2" xfId="15792"/>
    <cellStyle name="Comma 5 2 3 2 3 3" xfId="15793"/>
    <cellStyle name="Comma 5 2 3 2 4" xfId="3167"/>
    <cellStyle name="Comma 5 2 3 2 4 2" xfId="15794"/>
    <cellStyle name="Comma 5 2 3 2 4 3" xfId="15795"/>
    <cellStyle name="Comma 5 2 3 2 5" xfId="2636"/>
    <cellStyle name="Comma 5 2 3 2 6" xfId="15796"/>
    <cellStyle name="Comma 5 2 3 3" xfId="2909"/>
    <cellStyle name="Comma 5 2 3 3 2" xfId="3939"/>
    <cellStyle name="Comma 5 2 3 3 2 2" xfId="15797"/>
    <cellStyle name="Comma 5 2 3 3 2 3" xfId="15798"/>
    <cellStyle name="Comma 5 2 3 3 3" xfId="3423"/>
    <cellStyle name="Comma 5 2 3 3 3 2" xfId="15799"/>
    <cellStyle name="Comma 5 2 3 3 3 3" xfId="15800"/>
    <cellStyle name="Comma 5 2 3 3 4" xfId="15801"/>
    <cellStyle name="Comma 5 2 3 3 5" xfId="15802"/>
    <cellStyle name="Comma 5 2 3 3 6" xfId="15803"/>
    <cellStyle name="Comma 5 2 3 3 7" xfId="44128"/>
    <cellStyle name="Comma 5 2 3 4" xfId="3682"/>
    <cellStyle name="Comma 5 2 3 4 2" xfId="15804"/>
    <cellStyle name="Comma 5 2 3 4 3" xfId="15805"/>
    <cellStyle name="Comma 5 2 3 5" xfId="3166"/>
    <cellStyle name="Comma 5 2 3 5 2" xfId="15806"/>
    <cellStyle name="Comma 5 2 3 5 3" xfId="15807"/>
    <cellStyle name="Comma 5 2 3 6" xfId="15808"/>
    <cellStyle name="Comma 5 2 3 7" xfId="15809"/>
    <cellStyle name="Comma 5 2 3 8" xfId="1242"/>
    <cellStyle name="Comma 5 2 4" xfId="1244"/>
    <cellStyle name="Comma 5 2 4 2" xfId="2637"/>
    <cellStyle name="Comma 5 2 4 2 2" xfId="2912"/>
    <cellStyle name="Comma 5 2 4 2 2 2" xfId="3942"/>
    <cellStyle name="Comma 5 2 4 2 2 3" xfId="3426"/>
    <cellStyle name="Comma 5 2 4 2 3" xfId="3685"/>
    <cellStyle name="Comma 5 2 4 2 3 2" xfId="15810"/>
    <cellStyle name="Comma 5 2 4 2 3 3" xfId="15811"/>
    <cellStyle name="Comma 5 2 4 2 4" xfId="3169"/>
    <cellStyle name="Comma 5 2 4 2 5" xfId="15812"/>
    <cellStyle name="Comma 5 2 4 3" xfId="2911"/>
    <cellStyle name="Comma 5 2 4 3 2" xfId="3941"/>
    <cellStyle name="Comma 5 2 4 3 3" xfId="3425"/>
    <cellStyle name="Comma 5 2 4 4" xfId="3684"/>
    <cellStyle name="Comma 5 2 4 4 2" xfId="15813"/>
    <cellStyle name="Comma 5 2 4 4 3" xfId="15814"/>
    <cellStyle name="Comma 5 2 4 5" xfId="3168"/>
    <cellStyle name="Comma 5 2 4 6" xfId="15815"/>
    <cellStyle name="Comma 5 2 4 7" xfId="45131"/>
    <cellStyle name="Comma 5 2 5" xfId="2638"/>
    <cellStyle name="Comma 5 2 5 2" xfId="2913"/>
    <cellStyle name="Comma 5 2 5 2 2" xfId="3943"/>
    <cellStyle name="Comma 5 2 5 2 3" xfId="3427"/>
    <cellStyle name="Comma 5 2 5 3" xfId="3686"/>
    <cellStyle name="Comma 5 2 5 3 2" xfId="15816"/>
    <cellStyle name="Comma 5 2 5 3 3" xfId="15817"/>
    <cellStyle name="Comma 5 2 5 4" xfId="3170"/>
    <cellStyle name="Comma 5 2 5 5" xfId="15818"/>
    <cellStyle name="Comma 5 2 6" xfId="2706"/>
    <cellStyle name="Comma 5 2 6 2" xfId="3736"/>
    <cellStyle name="Comma 5 2 6 3" xfId="3220"/>
    <cellStyle name="Comma 5 2 7" xfId="3675"/>
    <cellStyle name="Comma 5 2 7 2" xfId="15819"/>
    <cellStyle name="Comma 5 2 7 3" xfId="15820"/>
    <cellStyle name="Comma 5 2 8" xfId="3159"/>
    <cellStyle name="Comma 5 2 9" xfId="15821"/>
    <cellStyle name="Comma 5 3" xfId="284"/>
    <cellStyle name="Comma 5 3 2" xfId="285"/>
    <cellStyle name="Comma 5 3 2 2" xfId="1245"/>
    <cellStyle name="Comma 5 3 2 2 2" xfId="2639"/>
    <cellStyle name="Comma 5 3 2 2 2 2" xfId="2917"/>
    <cellStyle name="Comma 5 3 2 2 2 2 2" xfId="3947"/>
    <cellStyle name="Comma 5 3 2 2 2 2 3" xfId="3431"/>
    <cellStyle name="Comma 5 3 2 2 2 3" xfId="3690"/>
    <cellStyle name="Comma 5 3 2 2 2 3 2" xfId="15822"/>
    <cellStyle name="Comma 5 3 2 2 2 3 3" xfId="15823"/>
    <cellStyle name="Comma 5 3 2 2 2 4" xfId="3174"/>
    <cellStyle name="Comma 5 3 2 2 2 5" xfId="15824"/>
    <cellStyle name="Comma 5 3 2 2 3" xfId="2916"/>
    <cellStyle name="Comma 5 3 2 2 3 2" xfId="3946"/>
    <cellStyle name="Comma 5 3 2 2 3 3" xfId="3430"/>
    <cellStyle name="Comma 5 3 2 2 4" xfId="3689"/>
    <cellStyle name="Comma 5 3 2 2 4 2" xfId="15825"/>
    <cellStyle name="Comma 5 3 2 2 4 3" xfId="15826"/>
    <cellStyle name="Comma 5 3 2 2 5" xfId="3173"/>
    <cellStyle name="Comma 5 3 2 2 6" xfId="15827"/>
    <cellStyle name="Comma 5 3 2 2 7" xfId="45132"/>
    <cellStyle name="Comma 5 3 2 3" xfId="2640"/>
    <cellStyle name="Comma 5 3 2 3 2" xfId="2641"/>
    <cellStyle name="Comma 5 3 2 3 2 2" xfId="2919"/>
    <cellStyle name="Comma 5 3 2 3 2 2 2" xfId="3949"/>
    <cellStyle name="Comma 5 3 2 3 2 2 3" xfId="3433"/>
    <cellStyle name="Comma 5 3 2 3 2 3" xfId="3692"/>
    <cellStyle name="Comma 5 3 2 3 2 4" xfId="3176"/>
    <cellStyle name="Comma 5 3 2 3 3" xfId="2918"/>
    <cellStyle name="Comma 5 3 2 3 3 2" xfId="3948"/>
    <cellStyle name="Comma 5 3 2 3 3 3" xfId="3432"/>
    <cellStyle name="Comma 5 3 2 3 4" xfId="3691"/>
    <cellStyle name="Comma 5 3 2 3 5" xfId="3175"/>
    <cellStyle name="Comma 5 3 2 4" xfId="2642"/>
    <cellStyle name="Comma 5 3 2 4 2" xfId="2920"/>
    <cellStyle name="Comma 5 3 2 4 2 2" xfId="3950"/>
    <cellStyle name="Comma 5 3 2 4 2 3" xfId="3434"/>
    <cellStyle name="Comma 5 3 2 4 3" xfId="3693"/>
    <cellStyle name="Comma 5 3 2 4 4" xfId="3177"/>
    <cellStyle name="Comma 5 3 2 5" xfId="2915"/>
    <cellStyle name="Comma 5 3 2 5 2" xfId="3945"/>
    <cellStyle name="Comma 5 3 2 5 3" xfId="3429"/>
    <cellStyle name="Comma 5 3 2 6" xfId="3688"/>
    <cellStyle name="Comma 5 3 2 7" xfId="3172"/>
    <cellStyle name="Comma 5 3 2 8" xfId="45133"/>
    <cellStyle name="Comma 5 3 3" xfId="1246"/>
    <cellStyle name="Comma 5 3 3 2" xfId="2643"/>
    <cellStyle name="Comma 5 3 3 2 2" xfId="2922"/>
    <cellStyle name="Comma 5 3 3 2 2 2" xfId="3952"/>
    <cellStyle name="Comma 5 3 3 2 2 3" xfId="3436"/>
    <cellStyle name="Comma 5 3 3 2 3" xfId="3695"/>
    <cellStyle name="Comma 5 3 3 2 3 2" xfId="15828"/>
    <cellStyle name="Comma 5 3 3 2 3 3" xfId="15829"/>
    <cellStyle name="Comma 5 3 3 2 4" xfId="3179"/>
    <cellStyle name="Comma 5 3 3 2 5" xfId="15830"/>
    <cellStyle name="Comma 5 3 3 3" xfId="2921"/>
    <cellStyle name="Comma 5 3 3 3 2" xfId="3951"/>
    <cellStyle name="Comma 5 3 3 3 3" xfId="3435"/>
    <cellStyle name="Comma 5 3 3 4" xfId="3694"/>
    <cellStyle name="Comma 5 3 3 4 2" xfId="15831"/>
    <cellStyle name="Comma 5 3 3 4 3" xfId="15832"/>
    <cellStyle name="Comma 5 3 3 5" xfId="3178"/>
    <cellStyle name="Comma 5 3 3 6" xfId="15833"/>
    <cellStyle name="Comma 5 3 3 7" xfId="45134"/>
    <cellStyle name="Comma 5 3 4" xfId="1247"/>
    <cellStyle name="Comma 5 3 4 2" xfId="2644"/>
    <cellStyle name="Comma 5 3 4 2 2" xfId="2924"/>
    <cellStyle name="Comma 5 3 4 2 2 2" xfId="3954"/>
    <cellStyle name="Comma 5 3 4 2 2 3" xfId="3438"/>
    <cellStyle name="Comma 5 3 4 2 3" xfId="3697"/>
    <cellStyle name="Comma 5 3 4 2 4" xfId="3181"/>
    <cellStyle name="Comma 5 3 4 3" xfId="2923"/>
    <cellStyle name="Comma 5 3 4 3 2" xfId="3953"/>
    <cellStyle name="Comma 5 3 4 3 3" xfId="3437"/>
    <cellStyle name="Comma 5 3 4 4" xfId="3696"/>
    <cellStyle name="Comma 5 3 4 5" xfId="3180"/>
    <cellStyle name="Comma 5 3 4 6" xfId="45135"/>
    <cellStyle name="Comma 5 3 5" xfId="2645"/>
    <cellStyle name="Comma 5 3 5 2" xfId="2925"/>
    <cellStyle name="Comma 5 3 5 2 2" xfId="3955"/>
    <cellStyle name="Comma 5 3 5 2 3" xfId="3439"/>
    <cellStyle name="Comma 5 3 5 3" xfId="3698"/>
    <cellStyle name="Comma 5 3 5 4" xfId="3182"/>
    <cellStyle name="Comma 5 3 6" xfId="2914"/>
    <cellStyle name="Comma 5 3 6 2" xfId="3944"/>
    <cellStyle name="Comma 5 3 6 3" xfId="3428"/>
    <cellStyle name="Comma 5 3 7" xfId="3687"/>
    <cellStyle name="Comma 5 3 8" xfId="3171"/>
    <cellStyle name="Comma 5 3 9" xfId="45136"/>
    <cellStyle name="Comma 5 4" xfId="286"/>
    <cellStyle name="Comma 5 4 2" xfId="287"/>
    <cellStyle name="Comma 5 4 2 2" xfId="2646"/>
    <cellStyle name="Comma 5 4 2 2 2" xfId="2647"/>
    <cellStyle name="Comma 5 4 2 2 2 2" xfId="2929"/>
    <cellStyle name="Comma 5 4 2 2 2 2 2" xfId="3959"/>
    <cellStyle name="Comma 5 4 2 2 2 2 3" xfId="3443"/>
    <cellStyle name="Comma 5 4 2 2 2 3" xfId="3702"/>
    <cellStyle name="Comma 5 4 2 2 2 3 2" xfId="15834"/>
    <cellStyle name="Comma 5 4 2 2 2 3 3" xfId="15835"/>
    <cellStyle name="Comma 5 4 2 2 2 4" xfId="3186"/>
    <cellStyle name="Comma 5 4 2 2 2 5" xfId="15836"/>
    <cellStyle name="Comma 5 4 2 2 3" xfId="2928"/>
    <cellStyle name="Comma 5 4 2 2 3 2" xfId="3958"/>
    <cellStyle name="Comma 5 4 2 2 3 3" xfId="3442"/>
    <cellStyle name="Comma 5 4 2 2 4" xfId="3701"/>
    <cellStyle name="Comma 5 4 2 2 4 2" xfId="15837"/>
    <cellStyle name="Comma 5 4 2 2 4 3" xfId="15838"/>
    <cellStyle name="Comma 5 4 2 2 5" xfId="3185"/>
    <cellStyle name="Comma 5 4 2 2 6" xfId="15839"/>
    <cellStyle name="Comma 5 4 2 3" xfId="2648"/>
    <cellStyle name="Comma 5 4 2 3 2" xfId="2649"/>
    <cellStyle name="Comma 5 4 2 3 2 2" xfId="2931"/>
    <cellStyle name="Comma 5 4 2 3 2 2 2" xfId="3961"/>
    <cellStyle name="Comma 5 4 2 3 2 2 3" xfId="3445"/>
    <cellStyle name="Comma 5 4 2 3 2 3" xfId="3704"/>
    <cellStyle name="Comma 5 4 2 3 2 4" xfId="3188"/>
    <cellStyle name="Comma 5 4 2 3 3" xfId="2930"/>
    <cellStyle name="Comma 5 4 2 3 3 2" xfId="3960"/>
    <cellStyle name="Comma 5 4 2 3 3 3" xfId="3444"/>
    <cellStyle name="Comma 5 4 2 3 4" xfId="3703"/>
    <cellStyle name="Comma 5 4 2 3 5" xfId="3187"/>
    <cellStyle name="Comma 5 4 2 4" xfId="2650"/>
    <cellStyle name="Comma 5 4 2 4 2" xfId="2932"/>
    <cellStyle name="Comma 5 4 2 4 2 2" xfId="3962"/>
    <cellStyle name="Comma 5 4 2 4 2 3" xfId="3446"/>
    <cellStyle name="Comma 5 4 2 4 3" xfId="3705"/>
    <cellStyle name="Comma 5 4 2 4 4" xfId="3189"/>
    <cellStyle name="Comma 5 4 2 5" xfId="2927"/>
    <cellStyle name="Comma 5 4 2 5 2" xfId="3957"/>
    <cellStyle name="Comma 5 4 2 5 3" xfId="3441"/>
    <cellStyle name="Comma 5 4 2 6" xfId="3700"/>
    <cellStyle name="Comma 5 4 2 7" xfId="3184"/>
    <cellStyle name="Comma 5 4 2 8" xfId="45137"/>
    <cellStyle name="Comma 5 4 3" xfId="1248"/>
    <cellStyle name="Comma 5 4 3 2" xfId="2652"/>
    <cellStyle name="Comma 5 4 3 2 2" xfId="2934"/>
    <cellStyle name="Comma 5 4 3 2 2 2" xfId="3964"/>
    <cellStyle name="Comma 5 4 3 2 2 3" xfId="3448"/>
    <cellStyle name="Comma 5 4 3 2 3" xfId="3707"/>
    <cellStyle name="Comma 5 4 3 2 3 2" xfId="15840"/>
    <cellStyle name="Comma 5 4 3 2 3 3" xfId="15841"/>
    <cellStyle name="Comma 5 4 3 2 4" xfId="3191"/>
    <cellStyle name="Comma 5 4 3 2 5" xfId="15842"/>
    <cellStyle name="Comma 5 4 3 3" xfId="2933"/>
    <cellStyle name="Comma 5 4 3 3 2" xfId="3963"/>
    <cellStyle name="Comma 5 4 3 3 3" xfId="3447"/>
    <cellStyle name="Comma 5 4 3 4" xfId="3706"/>
    <cellStyle name="Comma 5 4 3 4 2" xfId="15843"/>
    <cellStyle name="Comma 5 4 3 4 3" xfId="15844"/>
    <cellStyle name="Comma 5 4 3 5" xfId="3190"/>
    <cellStyle name="Comma 5 4 3 6" xfId="2651"/>
    <cellStyle name="Comma 5 4 4" xfId="2653"/>
    <cellStyle name="Comma 5 4 4 2" xfId="2654"/>
    <cellStyle name="Comma 5 4 4 2 2" xfId="2936"/>
    <cellStyle name="Comma 5 4 4 2 2 2" xfId="3966"/>
    <cellStyle name="Comma 5 4 4 2 2 3" xfId="3450"/>
    <cellStyle name="Comma 5 4 4 2 3" xfId="3709"/>
    <cellStyle name="Comma 5 4 4 2 4" xfId="3193"/>
    <cellStyle name="Comma 5 4 4 3" xfId="2935"/>
    <cellStyle name="Comma 5 4 4 3 2" xfId="3965"/>
    <cellStyle name="Comma 5 4 4 3 3" xfId="3449"/>
    <cellStyle name="Comma 5 4 4 4" xfId="3708"/>
    <cellStyle name="Comma 5 4 4 5" xfId="3192"/>
    <cellStyle name="Comma 5 4 4 6" xfId="15845"/>
    <cellStyle name="Comma 5 4 4 7" xfId="44129"/>
    <cellStyle name="Comma 5 4 5" xfId="2655"/>
    <cellStyle name="Comma 5 4 5 2" xfId="2937"/>
    <cellStyle name="Comma 5 4 5 2 2" xfId="3967"/>
    <cellStyle name="Comma 5 4 5 2 3" xfId="3451"/>
    <cellStyle name="Comma 5 4 5 3" xfId="3710"/>
    <cellStyle name="Comma 5 4 5 4" xfId="3194"/>
    <cellStyle name="Comma 5 4 6" xfId="2926"/>
    <cellStyle name="Comma 5 4 6 2" xfId="3956"/>
    <cellStyle name="Comma 5 4 6 3" xfId="3440"/>
    <cellStyle name="Comma 5 4 7" xfId="3699"/>
    <cellStyle name="Comma 5 4 8" xfId="3183"/>
    <cellStyle name="Comma 5 5" xfId="288"/>
    <cellStyle name="Comma 5 5 2" xfId="1249"/>
    <cellStyle name="Comma 5 5 2 2" xfId="2656"/>
    <cellStyle name="Comma 5 5 2 2 2" xfId="2940"/>
    <cellStyle name="Comma 5 5 2 2 2 2" xfId="3970"/>
    <cellStyle name="Comma 5 5 2 2 2 3" xfId="3454"/>
    <cellStyle name="Comma 5 5 2 2 3" xfId="3713"/>
    <cellStyle name="Comma 5 5 2 2 3 2" xfId="15846"/>
    <cellStyle name="Comma 5 5 2 2 3 3" xfId="15847"/>
    <cellStyle name="Comma 5 5 2 2 4" xfId="3197"/>
    <cellStyle name="Comma 5 5 2 2 5" xfId="15848"/>
    <cellStyle name="Comma 5 5 2 3" xfId="2939"/>
    <cellStyle name="Comma 5 5 2 3 2" xfId="3969"/>
    <cellStyle name="Comma 5 5 2 3 3" xfId="3453"/>
    <cellStyle name="Comma 5 5 2 4" xfId="3712"/>
    <cellStyle name="Comma 5 5 2 4 2" xfId="15849"/>
    <cellStyle name="Comma 5 5 2 4 3" xfId="15850"/>
    <cellStyle name="Comma 5 5 2 5" xfId="3196"/>
    <cellStyle name="Comma 5 5 2 6" xfId="15851"/>
    <cellStyle name="Comma 5 5 2 7" xfId="45138"/>
    <cellStyle name="Comma 5 5 3" xfId="2657"/>
    <cellStyle name="Comma 5 5 3 2" xfId="2658"/>
    <cellStyle name="Comma 5 5 3 2 2" xfId="2942"/>
    <cellStyle name="Comma 5 5 3 2 2 2" xfId="3972"/>
    <cellStyle name="Comma 5 5 3 2 2 3" xfId="3456"/>
    <cellStyle name="Comma 5 5 3 2 3" xfId="3715"/>
    <cellStyle name="Comma 5 5 3 2 4" xfId="3199"/>
    <cellStyle name="Comma 5 5 3 3" xfId="2941"/>
    <cellStyle name="Comma 5 5 3 3 2" xfId="3971"/>
    <cellStyle name="Comma 5 5 3 3 3" xfId="3455"/>
    <cellStyle name="Comma 5 5 3 4" xfId="3714"/>
    <cellStyle name="Comma 5 5 3 5" xfId="3198"/>
    <cellStyle name="Comma 5 5 4" xfId="2659"/>
    <cellStyle name="Comma 5 5 4 2" xfId="2943"/>
    <cellStyle name="Comma 5 5 4 2 2" xfId="3973"/>
    <cellStyle name="Comma 5 5 4 2 3" xfId="3457"/>
    <cellStyle name="Comma 5 5 4 3" xfId="3716"/>
    <cellStyle name="Comma 5 5 4 4" xfId="3200"/>
    <cellStyle name="Comma 5 5 5" xfId="2938"/>
    <cellStyle name="Comma 5 5 5 2" xfId="3968"/>
    <cellStyle name="Comma 5 5 5 3" xfId="3452"/>
    <cellStyle name="Comma 5 5 6" xfId="3711"/>
    <cellStyle name="Comma 5 5 7" xfId="3195"/>
    <cellStyle name="Comma 5 6" xfId="1250"/>
    <cellStyle name="Comma 5 6 2" xfId="2660"/>
    <cellStyle name="Comma 5 6 2 2" xfId="2945"/>
    <cellStyle name="Comma 5 6 2 2 2" xfId="3975"/>
    <cellStyle name="Comma 5 6 2 2 3" xfId="3459"/>
    <cellStyle name="Comma 5 6 2 3" xfId="3718"/>
    <cellStyle name="Comma 5 6 2 3 2" xfId="15852"/>
    <cellStyle name="Comma 5 6 2 3 3" xfId="15853"/>
    <cellStyle name="Comma 5 6 2 4" xfId="3202"/>
    <cellStyle name="Comma 5 6 2 5" xfId="15854"/>
    <cellStyle name="Comma 5 6 3" xfId="2944"/>
    <cellStyle name="Comma 5 6 3 2" xfId="3974"/>
    <cellStyle name="Comma 5 6 3 3" xfId="3458"/>
    <cellStyle name="Comma 5 6 4" xfId="3717"/>
    <cellStyle name="Comma 5 6 4 2" xfId="15855"/>
    <cellStyle name="Comma 5 6 4 3" xfId="15856"/>
    <cellStyle name="Comma 5 6 5" xfId="3201"/>
    <cellStyle name="Comma 5 6 6" xfId="15857"/>
    <cellStyle name="Comma 5 6 7" xfId="45139"/>
    <cellStyle name="Comma 5 7" xfId="2661"/>
    <cellStyle name="Comma 5 7 2" xfId="2662"/>
    <cellStyle name="Comma 5 7 2 2" xfId="2947"/>
    <cellStyle name="Comma 5 7 2 2 2" xfId="3977"/>
    <cellStyle name="Comma 5 7 2 2 3" xfId="3461"/>
    <cellStyle name="Comma 5 7 2 3" xfId="3720"/>
    <cellStyle name="Comma 5 7 2 4" xfId="3204"/>
    <cellStyle name="Comma 5 7 3" xfId="2946"/>
    <cellStyle name="Comma 5 7 3 2" xfId="3976"/>
    <cellStyle name="Comma 5 7 3 3" xfId="3460"/>
    <cellStyle name="Comma 5 7 4" xfId="3719"/>
    <cellStyle name="Comma 5 7 5" xfId="3203"/>
    <cellStyle name="Comma 5 8" xfId="2663"/>
    <cellStyle name="Comma 5 8 2" xfId="2948"/>
    <cellStyle name="Comma 5 8 2 2" xfId="3978"/>
    <cellStyle name="Comma 5 8 2 3" xfId="3462"/>
    <cellStyle name="Comma 5 8 3" xfId="3721"/>
    <cellStyle name="Comma 5 8 4" xfId="3205"/>
    <cellStyle name="Comma 5 9" xfId="2703"/>
    <cellStyle name="Comma 5 9 2" xfId="3731"/>
    <cellStyle name="Comma 5 9 3" xfId="3215"/>
    <cellStyle name="Comma 6" xfId="289"/>
    <cellStyle name="Comma 6 10" xfId="15858"/>
    <cellStyle name="Comma 6 11" xfId="15859"/>
    <cellStyle name="Comma 6 2" xfId="290"/>
    <cellStyle name="Comma 6 2 2" xfId="291"/>
    <cellStyle name="Comma 6 2 2 2" xfId="292"/>
    <cellStyle name="Comma 6 2 2 2 2" xfId="1252"/>
    <cellStyle name="Comma 6 2 2 2 2 2" xfId="15860"/>
    <cellStyle name="Comma 6 2 2 2 2 2 2" xfId="15861"/>
    <cellStyle name="Comma 6 2 2 2 2 2 2 2" xfId="15862"/>
    <cellStyle name="Comma 6 2 2 2 2 2 2 3" xfId="15863"/>
    <cellStyle name="Comma 6 2 2 2 2 2 3" xfId="15864"/>
    <cellStyle name="Comma 6 2 2 2 2 2 3 2" xfId="15865"/>
    <cellStyle name="Comma 6 2 2 2 2 2 3 3" xfId="15866"/>
    <cellStyle name="Comma 6 2 2 2 2 2 4" xfId="15867"/>
    <cellStyle name="Comma 6 2 2 2 2 2 5" xfId="15868"/>
    <cellStyle name="Comma 6 2 2 2 2 3" xfId="15869"/>
    <cellStyle name="Comma 6 2 2 2 2 3 2" xfId="15870"/>
    <cellStyle name="Comma 6 2 2 2 2 3 3" xfId="15871"/>
    <cellStyle name="Comma 6 2 2 2 2 4" xfId="15872"/>
    <cellStyle name="Comma 6 2 2 2 2 4 2" xfId="15873"/>
    <cellStyle name="Comma 6 2 2 2 2 4 3" xfId="15874"/>
    <cellStyle name="Comma 6 2 2 2 2 5" xfId="15875"/>
    <cellStyle name="Comma 6 2 2 2 2 6" xfId="15876"/>
    <cellStyle name="Comma 6 2 2 2 3" xfId="15877"/>
    <cellStyle name="Comma 6 2 2 2 3 2" xfId="15878"/>
    <cellStyle name="Comma 6 2 2 2 3 2 2" xfId="15879"/>
    <cellStyle name="Comma 6 2 2 2 3 2 3" xfId="15880"/>
    <cellStyle name="Comma 6 2 2 2 3 3" xfId="15881"/>
    <cellStyle name="Comma 6 2 2 2 3 3 2" xfId="15882"/>
    <cellStyle name="Comma 6 2 2 2 3 3 3" xfId="15883"/>
    <cellStyle name="Comma 6 2 2 2 3 4" xfId="15884"/>
    <cellStyle name="Comma 6 2 2 2 3 5" xfId="15885"/>
    <cellStyle name="Comma 6 2 2 2 4" xfId="15886"/>
    <cellStyle name="Comma 6 2 2 2 4 2" xfId="15887"/>
    <cellStyle name="Comma 6 2 2 2 4 3" xfId="15888"/>
    <cellStyle name="Comma 6 2 2 2 5" xfId="15889"/>
    <cellStyle name="Comma 6 2 2 2 5 2" xfId="15890"/>
    <cellStyle name="Comma 6 2 2 2 5 3" xfId="15891"/>
    <cellStyle name="Comma 6 2 2 2 6" xfId="15892"/>
    <cellStyle name="Comma 6 2 2 2 7" xfId="15893"/>
    <cellStyle name="Comma 6 2 2 2 8" xfId="15894"/>
    <cellStyle name="Comma 6 2 2 2 9" xfId="1251"/>
    <cellStyle name="Comma 6 2 2 3" xfId="1253"/>
    <cellStyle name="Comma 6 2 2 3 2" xfId="15895"/>
    <cellStyle name="Comma 6 2 2 3 2 2" xfId="15896"/>
    <cellStyle name="Comma 6 2 2 3 2 2 2" xfId="15897"/>
    <cellStyle name="Comma 6 2 2 3 2 2 3" xfId="15898"/>
    <cellStyle name="Comma 6 2 2 3 2 3" xfId="15899"/>
    <cellStyle name="Comma 6 2 2 3 2 3 2" xfId="15900"/>
    <cellStyle name="Comma 6 2 2 3 2 3 3" xfId="15901"/>
    <cellStyle name="Comma 6 2 2 3 2 4" xfId="15902"/>
    <cellStyle name="Comma 6 2 2 3 2 5" xfId="15903"/>
    <cellStyle name="Comma 6 2 2 3 3" xfId="15904"/>
    <cellStyle name="Comma 6 2 2 3 3 2" xfId="15905"/>
    <cellStyle name="Comma 6 2 2 3 3 3" xfId="15906"/>
    <cellStyle name="Comma 6 2 2 3 4" xfId="15907"/>
    <cellStyle name="Comma 6 2 2 3 4 2" xfId="15908"/>
    <cellStyle name="Comma 6 2 2 3 4 3" xfId="15909"/>
    <cellStyle name="Comma 6 2 2 3 5" xfId="15910"/>
    <cellStyle name="Comma 6 2 2 3 6" xfId="15911"/>
    <cellStyle name="Comma 6 2 2 3 7" xfId="45140"/>
    <cellStyle name="Comma 6 2 2 4" xfId="15912"/>
    <cellStyle name="Comma 6 2 2 4 2" xfId="15913"/>
    <cellStyle name="Comma 6 2 2 4 2 2" xfId="15914"/>
    <cellStyle name="Comma 6 2 2 4 2 3" xfId="15915"/>
    <cellStyle name="Comma 6 2 2 4 3" xfId="15916"/>
    <cellStyle name="Comma 6 2 2 4 3 2" xfId="15917"/>
    <cellStyle name="Comma 6 2 2 4 3 3" xfId="15918"/>
    <cellStyle name="Comma 6 2 2 4 4" xfId="15919"/>
    <cellStyle name="Comma 6 2 2 4 5" xfId="15920"/>
    <cellStyle name="Comma 6 2 2 5" xfId="15921"/>
    <cellStyle name="Comma 6 2 2 5 2" xfId="15922"/>
    <cellStyle name="Comma 6 2 2 5 3" xfId="15923"/>
    <cellStyle name="Comma 6 2 2 6" xfId="15924"/>
    <cellStyle name="Comma 6 2 2 6 2" xfId="15925"/>
    <cellStyle name="Comma 6 2 2 6 3" xfId="15926"/>
    <cellStyle name="Comma 6 2 2 7" xfId="15927"/>
    <cellStyle name="Comma 6 2 2 8" xfId="15928"/>
    <cellStyle name="Comma 6 2 2 9" xfId="45141"/>
    <cellStyle name="Comma 6 2 3" xfId="293"/>
    <cellStyle name="Comma 6 2 3 2" xfId="1255"/>
    <cellStyle name="Comma 6 2 3 2 2" xfId="15929"/>
    <cellStyle name="Comma 6 2 3 2 2 2" xfId="15930"/>
    <cellStyle name="Comma 6 2 3 2 2 2 2" xfId="15931"/>
    <cellStyle name="Comma 6 2 3 2 2 2 3" xfId="15932"/>
    <cellStyle name="Comma 6 2 3 2 2 3" xfId="15933"/>
    <cellStyle name="Comma 6 2 3 2 2 3 2" xfId="15934"/>
    <cellStyle name="Comma 6 2 3 2 2 3 3" xfId="15935"/>
    <cellStyle name="Comma 6 2 3 2 2 4" xfId="15936"/>
    <cellStyle name="Comma 6 2 3 2 2 5" xfId="15937"/>
    <cellStyle name="Comma 6 2 3 2 3" xfId="15938"/>
    <cellStyle name="Comma 6 2 3 2 3 2" xfId="15939"/>
    <cellStyle name="Comma 6 2 3 2 3 3" xfId="15940"/>
    <cellStyle name="Comma 6 2 3 2 4" xfId="15941"/>
    <cellStyle name="Comma 6 2 3 2 4 2" xfId="15942"/>
    <cellStyle name="Comma 6 2 3 2 4 3" xfId="15943"/>
    <cellStyle name="Comma 6 2 3 2 5" xfId="15944"/>
    <cellStyle name="Comma 6 2 3 2 6" xfId="15945"/>
    <cellStyle name="Comma 6 2 3 3" xfId="15946"/>
    <cellStyle name="Comma 6 2 3 3 2" xfId="15947"/>
    <cellStyle name="Comma 6 2 3 3 2 2" xfId="15948"/>
    <cellStyle name="Comma 6 2 3 3 2 3" xfId="15949"/>
    <cellStyle name="Comma 6 2 3 3 3" xfId="15950"/>
    <cellStyle name="Comma 6 2 3 3 3 2" xfId="15951"/>
    <cellStyle name="Comma 6 2 3 3 3 3" xfId="15952"/>
    <cellStyle name="Comma 6 2 3 3 4" xfId="15953"/>
    <cellStyle name="Comma 6 2 3 3 5" xfId="15954"/>
    <cellStyle name="Comma 6 2 3 3 6" xfId="15955"/>
    <cellStyle name="Comma 6 2 3 3 7" xfId="44130"/>
    <cellStyle name="Comma 6 2 3 3 8" xfId="44920"/>
    <cellStyle name="Comma 6 2 3 4" xfId="15956"/>
    <cellStyle name="Comma 6 2 3 4 2" xfId="15957"/>
    <cellStyle name="Comma 6 2 3 4 3" xfId="15958"/>
    <cellStyle name="Comma 6 2 3 5" xfId="15959"/>
    <cellStyle name="Comma 6 2 3 5 2" xfId="15960"/>
    <cellStyle name="Comma 6 2 3 5 3" xfId="15961"/>
    <cellStyle name="Comma 6 2 3 6" xfId="15962"/>
    <cellStyle name="Comma 6 2 3 7" xfId="15963"/>
    <cellStyle name="Comma 6 2 3 8" xfId="15964"/>
    <cellStyle name="Comma 6 2 3 9" xfId="1254"/>
    <cellStyle name="Comma 6 2 4" xfId="1256"/>
    <cellStyle name="Comma 6 2 4 2" xfId="15965"/>
    <cellStyle name="Comma 6 2 4 2 2" xfId="15966"/>
    <cellStyle name="Comma 6 2 4 2 2 2" xfId="15967"/>
    <cellStyle name="Comma 6 2 4 2 2 3" xfId="15968"/>
    <cellStyle name="Comma 6 2 4 2 3" xfId="15969"/>
    <cellStyle name="Comma 6 2 4 2 3 2" xfId="15970"/>
    <cellStyle name="Comma 6 2 4 2 3 3" xfId="15971"/>
    <cellStyle name="Comma 6 2 4 2 4" xfId="15972"/>
    <cellStyle name="Comma 6 2 4 2 5" xfId="15973"/>
    <cellStyle name="Comma 6 2 4 3" xfId="15974"/>
    <cellStyle name="Comma 6 2 4 3 2" xfId="15975"/>
    <cellStyle name="Comma 6 2 4 3 3" xfId="15976"/>
    <cellStyle name="Comma 6 2 4 4" xfId="15977"/>
    <cellStyle name="Comma 6 2 4 4 2" xfId="15978"/>
    <cellStyle name="Comma 6 2 4 4 3" xfId="15979"/>
    <cellStyle name="Comma 6 2 4 5" xfId="15980"/>
    <cellStyle name="Comma 6 2 4 6" xfId="15981"/>
    <cellStyle name="Comma 6 2 4 7" xfId="45142"/>
    <cellStyle name="Comma 6 2 5" xfId="15982"/>
    <cellStyle name="Comma 6 2 5 2" xfId="15983"/>
    <cellStyle name="Comma 6 2 5 2 2" xfId="15984"/>
    <cellStyle name="Comma 6 2 5 2 3" xfId="15985"/>
    <cellStyle name="Comma 6 2 5 3" xfId="15986"/>
    <cellStyle name="Comma 6 2 5 3 2" xfId="15987"/>
    <cellStyle name="Comma 6 2 5 3 3" xfId="15988"/>
    <cellStyle name="Comma 6 2 5 4" xfId="15989"/>
    <cellStyle name="Comma 6 2 5 5" xfId="15990"/>
    <cellStyle name="Comma 6 2 6" xfId="15991"/>
    <cellStyle name="Comma 6 2 6 2" xfId="15992"/>
    <cellStyle name="Comma 6 2 6 3" xfId="15993"/>
    <cellStyle name="Comma 6 2 7" xfId="15994"/>
    <cellStyle name="Comma 6 2 7 2" xfId="15995"/>
    <cellStyle name="Comma 6 2 7 3" xfId="15996"/>
    <cellStyle name="Comma 6 2 8" xfId="15997"/>
    <cellStyle name="Comma 6 2 9" xfId="15998"/>
    <cellStyle name="Comma 6 3" xfId="294"/>
    <cellStyle name="Comma 6 3 2" xfId="295"/>
    <cellStyle name="Comma 6 3 2 10" xfId="1257"/>
    <cellStyle name="Comma 6 3 2 2" xfId="1258"/>
    <cellStyle name="Comma 6 3 2 2 2" xfId="15999"/>
    <cellStyle name="Comma 6 3 2 2 2 2" xfId="16000"/>
    <cellStyle name="Comma 6 3 2 2 2 2 2" xfId="16001"/>
    <cellStyle name="Comma 6 3 2 2 2 2 3" xfId="16002"/>
    <cellStyle name="Comma 6 3 2 2 2 3" xfId="16003"/>
    <cellStyle name="Comma 6 3 2 2 2 3 2" xfId="16004"/>
    <cellStyle name="Comma 6 3 2 2 2 3 3" xfId="16005"/>
    <cellStyle name="Comma 6 3 2 2 2 4" xfId="16006"/>
    <cellStyle name="Comma 6 3 2 2 2 5" xfId="16007"/>
    <cellStyle name="Comma 6 3 2 2 3" xfId="16008"/>
    <cellStyle name="Comma 6 3 2 2 3 2" xfId="16009"/>
    <cellStyle name="Comma 6 3 2 2 3 3" xfId="16010"/>
    <cellStyle name="Comma 6 3 2 2 4" xfId="16011"/>
    <cellStyle name="Comma 6 3 2 2 4 2" xfId="16012"/>
    <cellStyle name="Comma 6 3 2 2 4 3" xfId="16013"/>
    <cellStyle name="Comma 6 3 2 2 5" xfId="16014"/>
    <cellStyle name="Comma 6 3 2 2 6" xfId="16015"/>
    <cellStyle name="Comma 6 3 2 2 7" xfId="45143"/>
    <cellStyle name="Comma 6 3 2 3" xfId="16016"/>
    <cellStyle name="Comma 6 3 2 3 2" xfId="16017"/>
    <cellStyle name="Comma 6 3 2 3 2 2" xfId="16018"/>
    <cellStyle name="Comma 6 3 2 3 2 3" xfId="16019"/>
    <cellStyle name="Comma 6 3 2 3 3" xfId="16020"/>
    <cellStyle name="Comma 6 3 2 3 3 2" xfId="16021"/>
    <cellStyle name="Comma 6 3 2 3 3 3" xfId="16022"/>
    <cellStyle name="Comma 6 3 2 3 4" xfId="16023"/>
    <cellStyle name="Comma 6 3 2 3 5" xfId="16024"/>
    <cellStyle name="Comma 6 3 2 4" xfId="16025"/>
    <cellStyle name="Comma 6 3 2 4 2" xfId="16026"/>
    <cellStyle name="Comma 6 3 2 4 3" xfId="16027"/>
    <cellStyle name="Comma 6 3 2 5" xfId="16028"/>
    <cellStyle name="Comma 6 3 2 5 2" xfId="16029"/>
    <cellStyle name="Comma 6 3 2 5 3" xfId="16030"/>
    <cellStyle name="Comma 6 3 2 6" xfId="16031"/>
    <cellStyle name="Comma 6 3 2 7" xfId="16032"/>
    <cellStyle name="Comma 6 3 2 8" xfId="16033"/>
    <cellStyle name="Comma 6 3 2 9" xfId="45144"/>
    <cellStyle name="Comma 6 3 3" xfId="1259"/>
    <cellStyle name="Comma 6 3 3 2" xfId="16034"/>
    <cellStyle name="Comma 6 3 3 2 2" xfId="16035"/>
    <cellStyle name="Comma 6 3 3 2 2 2" xfId="16036"/>
    <cellStyle name="Comma 6 3 3 2 2 3" xfId="16037"/>
    <cellStyle name="Comma 6 3 3 2 3" xfId="16038"/>
    <cellStyle name="Comma 6 3 3 2 3 2" xfId="16039"/>
    <cellStyle name="Comma 6 3 3 2 3 3" xfId="16040"/>
    <cellStyle name="Comma 6 3 3 2 4" xfId="16041"/>
    <cellStyle name="Comma 6 3 3 2 5" xfId="16042"/>
    <cellStyle name="Comma 6 3 3 3" xfId="16043"/>
    <cellStyle name="Comma 6 3 3 3 2" xfId="16044"/>
    <cellStyle name="Comma 6 3 3 3 3" xfId="16045"/>
    <cellStyle name="Comma 6 3 3 4" xfId="16046"/>
    <cellStyle name="Comma 6 3 3 4 2" xfId="16047"/>
    <cellStyle name="Comma 6 3 3 4 3" xfId="16048"/>
    <cellStyle name="Comma 6 3 3 5" xfId="16049"/>
    <cellStyle name="Comma 6 3 3 6" xfId="16050"/>
    <cellStyle name="Comma 6 3 3 7" xfId="45145"/>
    <cellStyle name="Comma 6 3 4" xfId="16051"/>
    <cellStyle name="Comma 6 3 4 2" xfId="16052"/>
    <cellStyle name="Comma 6 3 4 2 2" xfId="16053"/>
    <cellStyle name="Comma 6 3 4 2 3" xfId="16054"/>
    <cellStyle name="Comma 6 3 4 3" xfId="16055"/>
    <cellStyle name="Comma 6 3 4 3 2" xfId="16056"/>
    <cellStyle name="Comma 6 3 4 3 3" xfId="16057"/>
    <cellStyle name="Comma 6 3 4 4" xfId="16058"/>
    <cellStyle name="Comma 6 3 4 5" xfId="16059"/>
    <cellStyle name="Comma 6 3 5" xfId="16060"/>
    <cellStyle name="Comma 6 3 5 2" xfId="16061"/>
    <cellStyle name="Comma 6 3 5 3" xfId="16062"/>
    <cellStyle name="Comma 6 3 6" xfId="16063"/>
    <cellStyle name="Comma 6 3 6 2" xfId="16064"/>
    <cellStyle name="Comma 6 3 6 3" xfId="16065"/>
    <cellStyle name="Comma 6 3 7" xfId="16066"/>
    <cellStyle name="Comma 6 3 8" xfId="16067"/>
    <cellStyle name="Comma 6 3 9" xfId="44921"/>
    <cellStyle name="Comma 6 4" xfId="296"/>
    <cellStyle name="Comma 6 4 2" xfId="297"/>
    <cellStyle name="Comma 6 4 2 2" xfId="16068"/>
    <cellStyle name="Comma 6 4 2 2 2" xfId="16069"/>
    <cellStyle name="Comma 6 4 2 2 2 2" xfId="16070"/>
    <cellStyle name="Comma 6 4 2 2 2 2 2" xfId="16071"/>
    <cellStyle name="Comma 6 4 2 2 2 2 3" xfId="16072"/>
    <cellStyle name="Comma 6 4 2 2 2 3" xfId="16073"/>
    <cellStyle name="Comma 6 4 2 2 2 3 2" xfId="16074"/>
    <cellStyle name="Comma 6 4 2 2 2 3 3" xfId="16075"/>
    <cellStyle name="Comma 6 4 2 2 2 4" xfId="16076"/>
    <cellStyle name="Comma 6 4 2 2 2 5" xfId="16077"/>
    <cellStyle name="Comma 6 4 2 2 3" xfId="16078"/>
    <cellStyle name="Comma 6 4 2 2 3 2" xfId="16079"/>
    <cellStyle name="Comma 6 4 2 2 3 3" xfId="16080"/>
    <cellStyle name="Comma 6 4 2 2 4" xfId="16081"/>
    <cellStyle name="Comma 6 4 2 2 4 2" xfId="16082"/>
    <cellStyle name="Comma 6 4 2 2 4 3" xfId="16083"/>
    <cellStyle name="Comma 6 4 2 2 5" xfId="16084"/>
    <cellStyle name="Comma 6 4 2 2 6" xfId="16085"/>
    <cellStyle name="Comma 6 4 2 3" xfId="16086"/>
    <cellStyle name="Comma 6 4 2 3 2" xfId="16087"/>
    <cellStyle name="Comma 6 4 2 3 2 2" xfId="16088"/>
    <cellStyle name="Comma 6 4 2 3 2 3" xfId="16089"/>
    <cellStyle name="Comma 6 4 2 3 3" xfId="16090"/>
    <cellStyle name="Comma 6 4 2 3 3 2" xfId="16091"/>
    <cellStyle name="Comma 6 4 2 3 3 3" xfId="16092"/>
    <cellStyle name="Comma 6 4 2 3 4" xfId="16093"/>
    <cellStyle name="Comma 6 4 2 3 5" xfId="16094"/>
    <cellStyle name="Comma 6 4 2 4" xfId="16095"/>
    <cellStyle name="Comma 6 4 2 4 2" xfId="16096"/>
    <cellStyle name="Comma 6 4 2 4 3" xfId="16097"/>
    <cellStyle name="Comma 6 4 2 5" xfId="16098"/>
    <cellStyle name="Comma 6 4 2 5 2" xfId="16099"/>
    <cellStyle name="Comma 6 4 2 5 3" xfId="16100"/>
    <cellStyle name="Comma 6 4 2 6" xfId="16101"/>
    <cellStyle name="Comma 6 4 2 7" xfId="16102"/>
    <cellStyle name="Comma 6 4 2 8" xfId="45146"/>
    <cellStyle name="Comma 6 4 3" xfId="16103"/>
    <cellStyle name="Comma 6 4 3 2" xfId="16104"/>
    <cellStyle name="Comma 6 4 3 2 2" xfId="16105"/>
    <cellStyle name="Comma 6 4 3 2 2 2" xfId="16106"/>
    <cellStyle name="Comma 6 4 3 2 2 3" xfId="16107"/>
    <cellStyle name="Comma 6 4 3 2 3" xfId="16108"/>
    <cellStyle name="Comma 6 4 3 2 3 2" xfId="16109"/>
    <cellStyle name="Comma 6 4 3 2 3 3" xfId="16110"/>
    <cellStyle name="Comma 6 4 3 2 4" xfId="16111"/>
    <cellStyle name="Comma 6 4 3 2 5" xfId="16112"/>
    <cellStyle name="Comma 6 4 3 3" xfId="16113"/>
    <cellStyle name="Comma 6 4 3 3 2" xfId="16114"/>
    <cellStyle name="Comma 6 4 3 3 3" xfId="16115"/>
    <cellStyle name="Comma 6 4 3 4" xfId="16116"/>
    <cellStyle name="Comma 6 4 3 4 2" xfId="16117"/>
    <cellStyle name="Comma 6 4 3 4 3" xfId="16118"/>
    <cellStyle name="Comma 6 4 3 5" xfId="16119"/>
    <cellStyle name="Comma 6 4 3 6" xfId="16120"/>
    <cellStyle name="Comma 6 4 3 7" xfId="16121"/>
    <cellStyle name="Comma 6 4 3 8" xfId="44131"/>
    <cellStyle name="Comma 6 4 4" xfId="16122"/>
    <cellStyle name="Comma 6 4 4 2" xfId="16123"/>
    <cellStyle name="Comma 6 4 4 2 2" xfId="16124"/>
    <cellStyle name="Comma 6 4 4 2 3" xfId="16125"/>
    <cellStyle name="Comma 6 4 4 3" xfId="16126"/>
    <cellStyle name="Comma 6 4 4 3 2" xfId="16127"/>
    <cellStyle name="Comma 6 4 4 3 3" xfId="16128"/>
    <cellStyle name="Comma 6 4 4 4" xfId="16129"/>
    <cellStyle name="Comma 6 4 4 5" xfId="16130"/>
    <cellStyle name="Comma 6 4 5" xfId="16131"/>
    <cellStyle name="Comma 6 4 5 2" xfId="16132"/>
    <cellStyle name="Comma 6 4 5 3" xfId="16133"/>
    <cellStyle name="Comma 6 4 6" xfId="16134"/>
    <cellStyle name="Comma 6 4 6 2" xfId="16135"/>
    <cellStyle name="Comma 6 4 6 3" xfId="16136"/>
    <cellStyle name="Comma 6 4 7" xfId="16137"/>
    <cellStyle name="Comma 6 4 8" xfId="16138"/>
    <cellStyle name="Comma 6 5" xfId="298"/>
    <cellStyle name="Comma 6 5 2" xfId="3206"/>
    <cellStyle name="Comma 6 5 2 2" xfId="16139"/>
    <cellStyle name="Comma 6 5 2 2 2" xfId="16140"/>
    <cellStyle name="Comma 6 5 2 2 2 2" xfId="16141"/>
    <cellStyle name="Comma 6 5 2 2 2 3" xfId="16142"/>
    <cellStyle name="Comma 6 5 2 2 3" xfId="16143"/>
    <cellStyle name="Comma 6 5 2 2 3 2" xfId="16144"/>
    <cellStyle name="Comma 6 5 2 2 3 3" xfId="16145"/>
    <cellStyle name="Comma 6 5 2 2 4" xfId="16146"/>
    <cellStyle name="Comma 6 5 2 2 5" xfId="16147"/>
    <cellStyle name="Comma 6 5 2 3" xfId="16148"/>
    <cellStyle name="Comma 6 5 2 3 2" xfId="16149"/>
    <cellStyle name="Comma 6 5 2 3 3" xfId="16150"/>
    <cellStyle name="Comma 6 5 2 4" xfId="16151"/>
    <cellStyle name="Comma 6 5 2 4 2" xfId="16152"/>
    <cellStyle name="Comma 6 5 2 4 3" xfId="16153"/>
    <cellStyle name="Comma 6 5 2 5" xfId="16154"/>
    <cellStyle name="Comma 6 5 2 6" xfId="16155"/>
    <cellStyle name="Comma 6 5 3" xfId="16156"/>
    <cellStyle name="Comma 6 5 3 2" xfId="16157"/>
    <cellStyle name="Comma 6 5 3 2 2" xfId="16158"/>
    <cellStyle name="Comma 6 5 3 2 3" xfId="16159"/>
    <cellStyle name="Comma 6 5 3 3" xfId="16160"/>
    <cellStyle name="Comma 6 5 3 3 2" xfId="16161"/>
    <cellStyle name="Comma 6 5 3 3 3" xfId="16162"/>
    <cellStyle name="Comma 6 5 3 4" xfId="16163"/>
    <cellStyle name="Comma 6 5 3 5" xfId="16164"/>
    <cellStyle name="Comma 6 5 4" xfId="16165"/>
    <cellStyle name="Comma 6 5 4 2" xfId="16166"/>
    <cellStyle name="Comma 6 5 4 3" xfId="16167"/>
    <cellStyle name="Comma 6 5 5" xfId="16168"/>
    <cellStyle name="Comma 6 5 5 2" xfId="16169"/>
    <cellStyle name="Comma 6 5 5 3" xfId="16170"/>
    <cellStyle name="Comma 6 5 6" xfId="16171"/>
    <cellStyle name="Comma 6 5 7" xfId="16172"/>
    <cellStyle name="Comma 6 5 8" xfId="44922"/>
    <cellStyle name="Comma 6 5 9" xfId="1043"/>
    <cellStyle name="Comma 6 6" xfId="1260"/>
    <cellStyle name="Comma 6 6 2" xfId="16173"/>
    <cellStyle name="Comma 6 6 2 2" xfId="16174"/>
    <cellStyle name="Comma 6 6 2 2 2" xfId="16175"/>
    <cellStyle name="Comma 6 6 2 2 3" xfId="16176"/>
    <cellStyle name="Comma 6 6 2 3" xfId="16177"/>
    <cellStyle name="Comma 6 6 2 3 2" xfId="16178"/>
    <cellStyle name="Comma 6 6 2 3 3" xfId="16179"/>
    <cellStyle name="Comma 6 6 2 4" xfId="16180"/>
    <cellStyle name="Comma 6 6 2 5" xfId="16181"/>
    <cellStyle name="Comma 6 6 3" xfId="16182"/>
    <cellStyle name="Comma 6 6 3 2" xfId="16183"/>
    <cellStyle name="Comma 6 6 3 3" xfId="16184"/>
    <cellStyle name="Comma 6 6 4" xfId="16185"/>
    <cellStyle name="Comma 6 6 4 2" xfId="16186"/>
    <cellStyle name="Comma 6 6 4 3" xfId="16187"/>
    <cellStyle name="Comma 6 6 5" xfId="16188"/>
    <cellStyle name="Comma 6 6 6" xfId="16189"/>
    <cellStyle name="Comma 6 6 7" xfId="16190"/>
    <cellStyle name="Comma 6 6 8" xfId="45147"/>
    <cellStyle name="Comma 6 7" xfId="16191"/>
    <cellStyle name="Comma 6 7 2" xfId="16192"/>
    <cellStyle name="Comma 6 7 2 2" xfId="16193"/>
    <cellStyle name="Comma 6 7 2 3" xfId="16194"/>
    <cellStyle name="Comma 6 7 3" xfId="16195"/>
    <cellStyle name="Comma 6 7 3 2" xfId="16196"/>
    <cellStyle name="Comma 6 7 3 3" xfId="16197"/>
    <cellStyle name="Comma 6 7 4" xfId="16198"/>
    <cellStyle name="Comma 6 7 5" xfId="16199"/>
    <cellStyle name="Comma 6 7 6" xfId="42556"/>
    <cellStyle name="Comma 6 7 7" xfId="44923"/>
    <cellStyle name="Comma 6 8" xfId="16200"/>
    <cellStyle name="Comma 6 8 2" xfId="16201"/>
    <cellStyle name="Comma 6 8 3" xfId="16202"/>
    <cellStyle name="Comma 6 9" xfId="16203"/>
    <cellStyle name="Comma 6 9 2" xfId="16204"/>
    <cellStyle name="Comma 6 9 3" xfId="16205"/>
    <cellStyle name="Comma 7" xfId="299"/>
    <cellStyle name="Comma 7 10" xfId="16206"/>
    <cellStyle name="Comma 7 11" xfId="16207"/>
    <cellStyle name="Comma 7 2" xfId="300"/>
    <cellStyle name="Comma 7 2 2" xfId="301"/>
    <cellStyle name="Comma 7 2 2 2" xfId="302"/>
    <cellStyle name="Comma 7 2 2 2 2" xfId="1261"/>
    <cellStyle name="Comma 7 2 2 2 2 2" xfId="16208"/>
    <cellStyle name="Comma 7 2 2 2 2 2 2" xfId="16209"/>
    <cellStyle name="Comma 7 2 2 2 2 2 2 2" xfId="16210"/>
    <cellStyle name="Comma 7 2 2 2 2 2 2 3" xfId="16211"/>
    <cellStyle name="Comma 7 2 2 2 2 2 3" xfId="16212"/>
    <cellStyle name="Comma 7 2 2 2 2 2 3 2" xfId="16213"/>
    <cellStyle name="Comma 7 2 2 2 2 2 3 3" xfId="16214"/>
    <cellStyle name="Comma 7 2 2 2 2 2 4" xfId="16215"/>
    <cellStyle name="Comma 7 2 2 2 2 2 5" xfId="16216"/>
    <cellStyle name="Comma 7 2 2 2 2 3" xfId="16217"/>
    <cellStyle name="Comma 7 2 2 2 2 3 2" xfId="16218"/>
    <cellStyle name="Comma 7 2 2 2 2 3 3" xfId="16219"/>
    <cellStyle name="Comma 7 2 2 2 2 4" xfId="16220"/>
    <cellStyle name="Comma 7 2 2 2 2 4 2" xfId="16221"/>
    <cellStyle name="Comma 7 2 2 2 2 4 3" xfId="16222"/>
    <cellStyle name="Comma 7 2 2 2 2 5" xfId="16223"/>
    <cellStyle name="Comma 7 2 2 2 2 6" xfId="16224"/>
    <cellStyle name="Comma 7 2 2 2 2 7" xfId="45148"/>
    <cellStyle name="Comma 7 2 2 2 3" xfId="16225"/>
    <cellStyle name="Comma 7 2 2 2 3 2" xfId="16226"/>
    <cellStyle name="Comma 7 2 2 2 3 2 2" xfId="16227"/>
    <cellStyle name="Comma 7 2 2 2 3 2 3" xfId="16228"/>
    <cellStyle name="Comma 7 2 2 2 3 3" xfId="16229"/>
    <cellStyle name="Comma 7 2 2 2 3 3 2" xfId="16230"/>
    <cellStyle name="Comma 7 2 2 2 3 3 3" xfId="16231"/>
    <cellStyle name="Comma 7 2 2 2 3 4" xfId="16232"/>
    <cellStyle name="Comma 7 2 2 2 3 5" xfId="16233"/>
    <cellStyle name="Comma 7 2 2 2 4" xfId="16234"/>
    <cellStyle name="Comma 7 2 2 2 4 2" xfId="16235"/>
    <cellStyle name="Comma 7 2 2 2 4 3" xfId="16236"/>
    <cellStyle name="Comma 7 2 2 2 5" xfId="16237"/>
    <cellStyle name="Comma 7 2 2 2 5 2" xfId="16238"/>
    <cellStyle name="Comma 7 2 2 2 5 3" xfId="16239"/>
    <cellStyle name="Comma 7 2 2 2 6" xfId="16240"/>
    <cellStyle name="Comma 7 2 2 2 7" xfId="16241"/>
    <cellStyle name="Comma 7 2 2 2 8" xfId="45149"/>
    <cellStyle name="Comma 7 2 2 3" xfId="1262"/>
    <cellStyle name="Comma 7 2 2 3 2" xfId="16242"/>
    <cellStyle name="Comma 7 2 2 3 2 2" xfId="16243"/>
    <cellStyle name="Comma 7 2 2 3 2 2 2" xfId="16244"/>
    <cellStyle name="Comma 7 2 2 3 2 2 3" xfId="16245"/>
    <cellStyle name="Comma 7 2 2 3 2 3" xfId="16246"/>
    <cellStyle name="Comma 7 2 2 3 2 3 2" xfId="16247"/>
    <cellStyle name="Comma 7 2 2 3 2 3 3" xfId="16248"/>
    <cellStyle name="Comma 7 2 2 3 2 4" xfId="16249"/>
    <cellStyle name="Comma 7 2 2 3 2 5" xfId="16250"/>
    <cellStyle name="Comma 7 2 2 3 3" xfId="16251"/>
    <cellStyle name="Comma 7 2 2 3 3 2" xfId="16252"/>
    <cellStyle name="Comma 7 2 2 3 3 3" xfId="16253"/>
    <cellStyle name="Comma 7 2 2 3 4" xfId="16254"/>
    <cellStyle name="Comma 7 2 2 3 4 2" xfId="16255"/>
    <cellStyle name="Comma 7 2 2 3 4 3" xfId="16256"/>
    <cellStyle name="Comma 7 2 2 3 5" xfId="16257"/>
    <cellStyle name="Comma 7 2 2 3 6" xfId="16258"/>
    <cellStyle name="Comma 7 2 2 3 7" xfId="45150"/>
    <cellStyle name="Comma 7 2 2 4" xfId="16259"/>
    <cellStyle name="Comma 7 2 2 4 2" xfId="16260"/>
    <cellStyle name="Comma 7 2 2 4 2 2" xfId="16261"/>
    <cellStyle name="Comma 7 2 2 4 2 3" xfId="16262"/>
    <cellStyle name="Comma 7 2 2 4 3" xfId="16263"/>
    <cellStyle name="Comma 7 2 2 4 3 2" xfId="16264"/>
    <cellStyle name="Comma 7 2 2 4 3 3" xfId="16265"/>
    <cellStyle name="Comma 7 2 2 4 4" xfId="16266"/>
    <cellStyle name="Comma 7 2 2 4 5" xfId="16267"/>
    <cellStyle name="Comma 7 2 2 5" xfId="16268"/>
    <cellStyle name="Comma 7 2 2 5 2" xfId="16269"/>
    <cellStyle name="Comma 7 2 2 5 3" xfId="16270"/>
    <cellStyle name="Comma 7 2 2 6" xfId="16271"/>
    <cellStyle name="Comma 7 2 2 6 2" xfId="16272"/>
    <cellStyle name="Comma 7 2 2 6 3" xfId="16273"/>
    <cellStyle name="Comma 7 2 2 7" xfId="16274"/>
    <cellStyle name="Comma 7 2 2 8" xfId="16275"/>
    <cellStyle name="Comma 7 2 2 9" xfId="45151"/>
    <cellStyle name="Comma 7 2 3" xfId="303"/>
    <cellStyle name="Comma 7 2 3 2" xfId="1263"/>
    <cellStyle name="Comma 7 2 3 2 2" xfId="16276"/>
    <cellStyle name="Comma 7 2 3 2 2 2" xfId="16277"/>
    <cellStyle name="Comma 7 2 3 2 2 2 2" xfId="16278"/>
    <cellStyle name="Comma 7 2 3 2 2 2 3" xfId="16279"/>
    <cellStyle name="Comma 7 2 3 2 2 3" xfId="16280"/>
    <cellStyle name="Comma 7 2 3 2 2 3 2" xfId="16281"/>
    <cellStyle name="Comma 7 2 3 2 2 3 3" xfId="16282"/>
    <cellStyle name="Comma 7 2 3 2 2 4" xfId="16283"/>
    <cellStyle name="Comma 7 2 3 2 2 5" xfId="16284"/>
    <cellStyle name="Comma 7 2 3 2 3" xfId="16285"/>
    <cellStyle name="Comma 7 2 3 2 3 2" xfId="16286"/>
    <cellStyle name="Comma 7 2 3 2 3 3" xfId="16287"/>
    <cellStyle name="Comma 7 2 3 2 4" xfId="16288"/>
    <cellStyle name="Comma 7 2 3 2 4 2" xfId="16289"/>
    <cellStyle name="Comma 7 2 3 2 4 3" xfId="16290"/>
    <cellStyle name="Comma 7 2 3 2 5" xfId="16291"/>
    <cellStyle name="Comma 7 2 3 2 6" xfId="16292"/>
    <cellStyle name="Comma 7 2 3 3" xfId="16293"/>
    <cellStyle name="Comma 7 2 3 3 2" xfId="16294"/>
    <cellStyle name="Comma 7 2 3 3 2 2" xfId="16295"/>
    <cellStyle name="Comma 7 2 3 3 2 3" xfId="16296"/>
    <cellStyle name="Comma 7 2 3 3 3" xfId="16297"/>
    <cellStyle name="Comma 7 2 3 3 3 2" xfId="16298"/>
    <cellStyle name="Comma 7 2 3 3 3 3" xfId="16299"/>
    <cellStyle name="Comma 7 2 3 3 4" xfId="16300"/>
    <cellStyle name="Comma 7 2 3 3 5" xfId="16301"/>
    <cellStyle name="Comma 7 2 3 4" xfId="16302"/>
    <cellStyle name="Comma 7 2 3 4 2" xfId="16303"/>
    <cellStyle name="Comma 7 2 3 4 3" xfId="16304"/>
    <cellStyle name="Comma 7 2 3 5" xfId="16305"/>
    <cellStyle name="Comma 7 2 3 5 2" xfId="16306"/>
    <cellStyle name="Comma 7 2 3 5 3" xfId="16307"/>
    <cellStyle name="Comma 7 2 3 6" xfId="16308"/>
    <cellStyle name="Comma 7 2 3 7" xfId="16309"/>
    <cellStyle name="Comma 7 2 3 8" xfId="16310"/>
    <cellStyle name="Comma 7 2 4" xfId="1264"/>
    <cellStyle name="Comma 7 2 4 2" xfId="16311"/>
    <cellStyle name="Comma 7 2 4 2 2" xfId="16312"/>
    <cellStyle name="Comma 7 2 4 2 2 2" xfId="16313"/>
    <cellStyle name="Comma 7 2 4 2 2 3" xfId="16314"/>
    <cellStyle name="Comma 7 2 4 2 3" xfId="16315"/>
    <cellStyle name="Comma 7 2 4 2 3 2" xfId="16316"/>
    <cellStyle name="Comma 7 2 4 2 3 3" xfId="16317"/>
    <cellStyle name="Comma 7 2 4 2 4" xfId="16318"/>
    <cellStyle name="Comma 7 2 4 2 5" xfId="16319"/>
    <cellStyle name="Comma 7 2 4 3" xfId="16320"/>
    <cellStyle name="Comma 7 2 4 3 2" xfId="16321"/>
    <cellStyle name="Comma 7 2 4 3 3" xfId="16322"/>
    <cellStyle name="Comma 7 2 4 4" xfId="16323"/>
    <cellStyle name="Comma 7 2 4 4 2" xfId="16324"/>
    <cellStyle name="Comma 7 2 4 4 3" xfId="16325"/>
    <cellStyle name="Comma 7 2 4 5" xfId="16326"/>
    <cellStyle name="Comma 7 2 4 6" xfId="16327"/>
    <cellStyle name="Comma 7 2 4 7" xfId="45152"/>
    <cellStyle name="Comma 7 2 5" xfId="16328"/>
    <cellStyle name="Comma 7 2 5 2" xfId="16329"/>
    <cellStyle name="Comma 7 2 5 2 2" xfId="16330"/>
    <cellStyle name="Comma 7 2 5 2 3" xfId="16331"/>
    <cellStyle name="Comma 7 2 5 3" xfId="16332"/>
    <cellStyle name="Comma 7 2 5 3 2" xfId="16333"/>
    <cellStyle name="Comma 7 2 5 3 3" xfId="16334"/>
    <cellStyle name="Comma 7 2 5 4" xfId="16335"/>
    <cellStyle name="Comma 7 2 5 5" xfId="16336"/>
    <cellStyle name="Comma 7 2 5 6" xfId="42599"/>
    <cellStyle name="Comma 7 2 5 7" xfId="44924"/>
    <cellStyle name="Comma 7 2 6" xfId="16337"/>
    <cellStyle name="Comma 7 2 6 2" xfId="16338"/>
    <cellStyle name="Comma 7 2 6 3" xfId="16339"/>
    <cellStyle name="Comma 7 2 7" xfId="16340"/>
    <cellStyle name="Comma 7 2 7 2" xfId="16341"/>
    <cellStyle name="Comma 7 2 7 3" xfId="16342"/>
    <cellStyle name="Comma 7 2 8" xfId="16343"/>
    <cellStyle name="Comma 7 2 9" xfId="16344"/>
    <cellStyle name="Comma 7 3" xfId="304"/>
    <cellStyle name="Comma 7 3 2" xfId="305"/>
    <cellStyle name="Comma 7 3 2 2" xfId="1265"/>
    <cellStyle name="Comma 7 3 2 2 2" xfId="16345"/>
    <cellStyle name="Comma 7 3 2 2 2 2" xfId="16346"/>
    <cellStyle name="Comma 7 3 2 2 2 2 2" xfId="16347"/>
    <cellStyle name="Comma 7 3 2 2 2 2 3" xfId="16348"/>
    <cellStyle name="Comma 7 3 2 2 2 3" xfId="16349"/>
    <cellStyle name="Comma 7 3 2 2 2 3 2" xfId="16350"/>
    <cellStyle name="Comma 7 3 2 2 2 3 3" xfId="16351"/>
    <cellStyle name="Comma 7 3 2 2 2 4" xfId="16352"/>
    <cellStyle name="Comma 7 3 2 2 2 5" xfId="16353"/>
    <cellStyle name="Comma 7 3 2 2 3" xfId="16354"/>
    <cellStyle name="Comma 7 3 2 2 3 2" xfId="16355"/>
    <cellStyle name="Comma 7 3 2 2 3 3" xfId="16356"/>
    <cellStyle name="Comma 7 3 2 2 4" xfId="16357"/>
    <cellStyle name="Comma 7 3 2 2 4 2" xfId="16358"/>
    <cellStyle name="Comma 7 3 2 2 4 3" xfId="16359"/>
    <cellStyle name="Comma 7 3 2 2 5" xfId="16360"/>
    <cellStyle name="Comma 7 3 2 2 6" xfId="16361"/>
    <cellStyle name="Comma 7 3 2 2 7" xfId="45153"/>
    <cellStyle name="Comma 7 3 2 3" xfId="16362"/>
    <cellStyle name="Comma 7 3 2 3 2" xfId="16363"/>
    <cellStyle name="Comma 7 3 2 3 2 2" xfId="16364"/>
    <cellStyle name="Comma 7 3 2 3 2 3" xfId="16365"/>
    <cellStyle name="Comma 7 3 2 3 3" xfId="16366"/>
    <cellStyle name="Comma 7 3 2 3 3 2" xfId="16367"/>
    <cellStyle name="Comma 7 3 2 3 3 3" xfId="16368"/>
    <cellStyle name="Comma 7 3 2 3 4" xfId="16369"/>
    <cellStyle name="Comma 7 3 2 3 5" xfId="16370"/>
    <cellStyle name="Comma 7 3 2 4" xfId="16371"/>
    <cellStyle name="Comma 7 3 2 4 2" xfId="16372"/>
    <cellStyle name="Comma 7 3 2 4 3" xfId="16373"/>
    <cellStyle name="Comma 7 3 2 5" xfId="16374"/>
    <cellStyle name="Comma 7 3 2 5 2" xfId="16375"/>
    <cellStyle name="Comma 7 3 2 5 3" xfId="16376"/>
    <cellStyle name="Comma 7 3 2 6" xfId="16377"/>
    <cellStyle name="Comma 7 3 2 7" xfId="16378"/>
    <cellStyle name="Comma 7 3 2 8" xfId="45154"/>
    <cellStyle name="Comma 7 3 3" xfId="1266"/>
    <cellStyle name="Comma 7 3 3 2" xfId="16379"/>
    <cellStyle name="Comma 7 3 3 2 2" xfId="16380"/>
    <cellStyle name="Comma 7 3 3 2 2 2" xfId="16381"/>
    <cellStyle name="Comma 7 3 3 2 2 3" xfId="16382"/>
    <cellStyle name="Comma 7 3 3 2 3" xfId="16383"/>
    <cellStyle name="Comma 7 3 3 2 3 2" xfId="16384"/>
    <cellStyle name="Comma 7 3 3 2 3 3" xfId="16385"/>
    <cellStyle name="Comma 7 3 3 2 4" xfId="16386"/>
    <cellStyle name="Comma 7 3 3 2 5" xfId="16387"/>
    <cellStyle name="Comma 7 3 3 3" xfId="16388"/>
    <cellStyle name="Comma 7 3 3 3 2" xfId="16389"/>
    <cellStyle name="Comma 7 3 3 3 3" xfId="16390"/>
    <cellStyle name="Comma 7 3 3 4" xfId="16391"/>
    <cellStyle name="Comma 7 3 3 4 2" xfId="16392"/>
    <cellStyle name="Comma 7 3 3 4 3" xfId="16393"/>
    <cellStyle name="Comma 7 3 3 5" xfId="16394"/>
    <cellStyle name="Comma 7 3 3 6" xfId="16395"/>
    <cellStyle name="Comma 7 3 3 7" xfId="45155"/>
    <cellStyle name="Comma 7 3 4" xfId="16396"/>
    <cellStyle name="Comma 7 3 4 2" xfId="16397"/>
    <cellStyle name="Comma 7 3 4 2 2" xfId="16398"/>
    <cellStyle name="Comma 7 3 4 2 3" xfId="16399"/>
    <cellStyle name="Comma 7 3 4 3" xfId="16400"/>
    <cellStyle name="Comma 7 3 4 3 2" xfId="16401"/>
    <cellStyle name="Comma 7 3 4 3 3" xfId="16402"/>
    <cellStyle name="Comma 7 3 4 4" xfId="16403"/>
    <cellStyle name="Comma 7 3 4 5" xfId="16404"/>
    <cellStyle name="Comma 7 3 4 6" xfId="16405"/>
    <cellStyle name="Comma 7 3 4 7" xfId="44132"/>
    <cellStyle name="Comma 7 3 5" xfId="16406"/>
    <cellStyle name="Comma 7 3 5 2" xfId="16407"/>
    <cellStyle name="Comma 7 3 5 3" xfId="16408"/>
    <cellStyle name="Comma 7 3 6" xfId="16409"/>
    <cellStyle name="Comma 7 3 6 2" xfId="16410"/>
    <cellStyle name="Comma 7 3 6 3" xfId="16411"/>
    <cellStyle name="Comma 7 3 7" xfId="16412"/>
    <cellStyle name="Comma 7 3 8" xfId="16413"/>
    <cellStyle name="Comma 7 4" xfId="306"/>
    <cellStyle name="Comma 7 4 2" xfId="307"/>
    <cellStyle name="Comma 7 4 2 2" xfId="16414"/>
    <cellStyle name="Comma 7 4 2 2 2" xfId="16415"/>
    <cellStyle name="Comma 7 4 2 2 2 2" xfId="16416"/>
    <cellStyle name="Comma 7 4 2 2 2 2 2" xfId="16417"/>
    <cellStyle name="Comma 7 4 2 2 2 2 3" xfId="16418"/>
    <cellStyle name="Comma 7 4 2 2 2 3" xfId="16419"/>
    <cellStyle name="Comma 7 4 2 2 2 3 2" xfId="16420"/>
    <cellStyle name="Comma 7 4 2 2 2 3 3" xfId="16421"/>
    <cellStyle name="Comma 7 4 2 2 2 4" xfId="16422"/>
    <cellStyle name="Comma 7 4 2 2 2 5" xfId="16423"/>
    <cellStyle name="Comma 7 4 2 2 3" xfId="16424"/>
    <cellStyle name="Comma 7 4 2 2 3 2" xfId="16425"/>
    <cellStyle name="Comma 7 4 2 2 3 3" xfId="16426"/>
    <cellStyle name="Comma 7 4 2 2 4" xfId="16427"/>
    <cellStyle name="Comma 7 4 2 2 4 2" xfId="16428"/>
    <cellStyle name="Comma 7 4 2 2 4 3" xfId="16429"/>
    <cellStyle name="Comma 7 4 2 2 5" xfId="16430"/>
    <cellStyle name="Comma 7 4 2 2 6" xfId="16431"/>
    <cellStyle name="Comma 7 4 2 3" xfId="16432"/>
    <cellStyle name="Comma 7 4 2 3 2" xfId="16433"/>
    <cellStyle name="Comma 7 4 2 3 2 2" xfId="16434"/>
    <cellStyle name="Comma 7 4 2 3 2 3" xfId="16435"/>
    <cellStyle name="Comma 7 4 2 3 3" xfId="16436"/>
    <cellStyle name="Comma 7 4 2 3 3 2" xfId="16437"/>
    <cellStyle name="Comma 7 4 2 3 3 3" xfId="16438"/>
    <cellStyle name="Comma 7 4 2 3 4" xfId="16439"/>
    <cellStyle name="Comma 7 4 2 3 5" xfId="16440"/>
    <cellStyle name="Comma 7 4 2 4" xfId="16441"/>
    <cellStyle name="Comma 7 4 2 4 2" xfId="16442"/>
    <cellStyle name="Comma 7 4 2 4 3" xfId="16443"/>
    <cellStyle name="Comma 7 4 2 5" xfId="16444"/>
    <cellStyle name="Comma 7 4 2 5 2" xfId="16445"/>
    <cellStyle name="Comma 7 4 2 5 3" xfId="16446"/>
    <cellStyle name="Comma 7 4 2 6" xfId="16447"/>
    <cellStyle name="Comma 7 4 2 7" xfId="16448"/>
    <cellStyle name="Comma 7 4 2 8" xfId="45156"/>
    <cellStyle name="Comma 7 4 3" xfId="16449"/>
    <cellStyle name="Comma 7 4 3 2" xfId="16450"/>
    <cellStyle name="Comma 7 4 3 2 2" xfId="16451"/>
    <cellStyle name="Comma 7 4 3 2 2 2" xfId="16452"/>
    <cellStyle name="Comma 7 4 3 2 2 3" xfId="16453"/>
    <cellStyle name="Comma 7 4 3 2 3" xfId="16454"/>
    <cellStyle name="Comma 7 4 3 2 3 2" xfId="16455"/>
    <cellStyle name="Comma 7 4 3 2 3 3" xfId="16456"/>
    <cellStyle name="Comma 7 4 3 2 4" xfId="16457"/>
    <cellStyle name="Comma 7 4 3 2 5" xfId="16458"/>
    <cellStyle name="Comma 7 4 3 3" xfId="16459"/>
    <cellStyle name="Comma 7 4 3 3 2" xfId="16460"/>
    <cellStyle name="Comma 7 4 3 3 3" xfId="16461"/>
    <cellStyle name="Comma 7 4 3 4" xfId="16462"/>
    <cellStyle name="Comma 7 4 3 4 2" xfId="16463"/>
    <cellStyle name="Comma 7 4 3 4 3" xfId="16464"/>
    <cellStyle name="Comma 7 4 3 5" xfId="16465"/>
    <cellStyle name="Comma 7 4 3 6" xfId="16466"/>
    <cellStyle name="Comma 7 4 4" xfId="16467"/>
    <cellStyle name="Comma 7 4 4 2" xfId="16468"/>
    <cellStyle name="Comma 7 4 4 2 2" xfId="16469"/>
    <cellStyle name="Comma 7 4 4 2 3" xfId="16470"/>
    <cellStyle name="Comma 7 4 4 3" xfId="16471"/>
    <cellStyle name="Comma 7 4 4 3 2" xfId="16472"/>
    <cellStyle name="Comma 7 4 4 3 3" xfId="16473"/>
    <cellStyle name="Comma 7 4 4 4" xfId="16474"/>
    <cellStyle name="Comma 7 4 4 5" xfId="16475"/>
    <cellStyle name="Comma 7 4 5" xfId="16476"/>
    <cellStyle name="Comma 7 4 5 2" xfId="16477"/>
    <cellStyle name="Comma 7 4 5 3" xfId="16478"/>
    <cellStyle name="Comma 7 4 6" xfId="16479"/>
    <cellStyle name="Comma 7 4 6 2" xfId="16480"/>
    <cellStyle name="Comma 7 4 6 3" xfId="16481"/>
    <cellStyle name="Comma 7 4 7" xfId="16482"/>
    <cellStyle name="Comma 7 4 8" xfId="16483"/>
    <cellStyle name="Comma 7 4 9" xfId="45157"/>
    <cellStyle name="Comma 7 5" xfId="308"/>
    <cellStyle name="Comma 7 5 2" xfId="16484"/>
    <cellStyle name="Comma 7 5 2 2" xfId="16485"/>
    <cellStyle name="Comma 7 5 2 2 2" xfId="16486"/>
    <cellStyle name="Comma 7 5 2 2 2 2" xfId="16487"/>
    <cellStyle name="Comma 7 5 2 2 2 3" xfId="16488"/>
    <cellStyle name="Comma 7 5 2 2 3" xfId="16489"/>
    <cellStyle name="Comma 7 5 2 2 3 2" xfId="16490"/>
    <cellStyle name="Comma 7 5 2 2 3 3" xfId="16491"/>
    <cellStyle name="Comma 7 5 2 2 4" xfId="16492"/>
    <cellStyle name="Comma 7 5 2 2 5" xfId="16493"/>
    <cellStyle name="Comma 7 5 2 3" xfId="16494"/>
    <cellStyle name="Comma 7 5 2 3 2" xfId="16495"/>
    <cellStyle name="Comma 7 5 2 3 3" xfId="16496"/>
    <cellStyle name="Comma 7 5 2 4" xfId="16497"/>
    <cellStyle name="Comma 7 5 2 4 2" xfId="16498"/>
    <cellStyle name="Comma 7 5 2 4 3" xfId="16499"/>
    <cellStyle name="Comma 7 5 2 5" xfId="16500"/>
    <cellStyle name="Comma 7 5 2 6" xfId="16501"/>
    <cellStyle name="Comma 7 5 3" xfId="16502"/>
    <cellStyle name="Comma 7 5 3 2" xfId="16503"/>
    <cellStyle name="Comma 7 5 3 2 2" xfId="16504"/>
    <cellStyle name="Comma 7 5 3 2 3" xfId="16505"/>
    <cellStyle name="Comma 7 5 3 3" xfId="16506"/>
    <cellStyle name="Comma 7 5 3 3 2" xfId="16507"/>
    <cellStyle name="Comma 7 5 3 3 3" xfId="16508"/>
    <cellStyle name="Comma 7 5 3 4" xfId="16509"/>
    <cellStyle name="Comma 7 5 3 5" xfId="16510"/>
    <cellStyle name="Comma 7 5 4" xfId="16511"/>
    <cellStyle name="Comma 7 5 4 2" xfId="16512"/>
    <cellStyle name="Comma 7 5 4 3" xfId="16513"/>
    <cellStyle name="Comma 7 5 5" xfId="16514"/>
    <cellStyle name="Comma 7 5 5 2" xfId="16515"/>
    <cellStyle name="Comma 7 5 5 3" xfId="16516"/>
    <cellStyle name="Comma 7 5 6" xfId="16517"/>
    <cellStyle name="Comma 7 5 7" xfId="16518"/>
    <cellStyle name="Comma 7 5 8" xfId="45158"/>
    <cellStyle name="Comma 7 6" xfId="16519"/>
    <cellStyle name="Comma 7 6 2" xfId="16520"/>
    <cellStyle name="Comma 7 6 2 2" xfId="16521"/>
    <cellStyle name="Comma 7 6 2 2 2" xfId="16522"/>
    <cellStyle name="Comma 7 6 2 2 3" xfId="16523"/>
    <cellStyle name="Comma 7 6 2 3" xfId="16524"/>
    <cellStyle name="Comma 7 6 2 3 2" xfId="16525"/>
    <cellStyle name="Comma 7 6 2 3 3" xfId="16526"/>
    <cellStyle name="Comma 7 6 2 4" xfId="16527"/>
    <cellStyle name="Comma 7 6 2 5" xfId="16528"/>
    <cellStyle name="Comma 7 6 3" xfId="16529"/>
    <cellStyle name="Comma 7 6 3 2" xfId="16530"/>
    <cellStyle name="Comma 7 6 3 3" xfId="16531"/>
    <cellStyle name="Comma 7 6 4" xfId="16532"/>
    <cellStyle name="Comma 7 6 4 2" xfId="16533"/>
    <cellStyle name="Comma 7 6 4 3" xfId="16534"/>
    <cellStyle name="Comma 7 6 5" xfId="16535"/>
    <cellStyle name="Comma 7 6 6" xfId="16536"/>
    <cellStyle name="Comma 7 6 7" xfId="42557"/>
    <cellStyle name="Comma 7 6 8" xfId="44925"/>
    <cellStyle name="Comma 7 7" xfId="16537"/>
    <cellStyle name="Comma 7 7 2" xfId="16538"/>
    <cellStyle name="Comma 7 7 2 2" xfId="16539"/>
    <cellStyle name="Comma 7 7 2 3" xfId="16540"/>
    <cellStyle name="Comma 7 7 3" xfId="16541"/>
    <cellStyle name="Comma 7 7 3 2" xfId="16542"/>
    <cellStyle name="Comma 7 7 3 3" xfId="16543"/>
    <cellStyle name="Comma 7 7 4" xfId="16544"/>
    <cellStyle name="Comma 7 7 5" xfId="16545"/>
    <cellStyle name="Comma 7 8" xfId="16546"/>
    <cellStyle name="Comma 7 8 2" xfId="16547"/>
    <cellStyle name="Comma 7 8 3" xfId="16548"/>
    <cellStyle name="Comma 7 9" xfId="16549"/>
    <cellStyle name="Comma 7 9 2" xfId="16550"/>
    <cellStyle name="Comma 7 9 3" xfId="16551"/>
    <cellStyle name="Comma 8" xfId="309"/>
    <cellStyle name="Comma 8 10" xfId="16552"/>
    <cellStyle name="Comma 8 2" xfId="310"/>
    <cellStyle name="Comma 8 2 2" xfId="311"/>
    <cellStyle name="Comma 8 2 2 2" xfId="312"/>
    <cellStyle name="Comma 8 2 2 2 2" xfId="16553"/>
    <cellStyle name="Comma 8 2 2 2 2 2" xfId="16554"/>
    <cellStyle name="Comma 8 2 2 2 2 2 2" xfId="16555"/>
    <cellStyle name="Comma 8 2 2 2 2 2 3" xfId="16556"/>
    <cellStyle name="Comma 8 2 2 2 2 3" xfId="16557"/>
    <cellStyle name="Comma 8 2 2 2 2 3 2" xfId="16558"/>
    <cellStyle name="Comma 8 2 2 2 2 3 3" xfId="16559"/>
    <cellStyle name="Comma 8 2 2 2 2 4" xfId="16560"/>
    <cellStyle name="Comma 8 2 2 2 2 5" xfId="16561"/>
    <cellStyle name="Comma 8 2 2 2 3" xfId="16562"/>
    <cellStyle name="Comma 8 2 2 2 3 2" xfId="16563"/>
    <cellStyle name="Comma 8 2 2 2 3 3" xfId="16564"/>
    <cellStyle name="Comma 8 2 2 2 4" xfId="16565"/>
    <cellStyle name="Comma 8 2 2 2 4 2" xfId="16566"/>
    <cellStyle name="Comma 8 2 2 2 4 3" xfId="16567"/>
    <cellStyle name="Comma 8 2 2 2 5" xfId="16568"/>
    <cellStyle name="Comma 8 2 2 2 6" xfId="16569"/>
    <cellStyle name="Comma 8 2 2 3" xfId="313"/>
    <cellStyle name="Comma 8 2 2 3 2" xfId="16570"/>
    <cellStyle name="Comma 8 2 2 3 2 2" xfId="16571"/>
    <cellStyle name="Comma 8 2 2 3 2 3" xfId="16572"/>
    <cellStyle name="Comma 8 2 2 3 3" xfId="16573"/>
    <cellStyle name="Comma 8 2 2 3 3 2" xfId="16574"/>
    <cellStyle name="Comma 8 2 2 3 3 3" xfId="16575"/>
    <cellStyle name="Comma 8 2 2 3 4" xfId="16576"/>
    <cellStyle name="Comma 8 2 2 3 5" xfId="16577"/>
    <cellStyle name="Comma 8 2 2 4" xfId="16578"/>
    <cellStyle name="Comma 8 2 2 4 2" xfId="16579"/>
    <cellStyle name="Comma 8 2 2 4 3" xfId="16580"/>
    <cellStyle name="Comma 8 2 2 5" xfId="16581"/>
    <cellStyle name="Comma 8 2 2 5 2" xfId="16582"/>
    <cellStyle name="Comma 8 2 2 5 3" xfId="16583"/>
    <cellStyle name="Comma 8 2 2 6" xfId="16584"/>
    <cellStyle name="Comma 8 2 2 7" xfId="16585"/>
    <cellStyle name="Comma 8 2 2 8" xfId="45159"/>
    <cellStyle name="Comma 8 2 3" xfId="314"/>
    <cellStyle name="Comma 8 2 3 2" xfId="3466"/>
    <cellStyle name="Comma 8 2 3 2 2" xfId="16586"/>
    <cellStyle name="Comma 8 2 3 2 2 2" xfId="16587"/>
    <cellStyle name="Comma 8 2 3 2 2 3" xfId="16588"/>
    <cellStyle name="Comma 8 2 3 2 3" xfId="16589"/>
    <cellStyle name="Comma 8 2 3 2 3 2" xfId="16590"/>
    <cellStyle name="Comma 8 2 3 2 3 3" xfId="16591"/>
    <cellStyle name="Comma 8 2 3 2 4" xfId="16592"/>
    <cellStyle name="Comma 8 2 3 2 5" xfId="16593"/>
    <cellStyle name="Comma 8 2 3 3" xfId="16594"/>
    <cellStyle name="Comma 8 2 3 3 2" xfId="16595"/>
    <cellStyle name="Comma 8 2 3 3 3" xfId="16596"/>
    <cellStyle name="Comma 8 2 3 4" xfId="16597"/>
    <cellStyle name="Comma 8 2 3 4 2" xfId="16598"/>
    <cellStyle name="Comma 8 2 3 4 3" xfId="16599"/>
    <cellStyle name="Comma 8 2 3 5" xfId="16600"/>
    <cellStyle name="Comma 8 2 3 6" xfId="16601"/>
    <cellStyle name="Comma 8 2 4" xfId="16602"/>
    <cellStyle name="Comma 8 2 4 2" xfId="16603"/>
    <cellStyle name="Comma 8 2 4 2 2" xfId="16604"/>
    <cellStyle name="Comma 8 2 4 2 3" xfId="16605"/>
    <cellStyle name="Comma 8 2 4 3" xfId="16606"/>
    <cellStyle name="Comma 8 2 4 3 2" xfId="16607"/>
    <cellStyle name="Comma 8 2 4 3 3" xfId="16608"/>
    <cellStyle name="Comma 8 2 4 4" xfId="16609"/>
    <cellStyle name="Comma 8 2 4 5" xfId="16610"/>
    <cellStyle name="Comma 8 2 5" xfId="16611"/>
    <cellStyle name="Comma 8 2 5 2" xfId="16612"/>
    <cellStyle name="Comma 8 2 5 3" xfId="16613"/>
    <cellStyle name="Comma 8 2 6" xfId="16614"/>
    <cellStyle name="Comma 8 2 6 2" xfId="16615"/>
    <cellStyle name="Comma 8 2 6 3" xfId="16616"/>
    <cellStyle name="Comma 8 2 7" xfId="16617"/>
    <cellStyle name="Comma 8 2 8" xfId="16618"/>
    <cellStyle name="Comma 8 2 9" xfId="45160"/>
    <cellStyle name="Comma 8 3" xfId="315"/>
    <cellStyle name="Comma 8 3 2" xfId="316"/>
    <cellStyle name="Comma 8 3 2 2" xfId="16619"/>
    <cellStyle name="Comma 8 3 2 2 2" xfId="16620"/>
    <cellStyle name="Comma 8 3 2 2 2 2" xfId="16621"/>
    <cellStyle name="Comma 8 3 2 2 2 2 2" xfId="16622"/>
    <cellStyle name="Comma 8 3 2 2 2 2 3" xfId="16623"/>
    <cellStyle name="Comma 8 3 2 2 2 3" xfId="16624"/>
    <cellStyle name="Comma 8 3 2 2 2 3 2" xfId="16625"/>
    <cellStyle name="Comma 8 3 2 2 2 3 3" xfId="16626"/>
    <cellStyle name="Comma 8 3 2 2 2 4" xfId="16627"/>
    <cellStyle name="Comma 8 3 2 2 2 5" xfId="16628"/>
    <cellStyle name="Comma 8 3 2 2 3" xfId="16629"/>
    <cellStyle name="Comma 8 3 2 2 3 2" xfId="16630"/>
    <cellStyle name="Comma 8 3 2 2 3 3" xfId="16631"/>
    <cellStyle name="Comma 8 3 2 2 4" xfId="16632"/>
    <cellStyle name="Comma 8 3 2 2 4 2" xfId="16633"/>
    <cellStyle name="Comma 8 3 2 2 4 3" xfId="16634"/>
    <cellStyle name="Comma 8 3 2 2 5" xfId="16635"/>
    <cellStyle name="Comma 8 3 2 2 6" xfId="16636"/>
    <cellStyle name="Comma 8 3 2 3" xfId="16637"/>
    <cellStyle name="Comma 8 3 2 3 2" xfId="16638"/>
    <cellStyle name="Comma 8 3 2 3 2 2" xfId="16639"/>
    <cellStyle name="Comma 8 3 2 3 2 3" xfId="16640"/>
    <cellStyle name="Comma 8 3 2 3 3" xfId="16641"/>
    <cellStyle name="Comma 8 3 2 3 3 2" xfId="16642"/>
    <cellStyle name="Comma 8 3 2 3 3 3" xfId="16643"/>
    <cellStyle name="Comma 8 3 2 3 4" xfId="16644"/>
    <cellStyle name="Comma 8 3 2 3 5" xfId="16645"/>
    <cellStyle name="Comma 8 3 2 4" xfId="16646"/>
    <cellStyle name="Comma 8 3 2 4 2" xfId="16647"/>
    <cellStyle name="Comma 8 3 2 4 3" xfId="16648"/>
    <cellStyle name="Comma 8 3 2 5" xfId="16649"/>
    <cellStyle name="Comma 8 3 2 5 2" xfId="16650"/>
    <cellStyle name="Comma 8 3 2 5 3" xfId="16651"/>
    <cellStyle name="Comma 8 3 2 6" xfId="16652"/>
    <cellStyle name="Comma 8 3 2 7" xfId="16653"/>
    <cellStyle name="Comma 8 3 2 8" xfId="45161"/>
    <cellStyle name="Comma 8 3 3" xfId="16654"/>
    <cellStyle name="Comma 8 3 3 2" xfId="16655"/>
    <cellStyle name="Comma 8 3 3 2 2" xfId="16656"/>
    <cellStyle name="Comma 8 3 3 2 2 2" xfId="16657"/>
    <cellStyle name="Comma 8 3 3 2 2 3" xfId="16658"/>
    <cellStyle name="Comma 8 3 3 2 3" xfId="16659"/>
    <cellStyle name="Comma 8 3 3 2 3 2" xfId="16660"/>
    <cellStyle name="Comma 8 3 3 2 3 3" xfId="16661"/>
    <cellStyle name="Comma 8 3 3 2 4" xfId="16662"/>
    <cellStyle name="Comma 8 3 3 2 5" xfId="16663"/>
    <cellStyle name="Comma 8 3 3 3" xfId="16664"/>
    <cellStyle name="Comma 8 3 3 3 2" xfId="16665"/>
    <cellStyle name="Comma 8 3 3 3 3" xfId="16666"/>
    <cellStyle name="Comma 8 3 3 4" xfId="16667"/>
    <cellStyle name="Comma 8 3 3 4 2" xfId="16668"/>
    <cellStyle name="Comma 8 3 3 4 3" xfId="16669"/>
    <cellStyle name="Comma 8 3 3 5" xfId="16670"/>
    <cellStyle name="Comma 8 3 3 6" xfId="16671"/>
    <cellStyle name="Comma 8 3 4" xfId="16672"/>
    <cellStyle name="Comma 8 3 4 2" xfId="16673"/>
    <cellStyle name="Comma 8 3 4 2 2" xfId="16674"/>
    <cellStyle name="Comma 8 3 4 2 3" xfId="16675"/>
    <cellStyle name="Comma 8 3 4 3" xfId="16676"/>
    <cellStyle name="Comma 8 3 4 3 2" xfId="16677"/>
    <cellStyle name="Comma 8 3 4 3 3" xfId="16678"/>
    <cellStyle name="Comma 8 3 4 4" xfId="16679"/>
    <cellStyle name="Comma 8 3 4 5" xfId="16680"/>
    <cellStyle name="Comma 8 3 5" xfId="16681"/>
    <cellStyle name="Comma 8 3 5 2" xfId="16682"/>
    <cellStyle name="Comma 8 3 5 3" xfId="16683"/>
    <cellStyle name="Comma 8 3 6" xfId="16684"/>
    <cellStyle name="Comma 8 3 6 2" xfId="16685"/>
    <cellStyle name="Comma 8 3 6 3" xfId="16686"/>
    <cellStyle name="Comma 8 3 7" xfId="16687"/>
    <cellStyle name="Comma 8 3 8" xfId="16688"/>
    <cellStyle name="Comma 8 3 9" xfId="45162"/>
    <cellStyle name="Comma 8 4" xfId="317"/>
    <cellStyle name="Comma 8 4 2" xfId="16689"/>
    <cellStyle name="Comma 8 4 2 2" xfId="16690"/>
    <cellStyle name="Comma 8 4 2 2 2" xfId="16691"/>
    <cellStyle name="Comma 8 4 2 2 2 2" xfId="16692"/>
    <cellStyle name="Comma 8 4 2 2 2 3" xfId="16693"/>
    <cellStyle name="Comma 8 4 2 2 3" xfId="16694"/>
    <cellStyle name="Comma 8 4 2 2 3 2" xfId="16695"/>
    <cellStyle name="Comma 8 4 2 2 3 3" xfId="16696"/>
    <cellStyle name="Comma 8 4 2 2 4" xfId="16697"/>
    <cellStyle name="Comma 8 4 2 2 5" xfId="16698"/>
    <cellStyle name="Comma 8 4 2 3" xfId="16699"/>
    <cellStyle name="Comma 8 4 2 3 2" xfId="16700"/>
    <cellStyle name="Comma 8 4 2 3 3" xfId="16701"/>
    <cellStyle name="Comma 8 4 2 4" xfId="16702"/>
    <cellStyle name="Comma 8 4 2 4 2" xfId="16703"/>
    <cellStyle name="Comma 8 4 2 4 3" xfId="16704"/>
    <cellStyle name="Comma 8 4 2 5" xfId="16705"/>
    <cellStyle name="Comma 8 4 2 6" xfId="16706"/>
    <cellStyle name="Comma 8 4 3" xfId="16707"/>
    <cellStyle name="Comma 8 4 3 2" xfId="16708"/>
    <cellStyle name="Comma 8 4 3 2 2" xfId="16709"/>
    <cellStyle name="Comma 8 4 3 2 3" xfId="16710"/>
    <cellStyle name="Comma 8 4 3 3" xfId="16711"/>
    <cellStyle name="Comma 8 4 3 3 2" xfId="16712"/>
    <cellStyle name="Comma 8 4 3 3 3" xfId="16713"/>
    <cellStyle name="Comma 8 4 3 4" xfId="16714"/>
    <cellStyle name="Comma 8 4 3 5" xfId="16715"/>
    <cellStyle name="Comma 8 4 4" xfId="16716"/>
    <cellStyle name="Comma 8 4 4 2" xfId="16717"/>
    <cellStyle name="Comma 8 4 4 3" xfId="16718"/>
    <cellStyle name="Comma 8 4 5" xfId="16719"/>
    <cellStyle name="Comma 8 4 5 2" xfId="16720"/>
    <cellStyle name="Comma 8 4 5 3" xfId="16721"/>
    <cellStyle name="Comma 8 4 6" xfId="16722"/>
    <cellStyle name="Comma 8 4 7" xfId="16723"/>
    <cellStyle name="Comma 8 4 8" xfId="45163"/>
    <cellStyle name="Comma 8 5" xfId="16724"/>
    <cellStyle name="Comma 8 5 2" xfId="16725"/>
    <cellStyle name="Comma 8 5 2 2" xfId="16726"/>
    <cellStyle name="Comma 8 5 2 2 2" xfId="16727"/>
    <cellStyle name="Comma 8 5 2 2 3" xfId="16728"/>
    <cellStyle name="Comma 8 5 2 3" xfId="16729"/>
    <cellStyle name="Comma 8 5 2 3 2" xfId="16730"/>
    <cellStyle name="Comma 8 5 2 3 3" xfId="16731"/>
    <cellStyle name="Comma 8 5 2 4" xfId="16732"/>
    <cellStyle name="Comma 8 5 2 5" xfId="16733"/>
    <cellStyle name="Comma 8 5 3" xfId="16734"/>
    <cellStyle name="Comma 8 5 3 2" xfId="16735"/>
    <cellStyle name="Comma 8 5 3 3" xfId="16736"/>
    <cellStyle name="Comma 8 5 4" xfId="16737"/>
    <cellStyle name="Comma 8 5 4 2" xfId="16738"/>
    <cellStyle name="Comma 8 5 4 3" xfId="16739"/>
    <cellStyle name="Comma 8 5 5" xfId="16740"/>
    <cellStyle name="Comma 8 5 6" xfId="16741"/>
    <cellStyle name="Comma 8 5 7" xfId="45164"/>
    <cellStyle name="Comma 8 6" xfId="16742"/>
    <cellStyle name="Comma 8 6 2" xfId="16743"/>
    <cellStyle name="Comma 8 6 2 2" xfId="16744"/>
    <cellStyle name="Comma 8 6 2 3" xfId="16745"/>
    <cellStyle name="Comma 8 6 3" xfId="16746"/>
    <cellStyle name="Comma 8 6 3 2" xfId="16747"/>
    <cellStyle name="Comma 8 6 3 3" xfId="16748"/>
    <cellStyle name="Comma 8 6 4" xfId="16749"/>
    <cellStyle name="Comma 8 6 5" xfId="16750"/>
    <cellStyle name="Comma 8 7" xfId="16751"/>
    <cellStyle name="Comma 8 7 2" xfId="16752"/>
    <cellStyle name="Comma 8 7 3" xfId="16753"/>
    <cellStyle name="Comma 8 8" xfId="16754"/>
    <cellStyle name="Comma 8 8 2" xfId="16755"/>
    <cellStyle name="Comma 8 8 3" xfId="16756"/>
    <cellStyle name="Comma 8 9" xfId="16757"/>
    <cellStyle name="Comma 9" xfId="318"/>
    <cellStyle name="Comma 9 2" xfId="319"/>
    <cellStyle name="Comma 9 3" xfId="3469"/>
    <cellStyle name="Comma(2)" xfId="320"/>
    <cellStyle name="Comma(2) 2" xfId="16758"/>
    <cellStyle name="Comma0" xfId="321"/>
    <cellStyle name="Comma0 - Style2" xfId="322"/>
    <cellStyle name="Comma1 - Style1" xfId="323"/>
    <cellStyle name="Comments" xfId="324"/>
    <cellStyle name="Currency 10" xfId="325"/>
    <cellStyle name="Currency 10 2" xfId="326"/>
    <cellStyle name="Currency 10 2 2" xfId="16759"/>
    <cellStyle name="Currency 10 2 2 2" xfId="16760"/>
    <cellStyle name="Currency 10 2 2 2 2" xfId="16761"/>
    <cellStyle name="Currency 10 2 2 2 2 2" xfId="16762"/>
    <cellStyle name="Currency 10 2 2 2 2 3" xfId="16763"/>
    <cellStyle name="Currency 10 2 2 2 3" xfId="16764"/>
    <cellStyle name="Currency 10 2 2 2 3 2" xfId="16765"/>
    <cellStyle name="Currency 10 2 2 2 3 3" xfId="16766"/>
    <cellStyle name="Currency 10 2 2 2 4" xfId="16767"/>
    <cellStyle name="Currency 10 2 2 2 5" xfId="16768"/>
    <cellStyle name="Currency 10 2 2 3" xfId="16769"/>
    <cellStyle name="Currency 10 2 2 3 2" xfId="16770"/>
    <cellStyle name="Currency 10 2 2 3 3" xfId="16771"/>
    <cellStyle name="Currency 10 2 2 4" xfId="16772"/>
    <cellStyle name="Currency 10 2 2 4 2" xfId="16773"/>
    <cellStyle name="Currency 10 2 2 4 3" xfId="16774"/>
    <cellStyle name="Currency 10 2 2 5" xfId="16775"/>
    <cellStyle name="Currency 10 2 2 6" xfId="16776"/>
    <cellStyle name="Currency 10 2 3" xfId="16777"/>
    <cellStyle name="Currency 10 2 3 2" xfId="16778"/>
    <cellStyle name="Currency 10 2 3 2 2" xfId="16779"/>
    <cellStyle name="Currency 10 2 3 2 3" xfId="16780"/>
    <cellStyle name="Currency 10 2 3 3" xfId="16781"/>
    <cellStyle name="Currency 10 2 3 3 2" xfId="16782"/>
    <cellStyle name="Currency 10 2 3 3 3" xfId="16783"/>
    <cellStyle name="Currency 10 2 3 4" xfId="16784"/>
    <cellStyle name="Currency 10 2 3 5" xfId="16785"/>
    <cellStyle name="Currency 10 2 4" xfId="16786"/>
    <cellStyle name="Currency 10 2 4 2" xfId="16787"/>
    <cellStyle name="Currency 10 2 4 3" xfId="16788"/>
    <cellStyle name="Currency 10 2 5" xfId="16789"/>
    <cellStyle name="Currency 10 2 5 2" xfId="16790"/>
    <cellStyle name="Currency 10 2 5 3" xfId="16791"/>
    <cellStyle name="Currency 10 2 6" xfId="16792"/>
    <cellStyle name="Currency 10 2 7" xfId="16793"/>
    <cellStyle name="Currency 10 2 8" xfId="45165"/>
    <cellStyle name="Currency 10 3" xfId="1267"/>
    <cellStyle name="Currency 10 3 2" xfId="42639"/>
    <cellStyle name="Currency 10 3 3" xfId="45166"/>
    <cellStyle name="Currency 10 4" xfId="16794"/>
    <cellStyle name="Currency 10 4 2" xfId="42638"/>
    <cellStyle name="Currency 10 4 3" xfId="44926"/>
    <cellStyle name="Currency 10 5" xfId="16795"/>
    <cellStyle name="Currency 10 6" xfId="45167"/>
    <cellStyle name="Currency 11" xfId="327"/>
    <cellStyle name="Currency 11 2" xfId="328"/>
    <cellStyle name="Currency 11 2 2" xfId="16796"/>
    <cellStyle name="Currency 11 2 2 2" xfId="42640"/>
    <cellStyle name="Currency 11 2 2 3" xfId="44927"/>
    <cellStyle name="Currency 11 2 3" xfId="45168"/>
    <cellStyle name="Currency 11 3" xfId="1268"/>
    <cellStyle name="Currency 11 4" xfId="16797"/>
    <cellStyle name="Currency 11 5" xfId="16798"/>
    <cellStyle name="Currency 11 6" xfId="16799"/>
    <cellStyle name="Currency 12" xfId="329"/>
    <cellStyle name="Currency 12 2" xfId="1269"/>
    <cellStyle name="Currency 12 2 2" xfId="16800"/>
    <cellStyle name="Currency 12 2 2 2" xfId="42641"/>
    <cellStyle name="Currency 12 2 2 3" xfId="44928"/>
    <cellStyle name="Currency 12 2 3" xfId="45169"/>
    <cellStyle name="Currency 12 3" xfId="16801"/>
    <cellStyle name="Currency 12 4" xfId="39020"/>
    <cellStyle name="Currency 13" xfId="330"/>
    <cellStyle name="Currency 14" xfId="331"/>
    <cellStyle name="Currency 14 2" xfId="16802"/>
    <cellStyle name="Currency 15" xfId="332"/>
    <cellStyle name="Currency 16" xfId="1270"/>
    <cellStyle name="Currency 16 2" xfId="42642"/>
    <cellStyle name="Currency 16 3" xfId="45170"/>
    <cellStyle name="Currency 17" xfId="1271"/>
    <cellStyle name="Currency 18" xfId="1272"/>
    <cellStyle name="Currency 18 2" xfId="42643"/>
    <cellStyle name="Currency 18 3" xfId="45171"/>
    <cellStyle name="Currency 19" xfId="16803"/>
    <cellStyle name="Currency 2" xfId="333"/>
    <cellStyle name="Currency 2 2" xfId="334"/>
    <cellStyle name="Currency 2 2 10" xfId="1028"/>
    <cellStyle name="Currency 2 2 2" xfId="335"/>
    <cellStyle name="Currency 2 2 2 2" xfId="1052"/>
    <cellStyle name="Currency 2 2 2 2 2" xfId="16804"/>
    <cellStyle name="Currency 2 2 2 3" xfId="1273"/>
    <cellStyle name="Currency 2 2 2 4" xfId="1274"/>
    <cellStyle name="Currency 2 2 2 5" xfId="1275"/>
    <cellStyle name="Currency 2 2 2 6" xfId="1276"/>
    <cellStyle name="Currency 2 2 2 7" xfId="42620"/>
    <cellStyle name="Currency 2 2 2 8" xfId="42558"/>
    <cellStyle name="Currency 2 2 2 9" xfId="1033"/>
    <cellStyle name="Currency 2 2 3" xfId="336"/>
    <cellStyle name="Currency 2 2 3 2" xfId="337"/>
    <cellStyle name="Currency 2 2 3 3" xfId="1277"/>
    <cellStyle name="Currency 2 2 3 3 2" xfId="16805"/>
    <cellStyle name="Currency 2 2 3 4" xfId="39021"/>
    <cellStyle name="Currency 2 2 3 4 2" xfId="42644"/>
    <cellStyle name="Currency 2 2 3 4 3" xfId="44929"/>
    <cellStyle name="Currency 2 2 3 5" xfId="45172"/>
    <cellStyle name="Currency 2 2 4" xfId="338"/>
    <cellStyle name="Currency 2 2 4 2" xfId="1278"/>
    <cellStyle name="Currency 2 2 4 2 2" xfId="16806"/>
    <cellStyle name="Currency 2 2 4 3" xfId="1279"/>
    <cellStyle name="Currency 2 2 4 4" xfId="42645"/>
    <cellStyle name="Currency 2 2 4 5" xfId="45173"/>
    <cellStyle name="Currency 2 2 5" xfId="1280"/>
    <cellStyle name="Currency 2 2 5 2" xfId="16807"/>
    <cellStyle name="Currency 2 2 6" xfId="1281"/>
    <cellStyle name="Currency 2 2 7" xfId="1282"/>
    <cellStyle name="Currency 2 2 7 2" xfId="16808"/>
    <cellStyle name="Currency 2 2 8" xfId="1283"/>
    <cellStyle name="Currency 2 2 9" xfId="2664"/>
    <cellStyle name="Currency 2 3" xfId="339"/>
    <cellStyle name="Currency 2 3 2" xfId="340"/>
    <cellStyle name="Currency 2 3 2 2" xfId="1284"/>
    <cellStyle name="Currency 2 3 2 3" xfId="1285"/>
    <cellStyle name="Currency 2 3 2 4" xfId="1286"/>
    <cellStyle name="Currency 2 3 2 5" xfId="1287"/>
    <cellStyle name="Currency 2 3 2 6" xfId="1288"/>
    <cellStyle name="Currency 2 3 2 7" xfId="16809"/>
    <cellStyle name="Currency 2 3 3" xfId="341"/>
    <cellStyle name="Currency 2 3 3 2" xfId="1053"/>
    <cellStyle name="Currency 2 3 3 2 2" xfId="16810"/>
    <cellStyle name="Currency 2 3 3 2 3" xfId="16811"/>
    <cellStyle name="Currency 2 3 3 2 4" xfId="44930"/>
    <cellStyle name="Currency 2 3 3 3" xfId="1289"/>
    <cellStyle name="Currency 2 3 3 4" xfId="1290"/>
    <cellStyle name="Currency 2 3 3 5" xfId="16812"/>
    <cellStyle name="Currency 2 3 3 6" xfId="44931"/>
    <cellStyle name="Currency 2 3 4" xfId="1291"/>
    <cellStyle name="Currency 2 3 4 2" xfId="1292"/>
    <cellStyle name="Currency 2 3 4 3" xfId="1293"/>
    <cellStyle name="Currency 2 3 4 4" xfId="16813"/>
    <cellStyle name="Currency 2 3 5" xfId="1294"/>
    <cellStyle name="Currency 2 3 6" xfId="1295"/>
    <cellStyle name="Currency 2 3 7" xfId="1296"/>
    <cellStyle name="Currency 2 3 8" xfId="2665"/>
    <cellStyle name="Currency 2 4" xfId="342"/>
    <cellStyle name="Currency 2 4 10" xfId="39022"/>
    <cellStyle name="Currency 2 4 2" xfId="343"/>
    <cellStyle name="Currency 2 4 2 2" xfId="1297"/>
    <cellStyle name="Currency 2 4 2 3" xfId="1298"/>
    <cellStyle name="Currency 2 4 2 4" xfId="1299"/>
    <cellStyle name="Currency 2 4 2 5" xfId="1300"/>
    <cellStyle name="Currency 2 4 2 6" xfId="39023"/>
    <cellStyle name="Currency 2 4 3" xfId="344"/>
    <cellStyle name="Currency 2 4 3 2" xfId="1301"/>
    <cellStyle name="Currency 2 4 3 3" xfId="1302"/>
    <cellStyle name="Currency 2 4 4" xfId="1303"/>
    <cellStyle name="Currency 2 4 4 2" xfId="1304"/>
    <cellStyle name="Currency 2 4 4 3" xfId="1305"/>
    <cellStyle name="Currency 2 4 4 4" xfId="42646"/>
    <cellStyle name="Currency 2 4 4 5" xfId="45174"/>
    <cellStyle name="Currency 2 4 5" xfId="1306"/>
    <cellStyle name="Currency 2 4 6" xfId="1307"/>
    <cellStyle name="Currency 2 4 7" xfId="1308"/>
    <cellStyle name="Currency 2 4 8" xfId="2666"/>
    <cellStyle name="Currency 2 4 8 2" xfId="42600"/>
    <cellStyle name="Currency 2 4 8 3" xfId="44932"/>
    <cellStyle name="Currency 2 4 9" xfId="39024"/>
    <cellStyle name="Currency 2 5" xfId="345"/>
    <cellStyle name="Currency 2 5 2" xfId="346"/>
    <cellStyle name="Currency 2 5 3" xfId="2667"/>
    <cellStyle name="Currency 2 5 4" xfId="39025"/>
    <cellStyle name="Currency 2 5 5" xfId="44933"/>
    <cellStyle name="Currency 2 5 6" xfId="1044"/>
    <cellStyle name="Currency 2 6" xfId="347"/>
    <cellStyle name="Currency 2 6 2" xfId="348"/>
    <cellStyle name="Currency 2 6 3" xfId="349"/>
    <cellStyle name="Currency 2 6 3 2" xfId="42647"/>
    <cellStyle name="Currency 2 6 3 3" xfId="45175"/>
    <cellStyle name="Currency 2 6 4" xfId="2952"/>
    <cellStyle name="Currency 2 7" xfId="350"/>
    <cellStyle name="Currency 2 8" xfId="44934"/>
    <cellStyle name="Currency 2 9" xfId="1019"/>
    <cellStyle name="Currency 20" xfId="43989"/>
    <cellStyle name="Currency 21" xfId="45176"/>
    <cellStyle name="Currency 22" xfId="45177"/>
    <cellStyle name="Currency 3" xfId="351"/>
    <cellStyle name="Currency 3 10" xfId="2668"/>
    <cellStyle name="Currency 3 11" xfId="16814"/>
    <cellStyle name="Currency 3 2" xfId="352"/>
    <cellStyle name="Currency 3 2 2" xfId="353"/>
    <cellStyle name="Currency 3 2 2 2" xfId="354"/>
    <cellStyle name="Currency 3 2 2 2 2" xfId="1309"/>
    <cellStyle name="Currency 3 2 2 2 2 2" xfId="16815"/>
    <cellStyle name="Currency 3 2 2 2 2 2 2" xfId="16816"/>
    <cellStyle name="Currency 3 2 2 2 2 2 2 2" xfId="16817"/>
    <cellStyle name="Currency 3 2 2 2 2 2 2 3" xfId="16818"/>
    <cellStyle name="Currency 3 2 2 2 2 2 3" xfId="16819"/>
    <cellStyle name="Currency 3 2 2 2 2 2 3 2" xfId="16820"/>
    <cellStyle name="Currency 3 2 2 2 2 2 3 3" xfId="16821"/>
    <cellStyle name="Currency 3 2 2 2 2 2 4" xfId="16822"/>
    <cellStyle name="Currency 3 2 2 2 2 2 5" xfId="16823"/>
    <cellStyle name="Currency 3 2 2 2 2 3" xfId="16824"/>
    <cellStyle name="Currency 3 2 2 2 2 3 2" xfId="16825"/>
    <cellStyle name="Currency 3 2 2 2 2 3 3" xfId="16826"/>
    <cellStyle name="Currency 3 2 2 2 2 4" xfId="16827"/>
    <cellStyle name="Currency 3 2 2 2 2 4 2" xfId="16828"/>
    <cellStyle name="Currency 3 2 2 2 2 4 3" xfId="16829"/>
    <cellStyle name="Currency 3 2 2 2 2 5" xfId="16830"/>
    <cellStyle name="Currency 3 2 2 2 2 6" xfId="16831"/>
    <cellStyle name="Currency 3 2 2 2 2 7" xfId="45178"/>
    <cellStyle name="Currency 3 2 2 2 3" xfId="1310"/>
    <cellStyle name="Currency 3 2 2 2 3 2" xfId="16832"/>
    <cellStyle name="Currency 3 2 2 2 3 2 2" xfId="16833"/>
    <cellStyle name="Currency 3 2 2 2 3 2 3" xfId="16834"/>
    <cellStyle name="Currency 3 2 2 2 3 3" xfId="16835"/>
    <cellStyle name="Currency 3 2 2 2 3 3 2" xfId="16836"/>
    <cellStyle name="Currency 3 2 2 2 3 3 3" xfId="16837"/>
    <cellStyle name="Currency 3 2 2 2 3 4" xfId="16838"/>
    <cellStyle name="Currency 3 2 2 2 3 5" xfId="16839"/>
    <cellStyle name="Currency 3 2 2 2 4" xfId="16840"/>
    <cellStyle name="Currency 3 2 2 2 4 2" xfId="16841"/>
    <cellStyle name="Currency 3 2 2 2 4 3" xfId="16842"/>
    <cellStyle name="Currency 3 2 2 2 5" xfId="16843"/>
    <cellStyle name="Currency 3 2 2 2 5 2" xfId="16844"/>
    <cellStyle name="Currency 3 2 2 2 5 3" xfId="16845"/>
    <cellStyle name="Currency 3 2 2 2 6" xfId="16846"/>
    <cellStyle name="Currency 3 2 2 2 7" xfId="16847"/>
    <cellStyle name="Currency 3 2 2 2 8" xfId="45179"/>
    <cellStyle name="Currency 3 2 2 3" xfId="1311"/>
    <cellStyle name="Currency 3 2 2 3 2" xfId="1312"/>
    <cellStyle name="Currency 3 2 2 3 2 2" xfId="16848"/>
    <cellStyle name="Currency 3 2 2 3 2 2 2" xfId="16849"/>
    <cellStyle name="Currency 3 2 2 3 2 2 3" xfId="16850"/>
    <cellStyle name="Currency 3 2 2 3 2 3" xfId="16851"/>
    <cellStyle name="Currency 3 2 2 3 2 3 2" xfId="16852"/>
    <cellStyle name="Currency 3 2 2 3 2 3 3" xfId="16853"/>
    <cellStyle name="Currency 3 2 2 3 2 4" xfId="16854"/>
    <cellStyle name="Currency 3 2 2 3 2 5" xfId="16855"/>
    <cellStyle name="Currency 3 2 2 3 3" xfId="1313"/>
    <cellStyle name="Currency 3 2 2 3 3 2" xfId="16856"/>
    <cellStyle name="Currency 3 2 2 3 3 3" xfId="16857"/>
    <cellStyle name="Currency 3 2 2 3 4" xfId="16858"/>
    <cellStyle name="Currency 3 2 2 3 4 2" xfId="16859"/>
    <cellStyle name="Currency 3 2 2 3 4 3" xfId="16860"/>
    <cellStyle name="Currency 3 2 2 3 5" xfId="16861"/>
    <cellStyle name="Currency 3 2 2 3 6" xfId="16862"/>
    <cellStyle name="Currency 3 2 2 3 7" xfId="45180"/>
    <cellStyle name="Currency 3 2 2 4" xfId="1314"/>
    <cellStyle name="Currency 3 2 2 4 2" xfId="16863"/>
    <cellStyle name="Currency 3 2 2 4 2 2" xfId="16864"/>
    <cellStyle name="Currency 3 2 2 4 2 3" xfId="16865"/>
    <cellStyle name="Currency 3 2 2 4 3" xfId="16866"/>
    <cellStyle name="Currency 3 2 2 4 3 2" xfId="16867"/>
    <cellStyle name="Currency 3 2 2 4 3 3" xfId="16868"/>
    <cellStyle name="Currency 3 2 2 4 4" xfId="16869"/>
    <cellStyle name="Currency 3 2 2 4 5" xfId="16870"/>
    <cellStyle name="Currency 3 2 2 5" xfId="1315"/>
    <cellStyle name="Currency 3 2 2 5 2" xfId="16871"/>
    <cellStyle name="Currency 3 2 2 5 3" xfId="16872"/>
    <cellStyle name="Currency 3 2 2 6" xfId="16873"/>
    <cellStyle name="Currency 3 2 2 6 2" xfId="16874"/>
    <cellStyle name="Currency 3 2 2 6 3" xfId="16875"/>
    <cellStyle name="Currency 3 2 2 7" xfId="16876"/>
    <cellStyle name="Currency 3 2 2 8" xfId="16877"/>
    <cellStyle name="Currency 3 2 2 9" xfId="45181"/>
    <cellStyle name="Currency 3 2 3" xfId="355"/>
    <cellStyle name="Currency 3 2 3 2" xfId="1316"/>
    <cellStyle name="Currency 3 2 3 2 2" xfId="16878"/>
    <cellStyle name="Currency 3 2 3 2 2 2" xfId="16879"/>
    <cellStyle name="Currency 3 2 3 2 2 2 2" xfId="16880"/>
    <cellStyle name="Currency 3 2 3 2 2 2 3" xfId="16881"/>
    <cellStyle name="Currency 3 2 3 2 2 3" xfId="16882"/>
    <cellStyle name="Currency 3 2 3 2 2 3 2" xfId="16883"/>
    <cellStyle name="Currency 3 2 3 2 2 3 3" xfId="16884"/>
    <cellStyle name="Currency 3 2 3 2 2 4" xfId="16885"/>
    <cellStyle name="Currency 3 2 3 2 2 5" xfId="16886"/>
    <cellStyle name="Currency 3 2 3 2 3" xfId="16887"/>
    <cellStyle name="Currency 3 2 3 2 3 2" xfId="16888"/>
    <cellStyle name="Currency 3 2 3 2 3 3" xfId="16889"/>
    <cellStyle name="Currency 3 2 3 2 4" xfId="16890"/>
    <cellStyle name="Currency 3 2 3 2 4 2" xfId="16891"/>
    <cellStyle name="Currency 3 2 3 2 4 3" xfId="16892"/>
    <cellStyle name="Currency 3 2 3 2 5" xfId="16893"/>
    <cellStyle name="Currency 3 2 3 2 6" xfId="16894"/>
    <cellStyle name="Currency 3 2 3 2 7" xfId="45182"/>
    <cellStyle name="Currency 3 2 3 3" xfId="1317"/>
    <cellStyle name="Currency 3 2 3 3 2" xfId="16895"/>
    <cellStyle name="Currency 3 2 3 3 2 2" xfId="16896"/>
    <cellStyle name="Currency 3 2 3 3 2 3" xfId="16897"/>
    <cellStyle name="Currency 3 2 3 3 3" xfId="16898"/>
    <cellStyle name="Currency 3 2 3 3 3 2" xfId="16899"/>
    <cellStyle name="Currency 3 2 3 3 3 3" xfId="16900"/>
    <cellStyle name="Currency 3 2 3 3 4" xfId="16901"/>
    <cellStyle name="Currency 3 2 3 3 5" xfId="16902"/>
    <cellStyle name="Currency 3 2 3 4" xfId="1318"/>
    <cellStyle name="Currency 3 2 3 4 2" xfId="16903"/>
    <cellStyle name="Currency 3 2 3 4 3" xfId="16904"/>
    <cellStyle name="Currency 3 2 3 5" xfId="1319"/>
    <cellStyle name="Currency 3 2 3 5 2" xfId="16905"/>
    <cellStyle name="Currency 3 2 3 5 3" xfId="16906"/>
    <cellStyle name="Currency 3 2 3 6" xfId="16907"/>
    <cellStyle name="Currency 3 2 3 7" xfId="16908"/>
    <cellStyle name="Currency 3 2 3 8" xfId="45183"/>
    <cellStyle name="Currency 3 2 4" xfId="1320"/>
    <cellStyle name="Currency 3 2 4 2" xfId="1321"/>
    <cellStyle name="Currency 3 2 4 2 2" xfId="16909"/>
    <cellStyle name="Currency 3 2 4 2 2 2" xfId="16910"/>
    <cellStyle name="Currency 3 2 4 2 2 3" xfId="16911"/>
    <cellStyle name="Currency 3 2 4 2 3" xfId="16912"/>
    <cellStyle name="Currency 3 2 4 2 3 2" xfId="16913"/>
    <cellStyle name="Currency 3 2 4 2 3 3" xfId="16914"/>
    <cellStyle name="Currency 3 2 4 2 4" xfId="16915"/>
    <cellStyle name="Currency 3 2 4 2 5" xfId="16916"/>
    <cellStyle name="Currency 3 2 4 3" xfId="1322"/>
    <cellStyle name="Currency 3 2 4 3 2" xfId="16917"/>
    <cellStyle name="Currency 3 2 4 3 3" xfId="16918"/>
    <cellStyle name="Currency 3 2 4 4" xfId="16919"/>
    <cellStyle name="Currency 3 2 4 4 2" xfId="16920"/>
    <cellStyle name="Currency 3 2 4 4 3" xfId="16921"/>
    <cellStyle name="Currency 3 2 4 5" xfId="16922"/>
    <cellStyle name="Currency 3 2 4 6" xfId="16923"/>
    <cellStyle name="Currency 3 2 4 7" xfId="45184"/>
    <cellStyle name="Currency 3 2 5" xfId="1323"/>
    <cellStyle name="Currency 3 2 5 2" xfId="1324"/>
    <cellStyle name="Currency 3 2 5 2 2" xfId="16924"/>
    <cellStyle name="Currency 3 2 5 2 3" xfId="16925"/>
    <cellStyle name="Currency 3 2 5 3" xfId="1325"/>
    <cellStyle name="Currency 3 2 5 3 2" xfId="16926"/>
    <cellStyle name="Currency 3 2 5 3 3" xfId="16927"/>
    <cellStyle name="Currency 3 2 5 4" xfId="16928"/>
    <cellStyle name="Currency 3 2 5 5" xfId="16929"/>
    <cellStyle name="Currency 3 2 6" xfId="1326"/>
    <cellStyle name="Currency 3 2 6 2" xfId="16930"/>
    <cellStyle name="Currency 3 2 6 3" xfId="16931"/>
    <cellStyle name="Currency 3 2 7" xfId="1327"/>
    <cellStyle name="Currency 3 2 7 2" xfId="16932"/>
    <cellStyle name="Currency 3 2 7 3" xfId="16933"/>
    <cellStyle name="Currency 3 2 8" xfId="1328"/>
    <cellStyle name="Currency 3 2 9" xfId="16934"/>
    <cellStyle name="Currency 3 3" xfId="356"/>
    <cellStyle name="Currency 3 3 2" xfId="357"/>
    <cellStyle name="Currency 3 3 2 2" xfId="1329"/>
    <cellStyle name="Currency 3 3 2 2 2" xfId="16935"/>
    <cellStyle name="Currency 3 3 2 2 2 2" xfId="16936"/>
    <cellStyle name="Currency 3 3 2 2 2 2 2" xfId="16937"/>
    <cellStyle name="Currency 3 3 2 2 2 2 3" xfId="16938"/>
    <cellStyle name="Currency 3 3 2 2 2 3" xfId="16939"/>
    <cellStyle name="Currency 3 3 2 2 2 3 2" xfId="16940"/>
    <cellStyle name="Currency 3 3 2 2 2 3 3" xfId="16941"/>
    <cellStyle name="Currency 3 3 2 2 2 4" xfId="16942"/>
    <cellStyle name="Currency 3 3 2 2 2 5" xfId="16943"/>
    <cellStyle name="Currency 3 3 2 2 3" xfId="16944"/>
    <cellStyle name="Currency 3 3 2 2 3 2" xfId="16945"/>
    <cellStyle name="Currency 3 3 2 2 3 3" xfId="16946"/>
    <cellStyle name="Currency 3 3 2 2 4" xfId="16947"/>
    <cellStyle name="Currency 3 3 2 2 4 2" xfId="16948"/>
    <cellStyle name="Currency 3 3 2 2 4 3" xfId="16949"/>
    <cellStyle name="Currency 3 3 2 2 5" xfId="16950"/>
    <cellStyle name="Currency 3 3 2 2 6" xfId="16951"/>
    <cellStyle name="Currency 3 3 2 2 7" xfId="45185"/>
    <cellStyle name="Currency 3 3 2 3" xfId="16952"/>
    <cellStyle name="Currency 3 3 2 3 2" xfId="16953"/>
    <cellStyle name="Currency 3 3 2 3 2 2" xfId="16954"/>
    <cellStyle name="Currency 3 3 2 3 2 3" xfId="16955"/>
    <cellStyle name="Currency 3 3 2 3 3" xfId="16956"/>
    <cellStyle name="Currency 3 3 2 3 3 2" xfId="16957"/>
    <cellStyle name="Currency 3 3 2 3 3 3" xfId="16958"/>
    <cellStyle name="Currency 3 3 2 3 4" xfId="16959"/>
    <cellStyle name="Currency 3 3 2 3 5" xfId="16960"/>
    <cellStyle name="Currency 3 3 2 3 6" xfId="16961"/>
    <cellStyle name="Currency 3 3 2 3 7" xfId="44133"/>
    <cellStyle name="Currency 3 3 2 4" xfId="16962"/>
    <cellStyle name="Currency 3 3 2 4 2" xfId="16963"/>
    <cellStyle name="Currency 3 3 2 4 3" xfId="16964"/>
    <cellStyle name="Currency 3 3 2 5" xfId="16965"/>
    <cellStyle name="Currency 3 3 2 5 2" xfId="16966"/>
    <cellStyle name="Currency 3 3 2 5 3" xfId="16967"/>
    <cellStyle name="Currency 3 3 2 6" xfId="16968"/>
    <cellStyle name="Currency 3 3 2 7" xfId="16969"/>
    <cellStyle name="Currency 3 3 3" xfId="1330"/>
    <cellStyle name="Currency 3 3 3 2" xfId="16970"/>
    <cellStyle name="Currency 3 3 3 2 2" xfId="16971"/>
    <cellStyle name="Currency 3 3 3 2 2 2" xfId="16972"/>
    <cellStyle name="Currency 3 3 3 2 2 3" xfId="16973"/>
    <cellStyle name="Currency 3 3 3 2 3" xfId="16974"/>
    <cellStyle name="Currency 3 3 3 2 3 2" xfId="16975"/>
    <cellStyle name="Currency 3 3 3 2 3 3" xfId="16976"/>
    <cellStyle name="Currency 3 3 3 2 4" xfId="16977"/>
    <cellStyle name="Currency 3 3 3 2 5" xfId="16978"/>
    <cellStyle name="Currency 3 3 3 3" xfId="16979"/>
    <cellStyle name="Currency 3 3 3 3 2" xfId="16980"/>
    <cellStyle name="Currency 3 3 3 3 3" xfId="16981"/>
    <cellStyle name="Currency 3 3 3 4" xfId="16982"/>
    <cellStyle name="Currency 3 3 3 4 2" xfId="16983"/>
    <cellStyle name="Currency 3 3 3 4 3" xfId="16984"/>
    <cellStyle name="Currency 3 3 3 5" xfId="16985"/>
    <cellStyle name="Currency 3 3 3 6" xfId="16986"/>
    <cellStyle name="Currency 3 3 4" xfId="1331"/>
    <cellStyle name="Currency 3 3 4 2" xfId="16987"/>
    <cellStyle name="Currency 3 3 4 2 2" xfId="16988"/>
    <cellStyle name="Currency 3 3 4 2 3" xfId="16989"/>
    <cellStyle name="Currency 3 3 4 3" xfId="16990"/>
    <cellStyle name="Currency 3 3 4 3 2" xfId="16991"/>
    <cellStyle name="Currency 3 3 4 3 3" xfId="16992"/>
    <cellStyle name="Currency 3 3 4 4" xfId="16993"/>
    <cellStyle name="Currency 3 3 4 5" xfId="16994"/>
    <cellStyle name="Currency 3 3 4 6" xfId="45186"/>
    <cellStyle name="Currency 3 3 5" xfId="16995"/>
    <cellStyle name="Currency 3 3 5 2" xfId="16996"/>
    <cellStyle name="Currency 3 3 5 3" xfId="16997"/>
    <cellStyle name="Currency 3 3 6" xfId="16998"/>
    <cellStyle name="Currency 3 3 6 2" xfId="16999"/>
    <cellStyle name="Currency 3 3 6 3" xfId="17000"/>
    <cellStyle name="Currency 3 3 7" xfId="17001"/>
    <cellStyle name="Currency 3 3 8" xfId="17002"/>
    <cellStyle name="Currency 3 4" xfId="358"/>
    <cellStyle name="Currency 3 4 2" xfId="359"/>
    <cellStyle name="Currency 3 4 2 2" xfId="17003"/>
    <cellStyle name="Currency 3 4 2 2 2" xfId="17004"/>
    <cellStyle name="Currency 3 4 2 2 2 2" xfId="17005"/>
    <cellStyle name="Currency 3 4 2 2 2 2 2" xfId="17006"/>
    <cellStyle name="Currency 3 4 2 2 2 2 3" xfId="17007"/>
    <cellStyle name="Currency 3 4 2 2 2 3" xfId="17008"/>
    <cellStyle name="Currency 3 4 2 2 2 3 2" xfId="17009"/>
    <cellStyle name="Currency 3 4 2 2 2 3 3" xfId="17010"/>
    <cellStyle name="Currency 3 4 2 2 2 4" xfId="17011"/>
    <cellStyle name="Currency 3 4 2 2 2 5" xfId="17012"/>
    <cellStyle name="Currency 3 4 2 2 3" xfId="17013"/>
    <cellStyle name="Currency 3 4 2 2 3 2" xfId="17014"/>
    <cellStyle name="Currency 3 4 2 2 3 3" xfId="17015"/>
    <cellStyle name="Currency 3 4 2 2 4" xfId="17016"/>
    <cellStyle name="Currency 3 4 2 2 4 2" xfId="17017"/>
    <cellStyle name="Currency 3 4 2 2 4 3" xfId="17018"/>
    <cellStyle name="Currency 3 4 2 2 5" xfId="17019"/>
    <cellStyle name="Currency 3 4 2 2 6" xfId="17020"/>
    <cellStyle name="Currency 3 4 2 3" xfId="17021"/>
    <cellStyle name="Currency 3 4 2 3 2" xfId="17022"/>
    <cellStyle name="Currency 3 4 2 3 2 2" xfId="17023"/>
    <cellStyle name="Currency 3 4 2 3 2 3" xfId="17024"/>
    <cellStyle name="Currency 3 4 2 3 3" xfId="17025"/>
    <cellStyle name="Currency 3 4 2 3 3 2" xfId="17026"/>
    <cellStyle name="Currency 3 4 2 3 3 3" xfId="17027"/>
    <cellStyle name="Currency 3 4 2 3 4" xfId="17028"/>
    <cellStyle name="Currency 3 4 2 3 5" xfId="17029"/>
    <cellStyle name="Currency 3 4 2 4" xfId="17030"/>
    <cellStyle name="Currency 3 4 2 4 2" xfId="17031"/>
    <cellStyle name="Currency 3 4 2 4 3" xfId="17032"/>
    <cellStyle name="Currency 3 4 2 5" xfId="17033"/>
    <cellStyle name="Currency 3 4 2 5 2" xfId="17034"/>
    <cellStyle name="Currency 3 4 2 5 3" xfId="17035"/>
    <cellStyle name="Currency 3 4 2 6" xfId="17036"/>
    <cellStyle name="Currency 3 4 2 7" xfId="17037"/>
    <cellStyle name="Currency 3 4 2 8" xfId="45187"/>
    <cellStyle name="Currency 3 4 3" xfId="1332"/>
    <cellStyle name="Currency 3 4 3 2" xfId="17038"/>
    <cellStyle name="Currency 3 4 3 2 2" xfId="17039"/>
    <cellStyle name="Currency 3 4 3 2 2 2" xfId="17040"/>
    <cellStyle name="Currency 3 4 3 2 2 3" xfId="17041"/>
    <cellStyle name="Currency 3 4 3 2 3" xfId="17042"/>
    <cellStyle name="Currency 3 4 3 2 3 2" xfId="17043"/>
    <cellStyle name="Currency 3 4 3 2 3 3" xfId="17044"/>
    <cellStyle name="Currency 3 4 3 2 4" xfId="17045"/>
    <cellStyle name="Currency 3 4 3 2 5" xfId="17046"/>
    <cellStyle name="Currency 3 4 3 3" xfId="17047"/>
    <cellStyle name="Currency 3 4 3 3 2" xfId="17048"/>
    <cellStyle name="Currency 3 4 3 3 3" xfId="17049"/>
    <cellStyle name="Currency 3 4 3 4" xfId="17050"/>
    <cellStyle name="Currency 3 4 3 4 2" xfId="17051"/>
    <cellStyle name="Currency 3 4 3 4 3" xfId="17052"/>
    <cellStyle name="Currency 3 4 3 5" xfId="17053"/>
    <cellStyle name="Currency 3 4 3 6" xfId="17054"/>
    <cellStyle name="Currency 3 4 4" xfId="1333"/>
    <cellStyle name="Currency 3 4 4 2" xfId="17055"/>
    <cellStyle name="Currency 3 4 4 2 2" xfId="17056"/>
    <cellStyle name="Currency 3 4 4 2 3" xfId="17057"/>
    <cellStyle name="Currency 3 4 4 3" xfId="17058"/>
    <cellStyle name="Currency 3 4 4 3 2" xfId="17059"/>
    <cellStyle name="Currency 3 4 4 3 3" xfId="17060"/>
    <cellStyle name="Currency 3 4 4 4" xfId="17061"/>
    <cellStyle name="Currency 3 4 4 5" xfId="17062"/>
    <cellStyle name="Currency 3 4 5" xfId="1334"/>
    <cellStyle name="Currency 3 4 5 2" xfId="17063"/>
    <cellStyle name="Currency 3 4 5 3" xfId="17064"/>
    <cellStyle name="Currency 3 4 6" xfId="1335"/>
    <cellStyle name="Currency 3 4 6 2" xfId="17065"/>
    <cellStyle name="Currency 3 4 6 3" xfId="17066"/>
    <cellStyle name="Currency 3 4 7" xfId="17067"/>
    <cellStyle name="Currency 3 4 8" xfId="17068"/>
    <cellStyle name="Currency 3 5" xfId="360"/>
    <cellStyle name="Currency 3 5 2" xfId="1336"/>
    <cellStyle name="Currency 3 5 2 2" xfId="17069"/>
    <cellStyle name="Currency 3 5 2 2 2" xfId="17070"/>
    <cellStyle name="Currency 3 5 2 2 2 2" xfId="17071"/>
    <cellStyle name="Currency 3 5 2 2 2 3" xfId="17072"/>
    <cellStyle name="Currency 3 5 2 2 3" xfId="17073"/>
    <cellStyle name="Currency 3 5 2 2 3 2" xfId="17074"/>
    <cellStyle name="Currency 3 5 2 2 3 3" xfId="17075"/>
    <cellStyle name="Currency 3 5 2 2 4" xfId="17076"/>
    <cellStyle name="Currency 3 5 2 2 5" xfId="17077"/>
    <cellStyle name="Currency 3 5 2 2 6" xfId="17078"/>
    <cellStyle name="Currency 3 5 2 2 7" xfId="44134"/>
    <cellStyle name="Currency 3 5 2 3" xfId="17079"/>
    <cellStyle name="Currency 3 5 2 3 2" xfId="17080"/>
    <cellStyle name="Currency 3 5 2 3 3" xfId="17081"/>
    <cellStyle name="Currency 3 5 2 4" xfId="17082"/>
    <cellStyle name="Currency 3 5 2 4 2" xfId="17083"/>
    <cellStyle name="Currency 3 5 2 4 3" xfId="17084"/>
    <cellStyle name="Currency 3 5 2 5" xfId="17085"/>
    <cellStyle name="Currency 3 5 2 6" xfId="17086"/>
    <cellStyle name="Currency 3 5 3" xfId="1337"/>
    <cellStyle name="Currency 3 5 3 2" xfId="17087"/>
    <cellStyle name="Currency 3 5 3 2 2" xfId="17088"/>
    <cellStyle name="Currency 3 5 3 2 3" xfId="17089"/>
    <cellStyle name="Currency 3 5 3 3" xfId="17090"/>
    <cellStyle name="Currency 3 5 3 3 2" xfId="17091"/>
    <cellStyle name="Currency 3 5 3 3 3" xfId="17092"/>
    <cellStyle name="Currency 3 5 3 4" xfId="17093"/>
    <cellStyle name="Currency 3 5 3 5" xfId="17094"/>
    <cellStyle name="Currency 3 5 4" xfId="17095"/>
    <cellStyle name="Currency 3 5 4 2" xfId="17096"/>
    <cellStyle name="Currency 3 5 4 3" xfId="17097"/>
    <cellStyle name="Currency 3 5 5" xfId="17098"/>
    <cellStyle name="Currency 3 5 5 2" xfId="17099"/>
    <cellStyle name="Currency 3 5 5 3" xfId="17100"/>
    <cellStyle name="Currency 3 5 6" xfId="17101"/>
    <cellStyle name="Currency 3 5 7" xfId="17102"/>
    <cellStyle name="Currency 3 5 8" xfId="45188"/>
    <cellStyle name="Currency 3 6" xfId="1338"/>
    <cellStyle name="Currency 3 6 2" xfId="1339"/>
    <cellStyle name="Currency 3 6 2 2" xfId="17103"/>
    <cellStyle name="Currency 3 6 2 2 2" xfId="17104"/>
    <cellStyle name="Currency 3 6 2 2 3" xfId="17105"/>
    <cellStyle name="Currency 3 6 2 3" xfId="17106"/>
    <cellStyle name="Currency 3 6 2 3 2" xfId="17107"/>
    <cellStyle name="Currency 3 6 2 3 3" xfId="17108"/>
    <cellStyle name="Currency 3 6 2 4" xfId="17109"/>
    <cellStyle name="Currency 3 6 2 5" xfId="17110"/>
    <cellStyle name="Currency 3 6 3" xfId="1340"/>
    <cellStyle name="Currency 3 6 3 2" xfId="17111"/>
    <cellStyle name="Currency 3 6 3 3" xfId="17112"/>
    <cellStyle name="Currency 3 6 4" xfId="17113"/>
    <cellStyle name="Currency 3 6 4 2" xfId="17114"/>
    <cellStyle name="Currency 3 6 4 3" xfId="17115"/>
    <cellStyle name="Currency 3 6 5" xfId="17116"/>
    <cellStyle name="Currency 3 6 6" xfId="17117"/>
    <cellStyle name="Currency 3 6 7" xfId="45189"/>
    <cellStyle name="Currency 3 7" xfId="1341"/>
    <cellStyle name="Currency 3 7 2" xfId="17118"/>
    <cellStyle name="Currency 3 7 2 2" xfId="17119"/>
    <cellStyle name="Currency 3 7 2 3" xfId="17120"/>
    <cellStyle name="Currency 3 7 3" xfId="17121"/>
    <cellStyle name="Currency 3 7 3 2" xfId="17122"/>
    <cellStyle name="Currency 3 7 3 3" xfId="17123"/>
    <cellStyle name="Currency 3 7 4" xfId="17124"/>
    <cellStyle name="Currency 3 7 5" xfId="17125"/>
    <cellStyle name="Currency 3 8" xfId="1342"/>
    <cellStyle name="Currency 3 8 2" xfId="17126"/>
    <cellStyle name="Currency 3 8 3" xfId="17127"/>
    <cellStyle name="Currency 3 9" xfId="1343"/>
    <cellStyle name="Currency 3 9 2" xfId="17128"/>
    <cellStyle name="Currency 3 9 3" xfId="17129"/>
    <cellStyle name="Currency 3_31000" xfId="17130"/>
    <cellStyle name="Currency 4" xfId="361"/>
    <cellStyle name="Currency 4 10" xfId="17131"/>
    <cellStyle name="Currency 4 11" xfId="17132"/>
    <cellStyle name="Currency 4 2" xfId="362"/>
    <cellStyle name="Currency 4 2 2" xfId="363"/>
    <cellStyle name="Currency 4 2 2 2" xfId="364"/>
    <cellStyle name="Currency 4 2 2 2 2" xfId="1344"/>
    <cellStyle name="Currency 4 2 2 2 2 2" xfId="17133"/>
    <cellStyle name="Currency 4 2 2 2 2 2 2" xfId="17134"/>
    <cellStyle name="Currency 4 2 2 2 2 2 2 2" xfId="17135"/>
    <cellStyle name="Currency 4 2 2 2 2 2 2 3" xfId="17136"/>
    <cellStyle name="Currency 4 2 2 2 2 2 3" xfId="17137"/>
    <cellStyle name="Currency 4 2 2 2 2 2 3 2" xfId="17138"/>
    <cellStyle name="Currency 4 2 2 2 2 2 3 3" xfId="17139"/>
    <cellStyle name="Currency 4 2 2 2 2 2 4" xfId="17140"/>
    <cellStyle name="Currency 4 2 2 2 2 2 5" xfId="17141"/>
    <cellStyle name="Currency 4 2 2 2 2 3" xfId="17142"/>
    <cellStyle name="Currency 4 2 2 2 2 3 2" xfId="17143"/>
    <cellStyle name="Currency 4 2 2 2 2 3 3" xfId="17144"/>
    <cellStyle name="Currency 4 2 2 2 2 4" xfId="17145"/>
    <cellStyle name="Currency 4 2 2 2 2 4 2" xfId="17146"/>
    <cellStyle name="Currency 4 2 2 2 2 4 3" xfId="17147"/>
    <cellStyle name="Currency 4 2 2 2 2 5" xfId="17148"/>
    <cellStyle name="Currency 4 2 2 2 2 6" xfId="17149"/>
    <cellStyle name="Currency 4 2 2 2 2 7" xfId="45190"/>
    <cellStyle name="Currency 4 2 2 2 3" xfId="17150"/>
    <cellStyle name="Currency 4 2 2 2 3 2" xfId="17151"/>
    <cellStyle name="Currency 4 2 2 2 3 2 2" xfId="17152"/>
    <cellStyle name="Currency 4 2 2 2 3 2 3" xfId="17153"/>
    <cellStyle name="Currency 4 2 2 2 3 3" xfId="17154"/>
    <cellStyle name="Currency 4 2 2 2 3 3 2" xfId="17155"/>
    <cellStyle name="Currency 4 2 2 2 3 3 3" xfId="17156"/>
    <cellStyle name="Currency 4 2 2 2 3 4" xfId="17157"/>
    <cellStyle name="Currency 4 2 2 2 3 5" xfId="17158"/>
    <cellStyle name="Currency 4 2 2 2 4" xfId="17159"/>
    <cellStyle name="Currency 4 2 2 2 4 2" xfId="17160"/>
    <cellStyle name="Currency 4 2 2 2 4 3" xfId="17161"/>
    <cellStyle name="Currency 4 2 2 2 5" xfId="17162"/>
    <cellStyle name="Currency 4 2 2 2 5 2" xfId="17163"/>
    <cellStyle name="Currency 4 2 2 2 5 3" xfId="17164"/>
    <cellStyle name="Currency 4 2 2 2 6" xfId="17165"/>
    <cellStyle name="Currency 4 2 2 2 7" xfId="17166"/>
    <cellStyle name="Currency 4 2 2 2 8" xfId="45191"/>
    <cellStyle name="Currency 4 2 2 3" xfId="1345"/>
    <cellStyle name="Currency 4 2 2 3 2" xfId="17167"/>
    <cellStyle name="Currency 4 2 2 3 2 2" xfId="17168"/>
    <cellStyle name="Currency 4 2 2 3 2 2 2" xfId="17169"/>
    <cellStyle name="Currency 4 2 2 3 2 2 3" xfId="17170"/>
    <cellStyle name="Currency 4 2 2 3 2 3" xfId="17171"/>
    <cellStyle name="Currency 4 2 2 3 2 3 2" xfId="17172"/>
    <cellStyle name="Currency 4 2 2 3 2 3 3" xfId="17173"/>
    <cellStyle name="Currency 4 2 2 3 2 4" xfId="17174"/>
    <cellStyle name="Currency 4 2 2 3 2 5" xfId="17175"/>
    <cellStyle name="Currency 4 2 2 3 3" xfId="17176"/>
    <cellStyle name="Currency 4 2 2 3 3 2" xfId="17177"/>
    <cellStyle name="Currency 4 2 2 3 3 3" xfId="17178"/>
    <cellStyle name="Currency 4 2 2 3 4" xfId="17179"/>
    <cellStyle name="Currency 4 2 2 3 4 2" xfId="17180"/>
    <cellStyle name="Currency 4 2 2 3 4 3" xfId="17181"/>
    <cellStyle name="Currency 4 2 2 3 5" xfId="17182"/>
    <cellStyle name="Currency 4 2 2 3 6" xfId="17183"/>
    <cellStyle name="Currency 4 2 2 3 7" xfId="45192"/>
    <cellStyle name="Currency 4 2 2 4" xfId="17184"/>
    <cellStyle name="Currency 4 2 2 4 2" xfId="17185"/>
    <cellStyle name="Currency 4 2 2 4 2 2" xfId="17186"/>
    <cellStyle name="Currency 4 2 2 4 2 3" xfId="17187"/>
    <cellStyle name="Currency 4 2 2 4 3" xfId="17188"/>
    <cellStyle name="Currency 4 2 2 4 3 2" xfId="17189"/>
    <cellStyle name="Currency 4 2 2 4 3 3" xfId="17190"/>
    <cellStyle name="Currency 4 2 2 4 4" xfId="17191"/>
    <cellStyle name="Currency 4 2 2 4 5" xfId="17192"/>
    <cellStyle name="Currency 4 2 2 5" xfId="17193"/>
    <cellStyle name="Currency 4 2 2 5 2" xfId="17194"/>
    <cellStyle name="Currency 4 2 2 5 3" xfId="17195"/>
    <cellStyle name="Currency 4 2 2 6" xfId="17196"/>
    <cellStyle name="Currency 4 2 2 6 2" xfId="17197"/>
    <cellStyle name="Currency 4 2 2 6 3" xfId="17198"/>
    <cellStyle name="Currency 4 2 2 7" xfId="17199"/>
    <cellStyle name="Currency 4 2 2 8" xfId="17200"/>
    <cellStyle name="Currency 4 2 2 9" xfId="45193"/>
    <cellStyle name="Currency 4 2 3" xfId="365"/>
    <cellStyle name="Currency 4 2 3 2" xfId="1346"/>
    <cellStyle name="Currency 4 2 3 2 2" xfId="17201"/>
    <cellStyle name="Currency 4 2 3 2 2 2" xfId="17202"/>
    <cellStyle name="Currency 4 2 3 2 2 2 2" xfId="17203"/>
    <cellStyle name="Currency 4 2 3 2 2 2 3" xfId="17204"/>
    <cellStyle name="Currency 4 2 3 2 2 3" xfId="17205"/>
    <cellStyle name="Currency 4 2 3 2 2 3 2" xfId="17206"/>
    <cellStyle name="Currency 4 2 3 2 2 3 3" xfId="17207"/>
    <cellStyle name="Currency 4 2 3 2 2 4" xfId="17208"/>
    <cellStyle name="Currency 4 2 3 2 2 5" xfId="17209"/>
    <cellStyle name="Currency 4 2 3 2 3" xfId="17210"/>
    <cellStyle name="Currency 4 2 3 2 3 2" xfId="17211"/>
    <cellStyle name="Currency 4 2 3 2 3 3" xfId="17212"/>
    <cellStyle name="Currency 4 2 3 2 4" xfId="17213"/>
    <cellStyle name="Currency 4 2 3 2 4 2" xfId="17214"/>
    <cellStyle name="Currency 4 2 3 2 4 3" xfId="17215"/>
    <cellStyle name="Currency 4 2 3 2 5" xfId="17216"/>
    <cellStyle name="Currency 4 2 3 2 6" xfId="17217"/>
    <cellStyle name="Currency 4 2 3 2 7" xfId="45194"/>
    <cellStyle name="Currency 4 2 3 3" xfId="17218"/>
    <cellStyle name="Currency 4 2 3 3 2" xfId="17219"/>
    <cellStyle name="Currency 4 2 3 3 2 2" xfId="17220"/>
    <cellStyle name="Currency 4 2 3 3 2 3" xfId="17221"/>
    <cellStyle name="Currency 4 2 3 3 3" xfId="17222"/>
    <cellStyle name="Currency 4 2 3 3 3 2" xfId="17223"/>
    <cellStyle name="Currency 4 2 3 3 3 3" xfId="17224"/>
    <cellStyle name="Currency 4 2 3 3 4" xfId="17225"/>
    <cellStyle name="Currency 4 2 3 3 5" xfId="17226"/>
    <cellStyle name="Currency 4 2 3 4" xfId="17227"/>
    <cellStyle name="Currency 4 2 3 4 2" xfId="17228"/>
    <cellStyle name="Currency 4 2 3 4 3" xfId="17229"/>
    <cellStyle name="Currency 4 2 3 5" xfId="17230"/>
    <cellStyle name="Currency 4 2 3 5 2" xfId="17231"/>
    <cellStyle name="Currency 4 2 3 5 3" xfId="17232"/>
    <cellStyle name="Currency 4 2 3 6" xfId="17233"/>
    <cellStyle name="Currency 4 2 3 7" xfId="17234"/>
    <cellStyle name="Currency 4 2 3 8" xfId="44935"/>
    <cellStyle name="Currency 4 2 3 9" xfId="1054"/>
    <cellStyle name="Currency 4 2 4" xfId="1347"/>
    <cellStyle name="Currency 4 2 4 2" xfId="17235"/>
    <cellStyle name="Currency 4 2 4 2 2" xfId="17236"/>
    <cellStyle name="Currency 4 2 4 2 2 2" xfId="17237"/>
    <cellStyle name="Currency 4 2 4 2 2 3" xfId="17238"/>
    <cellStyle name="Currency 4 2 4 2 3" xfId="17239"/>
    <cellStyle name="Currency 4 2 4 2 3 2" xfId="17240"/>
    <cellStyle name="Currency 4 2 4 2 3 3" xfId="17241"/>
    <cellStyle name="Currency 4 2 4 2 4" xfId="17242"/>
    <cellStyle name="Currency 4 2 4 2 5" xfId="17243"/>
    <cellStyle name="Currency 4 2 4 3" xfId="17244"/>
    <cellStyle name="Currency 4 2 4 3 2" xfId="17245"/>
    <cellStyle name="Currency 4 2 4 3 3" xfId="17246"/>
    <cellStyle name="Currency 4 2 4 4" xfId="17247"/>
    <cellStyle name="Currency 4 2 4 4 2" xfId="17248"/>
    <cellStyle name="Currency 4 2 4 4 3" xfId="17249"/>
    <cellStyle name="Currency 4 2 4 5" xfId="17250"/>
    <cellStyle name="Currency 4 2 4 6" xfId="17251"/>
    <cellStyle name="Currency 4 2 4 7" xfId="45195"/>
    <cellStyle name="Currency 4 2 5" xfId="17252"/>
    <cellStyle name="Currency 4 2 5 2" xfId="17253"/>
    <cellStyle name="Currency 4 2 5 2 2" xfId="17254"/>
    <cellStyle name="Currency 4 2 5 2 3" xfId="17255"/>
    <cellStyle name="Currency 4 2 5 3" xfId="17256"/>
    <cellStyle name="Currency 4 2 5 3 2" xfId="17257"/>
    <cellStyle name="Currency 4 2 5 3 3" xfId="17258"/>
    <cellStyle name="Currency 4 2 5 4" xfId="17259"/>
    <cellStyle name="Currency 4 2 5 5" xfId="17260"/>
    <cellStyle name="Currency 4 2 5 6" xfId="42560"/>
    <cellStyle name="Currency 4 2 5 7" xfId="44936"/>
    <cellStyle name="Currency 4 2 6" xfId="17261"/>
    <cellStyle name="Currency 4 2 6 2" xfId="17262"/>
    <cellStyle name="Currency 4 2 6 3" xfId="17263"/>
    <cellStyle name="Currency 4 2 7" xfId="17264"/>
    <cellStyle name="Currency 4 2 7 2" xfId="17265"/>
    <cellStyle name="Currency 4 2 7 3" xfId="17266"/>
    <cellStyle name="Currency 4 2 8" xfId="17267"/>
    <cellStyle name="Currency 4 2 9" xfId="17268"/>
    <cellStyle name="Currency 4 3" xfId="366"/>
    <cellStyle name="Currency 4 3 2" xfId="367"/>
    <cellStyle name="Currency 4 3 2 2" xfId="1348"/>
    <cellStyle name="Currency 4 3 2 2 2" xfId="17269"/>
    <cellStyle name="Currency 4 3 2 2 2 2" xfId="17270"/>
    <cellStyle name="Currency 4 3 2 2 2 2 2" xfId="17271"/>
    <cellStyle name="Currency 4 3 2 2 2 2 3" xfId="17272"/>
    <cellStyle name="Currency 4 3 2 2 2 3" xfId="17273"/>
    <cellStyle name="Currency 4 3 2 2 2 3 2" xfId="17274"/>
    <cellStyle name="Currency 4 3 2 2 2 3 3" xfId="17275"/>
    <cellStyle name="Currency 4 3 2 2 2 4" xfId="17276"/>
    <cellStyle name="Currency 4 3 2 2 2 5" xfId="17277"/>
    <cellStyle name="Currency 4 3 2 2 3" xfId="17278"/>
    <cellStyle name="Currency 4 3 2 2 3 2" xfId="17279"/>
    <cellStyle name="Currency 4 3 2 2 3 3" xfId="17280"/>
    <cellStyle name="Currency 4 3 2 2 4" xfId="17281"/>
    <cellStyle name="Currency 4 3 2 2 4 2" xfId="17282"/>
    <cellStyle name="Currency 4 3 2 2 4 3" xfId="17283"/>
    <cellStyle name="Currency 4 3 2 2 5" xfId="17284"/>
    <cellStyle name="Currency 4 3 2 2 6" xfId="17285"/>
    <cellStyle name="Currency 4 3 2 2 7" xfId="45196"/>
    <cellStyle name="Currency 4 3 2 3" xfId="17286"/>
    <cellStyle name="Currency 4 3 2 3 2" xfId="17287"/>
    <cellStyle name="Currency 4 3 2 3 2 2" xfId="17288"/>
    <cellStyle name="Currency 4 3 2 3 2 3" xfId="17289"/>
    <cellStyle name="Currency 4 3 2 3 3" xfId="17290"/>
    <cellStyle name="Currency 4 3 2 3 3 2" xfId="17291"/>
    <cellStyle name="Currency 4 3 2 3 3 3" xfId="17292"/>
    <cellStyle name="Currency 4 3 2 3 4" xfId="17293"/>
    <cellStyle name="Currency 4 3 2 3 5" xfId="17294"/>
    <cellStyle name="Currency 4 3 2 4" xfId="17295"/>
    <cellStyle name="Currency 4 3 2 4 2" xfId="17296"/>
    <cellStyle name="Currency 4 3 2 4 3" xfId="17297"/>
    <cellStyle name="Currency 4 3 2 5" xfId="17298"/>
    <cellStyle name="Currency 4 3 2 5 2" xfId="17299"/>
    <cellStyle name="Currency 4 3 2 5 3" xfId="17300"/>
    <cellStyle name="Currency 4 3 2 6" xfId="17301"/>
    <cellStyle name="Currency 4 3 2 7" xfId="17302"/>
    <cellStyle name="Currency 4 3 2 8" xfId="45197"/>
    <cellStyle name="Currency 4 3 3" xfId="1349"/>
    <cellStyle name="Currency 4 3 3 2" xfId="17303"/>
    <cellStyle name="Currency 4 3 3 2 2" xfId="17304"/>
    <cellStyle name="Currency 4 3 3 2 2 2" xfId="17305"/>
    <cellStyle name="Currency 4 3 3 2 2 3" xfId="17306"/>
    <cellStyle name="Currency 4 3 3 2 3" xfId="17307"/>
    <cellStyle name="Currency 4 3 3 2 3 2" xfId="17308"/>
    <cellStyle name="Currency 4 3 3 2 3 3" xfId="17309"/>
    <cellStyle name="Currency 4 3 3 2 4" xfId="17310"/>
    <cellStyle name="Currency 4 3 3 2 5" xfId="17311"/>
    <cellStyle name="Currency 4 3 3 3" xfId="17312"/>
    <cellStyle name="Currency 4 3 3 3 2" xfId="17313"/>
    <cellStyle name="Currency 4 3 3 3 3" xfId="17314"/>
    <cellStyle name="Currency 4 3 3 4" xfId="17315"/>
    <cellStyle name="Currency 4 3 3 4 2" xfId="17316"/>
    <cellStyle name="Currency 4 3 3 4 3" xfId="17317"/>
    <cellStyle name="Currency 4 3 3 5" xfId="17318"/>
    <cellStyle name="Currency 4 3 3 6" xfId="17319"/>
    <cellStyle name="Currency 4 3 3 7" xfId="45198"/>
    <cellStyle name="Currency 4 3 4" xfId="1350"/>
    <cellStyle name="Currency 4 3 4 2" xfId="17320"/>
    <cellStyle name="Currency 4 3 4 2 2" xfId="17321"/>
    <cellStyle name="Currency 4 3 4 2 3" xfId="17322"/>
    <cellStyle name="Currency 4 3 4 3" xfId="17323"/>
    <cellStyle name="Currency 4 3 4 3 2" xfId="17324"/>
    <cellStyle name="Currency 4 3 4 3 3" xfId="17325"/>
    <cellStyle name="Currency 4 3 4 4" xfId="17326"/>
    <cellStyle name="Currency 4 3 4 5" xfId="17327"/>
    <cellStyle name="Currency 4 3 4 6" xfId="45199"/>
    <cellStyle name="Currency 4 3 5" xfId="17328"/>
    <cellStyle name="Currency 4 3 5 2" xfId="17329"/>
    <cellStyle name="Currency 4 3 5 3" xfId="17330"/>
    <cellStyle name="Currency 4 3 5 4" xfId="17331"/>
    <cellStyle name="Currency 4 3 5 5" xfId="44135"/>
    <cellStyle name="Currency 4 3 5 6" xfId="44937"/>
    <cellStyle name="Currency 4 3 6" xfId="17332"/>
    <cellStyle name="Currency 4 3 6 2" xfId="17333"/>
    <cellStyle name="Currency 4 3 6 3" xfId="17334"/>
    <cellStyle name="Currency 4 3 7" xfId="17335"/>
    <cellStyle name="Currency 4 3 8" xfId="17336"/>
    <cellStyle name="Currency 4 3 9" xfId="44938"/>
    <cellStyle name="Currency 4 4" xfId="368"/>
    <cellStyle name="Currency 4 4 2" xfId="369"/>
    <cellStyle name="Currency 4 4 2 2" xfId="17337"/>
    <cellStyle name="Currency 4 4 2 2 2" xfId="17338"/>
    <cellStyle name="Currency 4 4 2 2 2 2" xfId="17339"/>
    <cellStyle name="Currency 4 4 2 2 2 2 2" xfId="17340"/>
    <cellStyle name="Currency 4 4 2 2 2 2 3" xfId="17341"/>
    <cellStyle name="Currency 4 4 2 2 2 3" xfId="17342"/>
    <cellStyle name="Currency 4 4 2 2 2 3 2" xfId="17343"/>
    <cellStyle name="Currency 4 4 2 2 2 3 3" xfId="17344"/>
    <cellStyle name="Currency 4 4 2 2 2 4" xfId="17345"/>
    <cellStyle name="Currency 4 4 2 2 2 5" xfId="17346"/>
    <cellStyle name="Currency 4 4 2 2 3" xfId="17347"/>
    <cellStyle name="Currency 4 4 2 2 3 2" xfId="17348"/>
    <cellStyle name="Currency 4 4 2 2 3 3" xfId="17349"/>
    <cellStyle name="Currency 4 4 2 2 4" xfId="17350"/>
    <cellStyle name="Currency 4 4 2 2 4 2" xfId="17351"/>
    <cellStyle name="Currency 4 4 2 2 4 3" xfId="17352"/>
    <cellStyle name="Currency 4 4 2 2 5" xfId="17353"/>
    <cellStyle name="Currency 4 4 2 2 6" xfId="17354"/>
    <cellStyle name="Currency 4 4 2 3" xfId="17355"/>
    <cellStyle name="Currency 4 4 2 3 2" xfId="17356"/>
    <cellStyle name="Currency 4 4 2 3 2 2" xfId="17357"/>
    <cellStyle name="Currency 4 4 2 3 2 3" xfId="17358"/>
    <cellStyle name="Currency 4 4 2 3 3" xfId="17359"/>
    <cellStyle name="Currency 4 4 2 3 3 2" xfId="17360"/>
    <cellStyle name="Currency 4 4 2 3 3 3" xfId="17361"/>
    <cellStyle name="Currency 4 4 2 3 4" xfId="17362"/>
    <cellStyle name="Currency 4 4 2 3 5" xfId="17363"/>
    <cellStyle name="Currency 4 4 2 4" xfId="17364"/>
    <cellStyle name="Currency 4 4 2 4 2" xfId="17365"/>
    <cellStyle name="Currency 4 4 2 4 3" xfId="17366"/>
    <cellStyle name="Currency 4 4 2 5" xfId="17367"/>
    <cellStyle name="Currency 4 4 2 5 2" xfId="17368"/>
    <cellStyle name="Currency 4 4 2 5 3" xfId="17369"/>
    <cellStyle name="Currency 4 4 2 6" xfId="17370"/>
    <cellStyle name="Currency 4 4 2 7" xfId="17371"/>
    <cellStyle name="Currency 4 4 2 8" xfId="45200"/>
    <cellStyle name="Currency 4 4 3" xfId="17372"/>
    <cellStyle name="Currency 4 4 3 2" xfId="17373"/>
    <cellStyle name="Currency 4 4 3 2 2" xfId="17374"/>
    <cellStyle name="Currency 4 4 3 2 2 2" xfId="17375"/>
    <cellStyle name="Currency 4 4 3 2 2 3" xfId="17376"/>
    <cellStyle name="Currency 4 4 3 2 3" xfId="17377"/>
    <cellStyle name="Currency 4 4 3 2 3 2" xfId="17378"/>
    <cellStyle name="Currency 4 4 3 2 3 3" xfId="17379"/>
    <cellStyle name="Currency 4 4 3 2 4" xfId="17380"/>
    <cellStyle name="Currency 4 4 3 2 5" xfId="17381"/>
    <cellStyle name="Currency 4 4 3 3" xfId="17382"/>
    <cellStyle name="Currency 4 4 3 3 2" xfId="17383"/>
    <cellStyle name="Currency 4 4 3 3 3" xfId="17384"/>
    <cellStyle name="Currency 4 4 3 4" xfId="17385"/>
    <cellStyle name="Currency 4 4 3 4 2" xfId="17386"/>
    <cellStyle name="Currency 4 4 3 4 3" xfId="17387"/>
    <cellStyle name="Currency 4 4 3 5" xfId="17388"/>
    <cellStyle name="Currency 4 4 3 6" xfId="17389"/>
    <cellStyle name="Currency 4 4 4" xfId="17390"/>
    <cellStyle name="Currency 4 4 4 2" xfId="17391"/>
    <cellStyle name="Currency 4 4 4 2 2" xfId="17392"/>
    <cellStyle name="Currency 4 4 4 2 3" xfId="17393"/>
    <cellStyle name="Currency 4 4 4 3" xfId="17394"/>
    <cellStyle name="Currency 4 4 4 3 2" xfId="17395"/>
    <cellStyle name="Currency 4 4 4 3 3" xfId="17396"/>
    <cellStyle name="Currency 4 4 4 4" xfId="17397"/>
    <cellStyle name="Currency 4 4 4 5" xfId="17398"/>
    <cellStyle name="Currency 4 4 5" xfId="17399"/>
    <cellStyle name="Currency 4 4 5 2" xfId="17400"/>
    <cellStyle name="Currency 4 4 5 3" xfId="17401"/>
    <cellStyle name="Currency 4 4 6" xfId="17402"/>
    <cellStyle name="Currency 4 4 6 2" xfId="17403"/>
    <cellStyle name="Currency 4 4 6 3" xfId="17404"/>
    <cellStyle name="Currency 4 4 7" xfId="17405"/>
    <cellStyle name="Currency 4 4 8" xfId="17406"/>
    <cellStyle name="Currency 4 5" xfId="370"/>
    <cellStyle name="Currency 4 5 2" xfId="1351"/>
    <cellStyle name="Currency 4 5 2 2" xfId="17407"/>
    <cellStyle name="Currency 4 5 2 2 2" xfId="17408"/>
    <cellStyle name="Currency 4 5 2 2 2 2" xfId="17409"/>
    <cellStyle name="Currency 4 5 2 2 2 3" xfId="17410"/>
    <cellStyle name="Currency 4 5 2 2 3" xfId="17411"/>
    <cellStyle name="Currency 4 5 2 2 3 2" xfId="17412"/>
    <cellStyle name="Currency 4 5 2 2 3 3" xfId="17413"/>
    <cellStyle name="Currency 4 5 2 2 4" xfId="17414"/>
    <cellStyle name="Currency 4 5 2 2 5" xfId="17415"/>
    <cellStyle name="Currency 4 5 2 3" xfId="17416"/>
    <cellStyle name="Currency 4 5 2 3 2" xfId="17417"/>
    <cellStyle name="Currency 4 5 2 3 3" xfId="17418"/>
    <cellStyle name="Currency 4 5 2 4" xfId="17419"/>
    <cellStyle name="Currency 4 5 2 4 2" xfId="17420"/>
    <cellStyle name="Currency 4 5 2 4 3" xfId="17421"/>
    <cellStyle name="Currency 4 5 2 5" xfId="17422"/>
    <cellStyle name="Currency 4 5 2 6" xfId="17423"/>
    <cellStyle name="Currency 4 5 3" xfId="17424"/>
    <cellStyle name="Currency 4 5 3 2" xfId="17425"/>
    <cellStyle name="Currency 4 5 3 2 2" xfId="17426"/>
    <cellStyle name="Currency 4 5 3 2 3" xfId="17427"/>
    <cellStyle name="Currency 4 5 3 3" xfId="17428"/>
    <cellStyle name="Currency 4 5 3 3 2" xfId="17429"/>
    <cellStyle name="Currency 4 5 3 3 3" xfId="17430"/>
    <cellStyle name="Currency 4 5 3 4" xfId="17431"/>
    <cellStyle name="Currency 4 5 3 5" xfId="17432"/>
    <cellStyle name="Currency 4 5 4" xfId="17433"/>
    <cellStyle name="Currency 4 5 4 2" xfId="17434"/>
    <cellStyle name="Currency 4 5 4 3" xfId="17435"/>
    <cellStyle name="Currency 4 5 5" xfId="17436"/>
    <cellStyle name="Currency 4 5 5 2" xfId="17437"/>
    <cellStyle name="Currency 4 5 5 3" xfId="17438"/>
    <cellStyle name="Currency 4 5 6" xfId="17439"/>
    <cellStyle name="Currency 4 5 7" xfId="17440"/>
    <cellStyle name="Currency 4 5 8" xfId="45201"/>
    <cellStyle name="Currency 4 5 9" xfId="1045"/>
    <cellStyle name="Currency 4 6" xfId="1352"/>
    <cellStyle name="Currency 4 6 2" xfId="17441"/>
    <cellStyle name="Currency 4 6 2 2" xfId="17442"/>
    <cellStyle name="Currency 4 6 2 2 2" xfId="17443"/>
    <cellStyle name="Currency 4 6 2 2 3" xfId="17444"/>
    <cellStyle name="Currency 4 6 2 3" xfId="17445"/>
    <cellStyle name="Currency 4 6 2 3 2" xfId="17446"/>
    <cellStyle name="Currency 4 6 2 3 3" xfId="17447"/>
    <cellStyle name="Currency 4 6 2 4" xfId="17448"/>
    <cellStyle name="Currency 4 6 2 5" xfId="17449"/>
    <cellStyle name="Currency 4 6 3" xfId="17450"/>
    <cellStyle name="Currency 4 6 3 2" xfId="17451"/>
    <cellStyle name="Currency 4 6 3 3" xfId="17452"/>
    <cellStyle name="Currency 4 6 4" xfId="17453"/>
    <cellStyle name="Currency 4 6 4 2" xfId="17454"/>
    <cellStyle name="Currency 4 6 4 3" xfId="17455"/>
    <cellStyle name="Currency 4 6 5" xfId="17456"/>
    <cellStyle name="Currency 4 6 6" xfId="17457"/>
    <cellStyle name="Currency 4 6 7" xfId="17458"/>
    <cellStyle name="Currency 4 6 8" xfId="45202"/>
    <cellStyle name="Currency 4 7" xfId="1353"/>
    <cellStyle name="Currency 4 7 2" xfId="17459"/>
    <cellStyle name="Currency 4 7 2 2" xfId="17460"/>
    <cellStyle name="Currency 4 7 2 3" xfId="17461"/>
    <cellStyle name="Currency 4 7 3" xfId="17462"/>
    <cellStyle name="Currency 4 7 3 2" xfId="17463"/>
    <cellStyle name="Currency 4 7 3 3" xfId="17464"/>
    <cellStyle name="Currency 4 7 4" xfId="17465"/>
    <cellStyle name="Currency 4 7 5" xfId="17466"/>
    <cellStyle name="Currency 4 8" xfId="1354"/>
    <cellStyle name="Currency 4 8 2" xfId="17467"/>
    <cellStyle name="Currency 4 8 3" xfId="17468"/>
    <cellStyle name="Currency 4 9" xfId="2669"/>
    <cellStyle name="Currency 4 9 2" xfId="17469"/>
    <cellStyle name="Currency 4 9 3" xfId="17470"/>
    <cellStyle name="Currency 4 9 4" xfId="17471"/>
    <cellStyle name="Currency 4 9 5" xfId="42559"/>
    <cellStyle name="Currency 4 9 6" xfId="44939"/>
    <cellStyle name="Currency 5" xfId="371"/>
    <cellStyle name="Currency 5 10" xfId="17472"/>
    <cellStyle name="Currency 5 2" xfId="372"/>
    <cellStyle name="Currency 5 2 2" xfId="373"/>
    <cellStyle name="Currency 5 2 2 2" xfId="1355"/>
    <cellStyle name="Currency 5 2 2 2 2" xfId="17473"/>
    <cellStyle name="Currency 5 2 2 2 2 2" xfId="17474"/>
    <cellStyle name="Currency 5 2 2 2 2 2 2" xfId="17475"/>
    <cellStyle name="Currency 5 2 2 2 2 2 3" xfId="17476"/>
    <cellStyle name="Currency 5 2 2 2 2 3" xfId="17477"/>
    <cellStyle name="Currency 5 2 2 2 2 3 2" xfId="17478"/>
    <cellStyle name="Currency 5 2 2 2 2 3 3" xfId="17479"/>
    <cellStyle name="Currency 5 2 2 2 2 4" xfId="17480"/>
    <cellStyle name="Currency 5 2 2 2 2 5" xfId="17481"/>
    <cellStyle name="Currency 5 2 2 2 3" xfId="17482"/>
    <cellStyle name="Currency 5 2 2 2 3 2" xfId="17483"/>
    <cellStyle name="Currency 5 2 2 2 3 3" xfId="17484"/>
    <cellStyle name="Currency 5 2 2 2 4" xfId="17485"/>
    <cellStyle name="Currency 5 2 2 2 4 2" xfId="17486"/>
    <cellStyle name="Currency 5 2 2 2 4 3" xfId="17487"/>
    <cellStyle name="Currency 5 2 2 2 5" xfId="17488"/>
    <cellStyle name="Currency 5 2 2 2 6" xfId="17489"/>
    <cellStyle name="Currency 5 2 2 2 7" xfId="45203"/>
    <cellStyle name="Currency 5 2 2 3" xfId="17490"/>
    <cellStyle name="Currency 5 2 2 3 2" xfId="17491"/>
    <cellStyle name="Currency 5 2 2 3 2 2" xfId="17492"/>
    <cellStyle name="Currency 5 2 2 3 2 3" xfId="17493"/>
    <cellStyle name="Currency 5 2 2 3 3" xfId="17494"/>
    <cellStyle name="Currency 5 2 2 3 3 2" xfId="17495"/>
    <cellStyle name="Currency 5 2 2 3 3 3" xfId="17496"/>
    <cellStyle name="Currency 5 2 2 3 4" xfId="17497"/>
    <cellStyle name="Currency 5 2 2 3 5" xfId="17498"/>
    <cellStyle name="Currency 5 2 2 4" xfId="17499"/>
    <cellStyle name="Currency 5 2 2 4 2" xfId="17500"/>
    <cellStyle name="Currency 5 2 2 4 3" xfId="17501"/>
    <cellStyle name="Currency 5 2 2 5" xfId="17502"/>
    <cellStyle name="Currency 5 2 2 5 2" xfId="17503"/>
    <cellStyle name="Currency 5 2 2 5 3" xfId="17504"/>
    <cellStyle name="Currency 5 2 2 6" xfId="17505"/>
    <cellStyle name="Currency 5 2 2 7" xfId="17506"/>
    <cellStyle name="Currency 5 2 2 8" xfId="45204"/>
    <cellStyle name="Currency 5 2 3" xfId="1356"/>
    <cellStyle name="Currency 5 2 3 2" xfId="17507"/>
    <cellStyle name="Currency 5 2 3 2 2" xfId="17508"/>
    <cellStyle name="Currency 5 2 3 2 2 2" xfId="17509"/>
    <cellStyle name="Currency 5 2 3 2 2 3" xfId="17510"/>
    <cellStyle name="Currency 5 2 3 2 3" xfId="17511"/>
    <cellStyle name="Currency 5 2 3 2 3 2" xfId="17512"/>
    <cellStyle name="Currency 5 2 3 2 3 3" xfId="17513"/>
    <cellStyle name="Currency 5 2 3 2 4" xfId="17514"/>
    <cellStyle name="Currency 5 2 3 2 5" xfId="17515"/>
    <cellStyle name="Currency 5 2 3 3" xfId="17516"/>
    <cellStyle name="Currency 5 2 3 3 2" xfId="17517"/>
    <cellStyle name="Currency 5 2 3 3 3" xfId="17518"/>
    <cellStyle name="Currency 5 2 3 4" xfId="17519"/>
    <cellStyle name="Currency 5 2 3 4 2" xfId="17520"/>
    <cellStyle name="Currency 5 2 3 4 3" xfId="17521"/>
    <cellStyle name="Currency 5 2 3 5" xfId="17522"/>
    <cellStyle name="Currency 5 2 3 6" xfId="17523"/>
    <cellStyle name="Currency 5 2 3 7" xfId="45205"/>
    <cellStyle name="Currency 5 2 4" xfId="17524"/>
    <cellStyle name="Currency 5 2 4 2" xfId="17525"/>
    <cellStyle name="Currency 5 2 4 2 2" xfId="17526"/>
    <cellStyle name="Currency 5 2 4 2 3" xfId="17527"/>
    <cellStyle name="Currency 5 2 4 3" xfId="17528"/>
    <cellStyle name="Currency 5 2 4 3 2" xfId="17529"/>
    <cellStyle name="Currency 5 2 4 3 3" xfId="17530"/>
    <cellStyle name="Currency 5 2 4 4" xfId="17531"/>
    <cellStyle name="Currency 5 2 4 5" xfId="17532"/>
    <cellStyle name="Currency 5 2 4 6" xfId="17533"/>
    <cellStyle name="Currency 5 2 4 7" xfId="44136"/>
    <cellStyle name="Currency 5 2 5" xfId="17534"/>
    <cellStyle name="Currency 5 2 5 2" xfId="17535"/>
    <cellStyle name="Currency 5 2 5 3" xfId="17536"/>
    <cellStyle name="Currency 5 2 6" xfId="17537"/>
    <cellStyle name="Currency 5 2 6 2" xfId="17538"/>
    <cellStyle name="Currency 5 2 6 3" xfId="17539"/>
    <cellStyle name="Currency 5 2 7" xfId="17540"/>
    <cellStyle name="Currency 5 2 8" xfId="17541"/>
    <cellStyle name="Currency 5 3" xfId="374"/>
    <cellStyle name="Currency 5 3 2" xfId="375"/>
    <cellStyle name="Currency 5 3 2 2" xfId="17542"/>
    <cellStyle name="Currency 5 3 2 2 2" xfId="17543"/>
    <cellStyle name="Currency 5 3 2 2 2 2" xfId="17544"/>
    <cellStyle name="Currency 5 3 2 2 2 2 2" xfId="17545"/>
    <cellStyle name="Currency 5 3 2 2 2 2 3" xfId="17546"/>
    <cellStyle name="Currency 5 3 2 2 2 3" xfId="17547"/>
    <cellStyle name="Currency 5 3 2 2 2 3 2" xfId="17548"/>
    <cellStyle name="Currency 5 3 2 2 2 3 3" xfId="17549"/>
    <cellStyle name="Currency 5 3 2 2 2 4" xfId="17550"/>
    <cellStyle name="Currency 5 3 2 2 2 5" xfId="17551"/>
    <cellStyle name="Currency 5 3 2 2 3" xfId="17552"/>
    <cellStyle name="Currency 5 3 2 2 3 2" xfId="17553"/>
    <cellStyle name="Currency 5 3 2 2 3 3" xfId="17554"/>
    <cellStyle name="Currency 5 3 2 2 4" xfId="17555"/>
    <cellStyle name="Currency 5 3 2 2 4 2" xfId="17556"/>
    <cellStyle name="Currency 5 3 2 2 4 3" xfId="17557"/>
    <cellStyle name="Currency 5 3 2 2 5" xfId="17558"/>
    <cellStyle name="Currency 5 3 2 2 6" xfId="17559"/>
    <cellStyle name="Currency 5 3 2 3" xfId="17560"/>
    <cellStyle name="Currency 5 3 2 3 2" xfId="17561"/>
    <cellStyle name="Currency 5 3 2 3 2 2" xfId="17562"/>
    <cellStyle name="Currency 5 3 2 3 2 3" xfId="17563"/>
    <cellStyle name="Currency 5 3 2 3 3" xfId="17564"/>
    <cellStyle name="Currency 5 3 2 3 3 2" xfId="17565"/>
    <cellStyle name="Currency 5 3 2 3 3 3" xfId="17566"/>
    <cellStyle name="Currency 5 3 2 3 4" xfId="17567"/>
    <cellStyle name="Currency 5 3 2 3 5" xfId="17568"/>
    <cellStyle name="Currency 5 3 2 4" xfId="17569"/>
    <cellStyle name="Currency 5 3 2 4 2" xfId="17570"/>
    <cellStyle name="Currency 5 3 2 4 3" xfId="17571"/>
    <cellStyle name="Currency 5 3 2 5" xfId="17572"/>
    <cellStyle name="Currency 5 3 2 5 2" xfId="17573"/>
    <cellStyle name="Currency 5 3 2 5 3" xfId="17574"/>
    <cellStyle name="Currency 5 3 2 6" xfId="17575"/>
    <cellStyle name="Currency 5 3 2 7" xfId="17576"/>
    <cellStyle name="Currency 5 3 2 8" xfId="45206"/>
    <cellStyle name="Currency 5 3 3" xfId="1357"/>
    <cellStyle name="Currency 5 3 3 2" xfId="17577"/>
    <cellStyle name="Currency 5 3 3 2 2" xfId="17578"/>
    <cellStyle name="Currency 5 3 3 2 2 2" xfId="17579"/>
    <cellStyle name="Currency 5 3 3 2 2 3" xfId="17580"/>
    <cellStyle name="Currency 5 3 3 2 3" xfId="17581"/>
    <cellStyle name="Currency 5 3 3 2 3 2" xfId="17582"/>
    <cellStyle name="Currency 5 3 3 2 3 3" xfId="17583"/>
    <cellStyle name="Currency 5 3 3 2 4" xfId="17584"/>
    <cellStyle name="Currency 5 3 3 2 5" xfId="17585"/>
    <cellStyle name="Currency 5 3 3 3" xfId="17586"/>
    <cellStyle name="Currency 5 3 3 3 2" xfId="17587"/>
    <cellStyle name="Currency 5 3 3 3 3" xfId="17588"/>
    <cellStyle name="Currency 5 3 3 4" xfId="17589"/>
    <cellStyle name="Currency 5 3 3 4 2" xfId="17590"/>
    <cellStyle name="Currency 5 3 3 4 3" xfId="17591"/>
    <cellStyle name="Currency 5 3 3 5" xfId="17592"/>
    <cellStyle name="Currency 5 3 3 6" xfId="17593"/>
    <cellStyle name="Currency 5 3 4" xfId="17594"/>
    <cellStyle name="Currency 5 3 4 2" xfId="17595"/>
    <cellStyle name="Currency 5 3 4 2 2" xfId="17596"/>
    <cellStyle name="Currency 5 3 4 2 3" xfId="17597"/>
    <cellStyle name="Currency 5 3 4 3" xfId="17598"/>
    <cellStyle name="Currency 5 3 4 3 2" xfId="17599"/>
    <cellStyle name="Currency 5 3 4 3 3" xfId="17600"/>
    <cellStyle name="Currency 5 3 4 4" xfId="17601"/>
    <cellStyle name="Currency 5 3 4 5" xfId="17602"/>
    <cellStyle name="Currency 5 3 4 6" xfId="17603"/>
    <cellStyle name="Currency 5 3 4 7" xfId="44137"/>
    <cellStyle name="Currency 5 3 5" xfId="17604"/>
    <cellStyle name="Currency 5 3 5 2" xfId="17605"/>
    <cellStyle name="Currency 5 3 5 3" xfId="17606"/>
    <cellStyle name="Currency 5 3 6" xfId="17607"/>
    <cellStyle name="Currency 5 3 6 2" xfId="17608"/>
    <cellStyle name="Currency 5 3 6 3" xfId="17609"/>
    <cellStyle name="Currency 5 3 7" xfId="17610"/>
    <cellStyle name="Currency 5 3 8" xfId="17611"/>
    <cellStyle name="Currency 5 4" xfId="376"/>
    <cellStyle name="Currency 5 4 2" xfId="17612"/>
    <cellStyle name="Currency 5 4 2 2" xfId="17613"/>
    <cellStyle name="Currency 5 4 2 2 2" xfId="17614"/>
    <cellStyle name="Currency 5 4 2 2 2 2" xfId="17615"/>
    <cellStyle name="Currency 5 4 2 2 2 3" xfId="17616"/>
    <cellStyle name="Currency 5 4 2 2 3" xfId="17617"/>
    <cellStyle name="Currency 5 4 2 2 3 2" xfId="17618"/>
    <cellStyle name="Currency 5 4 2 2 3 3" xfId="17619"/>
    <cellStyle name="Currency 5 4 2 2 4" xfId="17620"/>
    <cellStyle name="Currency 5 4 2 2 5" xfId="17621"/>
    <cellStyle name="Currency 5 4 2 3" xfId="17622"/>
    <cellStyle name="Currency 5 4 2 3 2" xfId="17623"/>
    <cellStyle name="Currency 5 4 2 3 3" xfId="17624"/>
    <cellStyle name="Currency 5 4 2 4" xfId="17625"/>
    <cellStyle name="Currency 5 4 2 4 2" xfId="17626"/>
    <cellStyle name="Currency 5 4 2 4 3" xfId="17627"/>
    <cellStyle name="Currency 5 4 2 5" xfId="17628"/>
    <cellStyle name="Currency 5 4 2 6" xfId="17629"/>
    <cellStyle name="Currency 5 4 3" xfId="17630"/>
    <cellStyle name="Currency 5 4 3 2" xfId="17631"/>
    <cellStyle name="Currency 5 4 3 2 2" xfId="17632"/>
    <cellStyle name="Currency 5 4 3 2 3" xfId="17633"/>
    <cellStyle name="Currency 5 4 3 3" xfId="17634"/>
    <cellStyle name="Currency 5 4 3 3 2" xfId="17635"/>
    <cellStyle name="Currency 5 4 3 3 3" xfId="17636"/>
    <cellStyle name="Currency 5 4 3 4" xfId="17637"/>
    <cellStyle name="Currency 5 4 3 5" xfId="17638"/>
    <cellStyle name="Currency 5 4 4" xfId="17639"/>
    <cellStyle name="Currency 5 4 4 2" xfId="17640"/>
    <cellStyle name="Currency 5 4 4 3" xfId="17641"/>
    <cellStyle name="Currency 5 4 5" xfId="17642"/>
    <cellStyle name="Currency 5 4 5 2" xfId="17643"/>
    <cellStyle name="Currency 5 4 5 3" xfId="17644"/>
    <cellStyle name="Currency 5 4 6" xfId="17645"/>
    <cellStyle name="Currency 5 4 7" xfId="17646"/>
    <cellStyle name="Currency 5 4 8" xfId="45207"/>
    <cellStyle name="Currency 5 5" xfId="1358"/>
    <cellStyle name="Currency 5 5 2" xfId="17647"/>
    <cellStyle name="Currency 5 5 2 2" xfId="17648"/>
    <cellStyle name="Currency 5 5 2 2 2" xfId="17649"/>
    <cellStyle name="Currency 5 5 2 2 3" xfId="17650"/>
    <cellStyle name="Currency 5 5 2 3" xfId="17651"/>
    <cellStyle name="Currency 5 5 2 3 2" xfId="17652"/>
    <cellStyle name="Currency 5 5 2 3 3" xfId="17653"/>
    <cellStyle name="Currency 5 5 2 4" xfId="17654"/>
    <cellStyle name="Currency 5 5 2 5" xfId="17655"/>
    <cellStyle name="Currency 5 5 3" xfId="17656"/>
    <cellStyle name="Currency 5 5 3 2" xfId="17657"/>
    <cellStyle name="Currency 5 5 3 3" xfId="17658"/>
    <cellStyle name="Currency 5 5 4" xfId="17659"/>
    <cellStyle name="Currency 5 5 4 2" xfId="17660"/>
    <cellStyle name="Currency 5 5 4 3" xfId="17661"/>
    <cellStyle name="Currency 5 5 5" xfId="17662"/>
    <cellStyle name="Currency 5 5 6" xfId="17663"/>
    <cellStyle name="Currency 5 5 7" xfId="17664"/>
    <cellStyle name="Currency 5 5 8" xfId="45208"/>
    <cellStyle name="Currency 5 6" xfId="17665"/>
    <cellStyle name="Currency 5 6 2" xfId="17666"/>
    <cellStyle name="Currency 5 6 2 2" xfId="17667"/>
    <cellStyle name="Currency 5 6 2 3" xfId="17668"/>
    <cellStyle name="Currency 5 6 3" xfId="17669"/>
    <cellStyle name="Currency 5 6 3 2" xfId="17670"/>
    <cellStyle name="Currency 5 6 3 3" xfId="17671"/>
    <cellStyle name="Currency 5 6 4" xfId="17672"/>
    <cellStyle name="Currency 5 6 5" xfId="17673"/>
    <cellStyle name="Currency 5 6 6" xfId="42561"/>
    <cellStyle name="Currency 5 6 7" xfId="44940"/>
    <cellStyle name="Currency 5 7" xfId="17674"/>
    <cellStyle name="Currency 5 7 2" xfId="17675"/>
    <cellStyle name="Currency 5 7 3" xfId="17676"/>
    <cellStyle name="Currency 5 8" xfId="17677"/>
    <cellStyle name="Currency 5 8 2" xfId="17678"/>
    <cellStyle name="Currency 5 8 3" xfId="17679"/>
    <cellStyle name="Currency 5 9" xfId="17680"/>
    <cellStyle name="Currency 6" xfId="377"/>
    <cellStyle name="Currency 6 2" xfId="1359"/>
    <cellStyle name="Currency 6 3" xfId="1360"/>
    <cellStyle name="Currency 6 3 2" xfId="17681"/>
    <cellStyle name="Currency 6 4" xfId="1361"/>
    <cellStyle name="Currency 6 4 2" xfId="17682"/>
    <cellStyle name="Currency 6 5" xfId="2951"/>
    <cellStyle name="Currency 6 5 2" xfId="42562"/>
    <cellStyle name="Currency 6 5 3" xfId="44941"/>
    <cellStyle name="Currency 7" xfId="378"/>
    <cellStyle name="Currency 7 2" xfId="1362"/>
    <cellStyle name="Currency 7 3" xfId="42621"/>
    <cellStyle name="Currency 7 4" xfId="42563"/>
    <cellStyle name="Currency 8" xfId="379"/>
    <cellStyle name="Currency 8 2" xfId="380"/>
    <cellStyle name="Currency 8 2 2" xfId="381"/>
    <cellStyle name="Currency 8 2 2 2" xfId="1363"/>
    <cellStyle name="Currency 8 2 2 2 2" xfId="17683"/>
    <cellStyle name="Currency 8 2 2 2 2 2" xfId="17684"/>
    <cellStyle name="Currency 8 2 2 2 2 2 2" xfId="17685"/>
    <cellStyle name="Currency 8 2 2 2 2 2 3" xfId="17686"/>
    <cellStyle name="Currency 8 2 2 2 2 3" xfId="17687"/>
    <cellStyle name="Currency 8 2 2 2 2 3 2" xfId="17688"/>
    <cellStyle name="Currency 8 2 2 2 2 3 3" xfId="17689"/>
    <cellStyle name="Currency 8 2 2 2 2 4" xfId="17690"/>
    <cellStyle name="Currency 8 2 2 2 2 5" xfId="17691"/>
    <cellStyle name="Currency 8 2 2 2 3" xfId="17692"/>
    <cellStyle name="Currency 8 2 2 2 3 2" xfId="17693"/>
    <cellStyle name="Currency 8 2 2 2 3 3" xfId="17694"/>
    <cellStyle name="Currency 8 2 2 2 4" xfId="17695"/>
    <cellStyle name="Currency 8 2 2 2 4 2" xfId="17696"/>
    <cellStyle name="Currency 8 2 2 2 4 3" xfId="17697"/>
    <cellStyle name="Currency 8 2 2 2 5" xfId="17698"/>
    <cellStyle name="Currency 8 2 2 2 6" xfId="17699"/>
    <cellStyle name="Currency 8 2 2 2 7" xfId="45209"/>
    <cellStyle name="Currency 8 2 2 3" xfId="17700"/>
    <cellStyle name="Currency 8 2 2 3 2" xfId="17701"/>
    <cellStyle name="Currency 8 2 2 3 2 2" xfId="17702"/>
    <cellStyle name="Currency 8 2 2 3 2 3" xfId="17703"/>
    <cellStyle name="Currency 8 2 2 3 3" xfId="17704"/>
    <cellStyle name="Currency 8 2 2 3 3 2" xfId="17705"/>
    <cellStyle name="Currency 8 2 2 3 3 3" xfId="17706"/>
    <cellStyle name="Currency 8 2 2 3 4" xfId="17707"/>
    <cellStyle name="Currency 8 2 2 3 5" xfId="17708"/>
    <cellStyle name="Currency 8 2 2 4" xfId="17709"/>
    <cellStyle name="Currency 8 2 2 4 2" xfId="17710"/>
    <cellStyle name="Currency 8 2 2 4 3" xfId="17711"/>
    <cellStyle name="Currency 8 2 2 5" xfId="17712"/>
    <cellStyle name="Currency 8 2 2 5 2" xfId="17713"/>
    <cellStyle name="Currency 8 2 2 5 3" xfId="17714"/>
    <cellStyle name="Currency 8 2 2 6" xfId="17715"/>
    <cellStyle name="Currency 8 2 2 7" xfId="17716"/>
    <cellStyle name="Currency 8 2 2 8" xfId="45210"/>
    <cellStyle name="Currency 8 2 3" xfId="1364"/>
    <cellStyle name="Currency 8 2 3 2" xfId="17717"/>
    <cellStyle name="Currency 8 2 3 2 2" xfId="17718"/>
    <cellStyle name="Currency 8 2 3 2 2 2" xfId="17719"/>
    <cellStyle name="Currency 8 2 3 2 2 3" xfId="17720"/>
    <cellStyle name="Currency 8 2 3 2 3" xfId="17721"/>
    <cellStyle name="Currency 8 2 3 2 3 2" xfId="17722"/>
    <cellStyle name="Currency 8 2 3 2 3 3" xfId="17723"/>
    <cellStyle name="Currency 8 2 3 2 4" xfId="17724"/>
    <cellStyle name="Currency 8 2 3 2 5" xfId="17725"/>
    <cellStyle name="Currency 8 2 3 3" xfId="17726"/>
    <cellStyle name="Currency 8 2 3 3 2" xfId="17727"/>
    <cellStyle name="Currency 8 2 3 3 3" xfId="17728"/>
    <cellStyle name="Currency 8 2 3 4" xfId="17729"/>
    <cellStyle name="Currency 8 2 3 4 2" xfId="17730"/>
    <cellStyle name="Currency 8 2 3 4 3" xfId="17731"/>
    <cellStyle name="Currency 8 2 3 5" xfId="17732"/>
    <cellStyle name="Currency 8 2 3 6" xfId="17733"/>
    <cellStyle name="Currency 8 2 3 7" xfId="45211"/>
    <cellStyle name="Currency 8 2 4" xfId="17734"/>
    <cellStyle name="Currency 8 2 4 2" xfId="17735"/>
    <cellStyle name="Currency 8 2 4 2 2" xfId="17736"/>
    <cellStyle name="Currency 8 2 4 2 3" xfId="17737"/>
    <cellStyle name="Currency 8 2 4 3" xfId="17738"/>
    <cellStyle name="Currency 8 2 4 3 2" xfId="17739"/>
    <cellStyle name="Currency 8 2 4 3 3" xfId="17740"/>
    <cellStyle name="Currency 8 2 4 4" xfId="17741"/>
    <cellStyle name="Currency 8 2 4 5" xfId="17742"/>
    <cellStyle name="Currency 8 2 5" xfId="17743"/>
    <cellStyle name="Currency 8 2 5 2" xfId="17744"/>
    <cellStyle name="Currency 8 2 5 3" xfId="17745"/>
    <cellStyle name="Currency 8 2 6" xfId="17746"/>
    <cellStyle name="Currency 8 2 6 2" xfId="17747"/>
    <cellStyle name="Currency 8 2 6 3" xfId="17748"/>
    <cellStyle name="Currency 8 2 7" xfId="17749"/>
    <cellStyle name="Currency 8 2 8" xfId="17750"/>
    <cellStyle name="Currency 8 3" xfId="382"/>
    <cellStyle name="Currency 8 3 2" xfId="1366"/>
    <cellStyle name="Currency 8 3 2 2" xfId="17751"/>
    <cellStyle name="Currency 8 3 2 2 2" xfId="17752"/>
    <cellStyle name="Currency 8 3 2 2 2 2" xfId="17753"/>
    <cellStyle name="Currency 8 3 2 2 2 3" xfId="17754"/>
    <cellStyle name="Currency 8 3 2 2 3" xfId="17755"/>
    <cellStyle name="Currency 8 3 2 2 3 2" xfId="17756"/>
    <cellStyle name="Currency 8 3 2 2 3 3" xfId="17757"/>
    <cellStyle name="Currency 8 3 2 2 4" xfId="17758"/>
    <cellStyle name="Currency 8 3 2 2 5" xfId="17759"/>
    <cellStyle name="Currency 8 3 2 3" xfId="17760"/>
    <cellStyle name="Currency 8 3 2 3 2" xfId="17761"/>
    <cellStyle name="Currency 8 3 2 3 3" xfId="17762"/>
    <cellStyle name="Currency 8 3 2 4" xfId="17763"/>
    <cellStyle name="Currency 8 3 2 4 2" xfId="17764"/>
    <cellStyle name="Currency 8 3 2 4 3" xfId="17765"/>
    <cellStyle name="Currency 8 3 2 5" xfId="17766"/>
    <cellStyle name="Currency 8 3 2 6" xfId="17767"/>
    <cellStyle name="Currency 8 3 3" xfId="1367"/>
    <cellStyle name="Currency 8 3 3 2" xfId="17768"/>
    <cellStyle name="Currency 8 3 3 2 2" xfId="17769"/>
    <cellStyle name="Currency 8 3 3 2 3" xfId="17770"/>
    <cellStyle name="Currency 8 3 3 3" xfId="17771"/>
    <cellStyle name="Currency 8 3 3 3 2" xfId="17772"/>
    <cellStyle name="Currency 8 3 3 3 3" xfId="17773"/>
    <cellStyle name="Currency 8 3 3 4" xfId="17774"/>
    <cellStyle name="Currency 8 3 3 5" xfId="17775"/>
    <cellStyle name="Currency 8 3 4" xfId="17776"/>
    <cellStyle name="Currency 8 3 4 2" xfId="17777"/>
    <cellStyle name="Currency 8 3 4 3" xfId="17778"/>
    <cellStyle name="Currency 8 3 5" xfId="17779"/>
    <cellStyle name="Currency 8 3 5 2" xfId="17780"/>
    <cellStyle name="Currency 8 3 5 3" xfId="17781"/>
    <cellStyle name="Currency 8 3 6" xfId="17782"/>
    <cellStyle name="Currency 8 3 7" xfId="17783"/>
    <cellStyle name="Currency 8 3 8" xfId="17784"/>
    <cellStyle name="Currency 8 3 9" xfId="1365"/>
    <cellStyle name="Currency 8 4" xfId="1368"/>
    <cellStyle name="Currency 8 4 2" xfId="17785"/>
    <cellStyle name="Currency 8 4 2 2" xfId="17786"/>
    <cellStyle name="Currency 8 4 2 2 2" xfId="17787"/>
    <cellStyle name="Currency 8 4 2 2 3" xfId="17788"/>
    <cellStyle name="Currency 8 4 2 3" xfId="17789"/>
    <cellStyle name="Currency 8 4 2 3 2" xfId="17790"/>
    <cellStyle name="Currency 8 4 2 3 3" xfId="17791"/>
    <cellStyle name="Currency 8 4 2 4" xfId="17792"/>
    <cellStyle name="Currency 8 4 2 5" xfId="17793"/>
    <cellStyle name="Currency 8 4 2 6" xfId="17794"/>
    <cellStyle name="Currency 8 4 2 7" xfId="44138"/>
    <cellStyle name="Currency 8 4 3" xfId="17795"/>
    <cellStyle name="Currency 8 4 3 2" xfId="17796"/>
    <cellStyle name="Currency 8 4 3 3" xfId="17797"/>
    <cellStyle name="Currency 8 4 4" xfId="17798"/>
    <cellStyle name="Currency 8 4 4 2" xfId="17799"/>
    <cellStyle name="Currency 8 4 4 3" xfId="17800"/>
    <cellStyle name="Currency 8 4 5" xfId="17801"/>
    <cellStyle name="Currency 8 4 6" xfId="17802"/>
    <cellStyle name="Currency 8 5" xfId="17803"/>
    <cellStyle name="Currency 8 5 2" xfId="17804"/>
    <cellStyle name="Currency 8 5 2 2" xfId="17805"/>
    <cellStyle name="Currency 8 5 2 3" xfId="17806"/>
    <cellStyle name="Currency 8 5 3" xfId="17807"/>
    <cellStyle name="Currency 8 5 3 2" xfId="17808"/>
    <cellStyle name="Currency 8 5 3 3" xfId="17809"/>
    <cellStyle name="Currency 8 5 4" xfId="17810"/>
    <cellStyle name="Currency 8 5 5" xfId="17811"/>
    <cellStyle name="Currency 8 6" xfId="17812"/>
    <cellStyle name="Currency 8 6 2" xfId="17813"/>
    <cellStyle name="Currency 8 6 3" xfId="17814"/>
    <cellStyle name="Currency 8 7" xfId="17815"/>
    <cellStyle name="Currency 8 7 2" xfId="17816"/>
    <cellStyle name="Currency 8 7 3" xfId="17817"/>
    <cellStyle name="Currency 8 8" xfId="17818"/>
    <cellStyle name="Currency 8 9" xfId="17819"/>
    <cellStyle name="Currency 9" xfId="383"/>
    <cellStyle name="Currency 9 2" xfId="384"/>
    <cellStyle name="Currency 9 2 2" xfId="1369"/>
    <cellStyle name="Currency 9 2 2 2" xfId="17820"/>
    <cellStyle name="Currency 9 2 2 2 2" xfId="17821"/>
    <cellStyle name="Currency 9 2 2 2 2 2" xfId="17822"/>
    <cellStyle name="Currency 9 2 2 2 2 3" xfId="17823"/>
    <cellStyle name="Currency 9 2 2 2 3" xfId="17824"/>
    <cellStyle name="Currency 9 2 2 2 3 2" xfId="17825"/>
    <cellStyle name="Currency 9 2 2 2 3 3" xfId="17826"/>
    <cellStyle name="Currency 9 2 2 2 4" xfId="17827"/>
    <cellStyle name="Currency 9 2 2 2 5" xfId="17828"/>
    <cellStyle name="Currency 9 2 2 3" xfId="17829"/>
    <cellStyle name="Currency 9 2 2 3 2" xfId="17830"/>
    <cellStyle name="Currency 9 2 2 3 3" xfId="17831"/>
    <cellStyle name="Currency 9 2 2 4" xfId="17832"/>
    <cellStyle name="Currency 9 2 2 4 2" xfId="17833"/>
    <cellStyle name="Currency 9 2 2 4 3" xfId="17834"/>
    <cellStyle name="Currency 9 2 2 5" xfId="17835"/>
    <cellStyle name="Currency 9 2 2 6" xfId="17836"/>
    <cellStyle name="Currency 9 2 2 7" xfId="45212"/>
    <cellStyle name="Currency 9 2 3" xfId="17837"/>
    <cellStyle name="Currency 9 2 3 2" xfId="17838"/>
    <cellStyle name="Currency 9 2 3 2 2" xfId="17839"/>
    <cellStyle name="Currency 9 2 3 2 3" xfId="17840"/>
    <cellStyle name="Currency 9 2 3 3" xfId="17841"/>
    <cellStyle name="Currency 9 2 3 3 2" xfId="17842"/>
    <cellStyle name="Currency 9 2 3 3 3" xfId="17843"/>
    <cellStyle name="Currency 9 2 3 4" xfId="17844"/>
    <cellStyle name="Currency 9 2 3 5" xfId="17845"/>
    <cellStyle name="Currency 9 2 4" xfId="17846"/>
    <cellStyle name="Currency 9 2 4 2" xfId="17847"/>
    <cellStyle name="Currency 9 2 4 3" xfId="17848"/>
    <cellStyle name="Currency 9 2 5" xfId="17849"/>
    <cellStyle name="Currency 9 2 5 2" xfId="17850"/>
    <cellStyle name="Currency 9 2 5 3" xfId="17851"/>
    <cellStyle name="Currency 9 2 6" xfId="17852"/>
    <cellStyle name="Currency 9 2 7" xfId="17853"/>
    <cellStyle name="Currency 9 2 8" xfId="45213"/>
    <cellStyle name="Currency 9 3" xfId="1370"/>
    <cellStyle name="Currency 9 3 2" xfId="17854"/>
    <cellStyle name="Currency 9 3 2 2" xfId="17855"/>
    <cellStyle name="Currency 9 3 2 2 2" xfId="17856"/>
    <cellStyle name="Currency 9 3 2 2 3" xfId="17857"/>
    <cellStyle name="Currency 9 3 2 3" xfId="17858"/>
    <cellStyle name="Currency 9 3 2 3 2" xfId="17859"/>
    <cellStyle name="Currency 9 3 2 3 3" xfId="17860"/>
    <cellStyle name="Currency 9 3 2 4" xfId="17861"/>
    <cellStyle name="Currency 9 3 2 5" xfId="17862"/>
    <cellStyle name="Currency 9 3 2 6" xfId="17863"/>
    <cellStyle name="Currency 9 3 2 7" xfId="44139"/>
    <cellStyle name="Currency 9 3 3" xfId="17864"/>
    <cellStyle name="Currency 9 3 3 2" xfId="17865"/>
    <cellStyle name="Currency 9 3 3 3" xfId="17866"/>
    <cellStyle name="Currency 9 3 4" xfId="17867"/>
    <cellStyle name="Currency 9 3 4 2" xfId="17868"/>
    <cellStyle name="Currency 9 3 4 3" xfId="17869"/>
    <cellStyle name="Currency 9 3 5" xfId="17870"/>
    <cellStyle name="Currency 9 3 6" xfId="17871"/>
    <cellStyle name="Currency 9 4" xfId="17872"/>
    <cellStyle name="Currency 9 4 2" xfId="17873"/>
    <cellStyle name="Currency 9 4 2 2" xfId="17874"/>
    <cellStyle name="Currency 9 4 2 3" xfId="17875"/>
    <cellStyle name="Currency 9 4 3" xfId="17876"/>
    <cellStyle name="Currency 9 4 3 2" xfId="17877"/>
    <cellStyle name="Currency 9 4 3 3" xfId="17878"/>
    <cellStyle name="Currency 9 4 4" xfId="17879"/>
    <cellStyle name="Currency 9 4 5" xfId="17880"/>
    <cellStyle name="Currency 9 5" xfId="17881"/>
    <cellStyle name="Currency 9 5 2" xfId="17882"/>
    <cellStyle name="Currency 9 5 3" xfId="17883"/>
    <cellStyle name="Currency 9 6" xfId="17884"/>
    <cellStyle name="Currency 9 6 2" xfId="17885"/>
    <cellStyle name="Currency 9 6 3" xfId="17886"/>
    <cellStyle name="Currency 9 7" xfId="17887"/>
    <cellStyle name="Currency 9 8" xfId="17888"/>
    <cellStyle name="Currency0" xfId="385"/>
    <cellStyle name="Custom - Style1" xfId="1371"/>
    <cellStyle name="Custom - Style8" xfId="1372"/>
    <cellStyle name="Data   - Style2" xfId="1373"/>
    <cellStyle name="Data   - Style2 10" xfId="17889"/>
    <cellStyle name="Data   - Style2 10 2" xfId="17890"/>
    <cellStyle name="Data   - Style2 10 2 2" xfId="17891"/>
    <cellStyle name="Data   - Style2 10 2 3" xfId="17892"/>
    <cellStyle name="Data   - Style2 10 3" xfId="17893"/>
    <cellStyle name="Data   - Style2 10 3 2" xfId="17894"/>
    <cellStyle name="Data   - Style2 10 3 3" xfId="17895"/>
    <cellStyle name="Data   - Style2 10 4" xfId="17896"/>
    <cellStyle name="Data   - Style2 10 4 2" xfId="17897"/>
    <cellStyle name="Data   - Style2 10 4 3" xfId="17898"/>
    <cellStyle name="Data   - Style2 10 5" xfId="17899"/>
    <cellStyle name="Data   - Style2 10 5 2" xfId="17900"/>
    <cellStyle name="Data   - Style2 10 5 3" xfId="17901"/>
    <cellStyle name="Data   - Style2 10 6" xfId="17902"/>
    <cellStyle name="Data   - Style2 10 6 2" xfId="17903"/>
    <cellStyle name="Data   - Style2 10 6 3" xfId="17904"/>
    <cellStyle name="Data   - Style2 10 7" xfId="17905"/>
    <cellStyle name="Data   - Style2 10 7 2" xfId="17906"/>
    <cellStyle name="Data   - Style2 10 7 3" xfId="17907"/>
    <cellStyle name="Data   - Style2 10 8" xfId="17908"/>
    <cellStyle name="Data   - Style2 10 9" xfId="17909"/>
    <cellStyle name="Data   - Style2 11" xfId="17910"/>
    <cellStyle name="Data   - Style2 11 2" xfId="17911"/>
    <cellStyle name="Data   - Style2 12" xfId="17912"/>
    <cellStyle name="Data   - Style2 12 2" xfId="17913"/>
    <cellStyle name="Data   - Style2 12 3" xfId="17914"/>
    <cellStyle name="Data   - Style2 13" xfId="44140"/>
    <cellStyle name="Data   - Style2 2" xfId="17915"/>
    <cellStyle name="Data   - Style2 2 2" xfId="17916"/>
    <cellStyle name="Data   - Style2 2 2 10" xfId="17917"/>
    <cellStyle name="Data   - Style2 2 2 2" xfId="17918"/>
    <cellStyle name="Data   - Style2 2 2 2 2" xfId="17919"/>
    <cellStyle name="Data   - Style2 2 2 2 2 2" xfId="17920"/>
    <cellStyle name="Data   - Style2 2 2 2 2 3" xfId="17921"/>
    <cellStyle name="Data   - Style2 2 2 2 3" xfId="17922"/>
    <cellStyle name="Data   - Style2 2 2 2 3 2" xfId="17923"/>
    <cellStyle name="Data   - Style2 2 2 2 3 3" xfId="17924"/>
    <cellStyle name="Data   - Style2 2 2 2 4" xfId="17925"/>
    <cellStyle name="Data   - Style2 2 2 2 4 2" xfId="17926"/>
    <cellStyle name="Data   - Style2 2 2 2 4 3" xfId="17927"/>
    <cellStyle name="Data   - Style2 2 2 2 5" xfId="17928"/>
    <cellStyle name="Data   - Style2 2 2 2 5 2" xfId="17929"/>
    <cellStyle name="Data   - Style2 2 2 2 5 3" xfId="17930"/>
    <cellStyle name="Data   - Style2 2 2 2 6" xfId="17931"/>
    <cellStyle name="Data   - Style2 2 2 2 6 2" xfId="17932"/>
    <cellStyle name="Data   - Style2 2 2 2 6 3" xfId="17933"/>
    <cellStyle name="Data   - Style2 2 2 2 7" xfId="17934"/>
    <cellStyle name="Data   - Style2 2 2 2 7 2" xfId="17935"/>
    <cellStyle name="Data   - Style2 2 2 2 7 3" xfId="17936"/>
    <cellStyle name="Data   - Style2 2 2 2 8" xfId="17937"/>
    <cellStyle name="Data   - Style2 2 2 2 9" xfId="17938"/>
    <cellStyle name="Data   - Style2 2 2 3" xfId="17939"/>
    <cellStyle name="Data   - Style2 2 2 3 2" xfId="17940"/>
    <cellStyle name="Data   - Style2 2 2 3 3" xfId="17941"/>
    <cellStyle name="Data   - Style2 2 2 4" xfId="17942"/>
    <cellStyle name="Data   - Style2 2 2 4 2" xfId="17943"/>
    <cellStyle name="Data   - Style2 2 2 4 3" xfId="17944"/>
    <cellStyle name="Data   - Style2 2 2 5" xfId="17945"/>
    <cellStyle name="Data   - Style2 2 2 5 2" xfId="17946"/>
    <cellStyle name="Data   - Style2 2 2 5 3" xfId="17947"/>
    <cellStyle name="Data   - Style2 2 2 6" xfId="17948"/>
    <cellStyle name="Data   - Style2 2 2 6 2" xfId="17949"/>
    <cellStyle name="Data   - Style2 2 2 6 3" xfId="17950"/>
    <cellStyle name="Data   - Style2 2 2 7" xfId="17951"/>
    <cellStyle name="Data   - Style2 2 2 7 2" xfId="17952"/>
    <cellStyle name="Data   - Style2 2 2 7 3" xfId="17953"/>
    <cellStyle name="Data   - Style2 2 2 8" xfId="17954"/>
    <cellStyle name="Data   - Style2 2 2 8 2" xfId="17955"/>
    <cellStyle name="Data   - Style2 2 2 8 3" xfId="17956"/>
    <cellStyle name="Data   - Style2 2 2 9" xfId="17957"/>
    <cellStyle name="Data   - Style2 2 3" xfId="17958"/>
    <cellStyle name="Data   - Style2 2 3 10" xfId="17959"/>
    <cellStyle name="Data   - Style2 2 3 2" xfId="17960"/>
    <cellStyle name="Data   - Style2 2 3 2 2" xfId="17961"/>
    <cellStyle name="Data   - Style2 2 3 2 2 2" xfId="17962"/>
    <cellStyle name="Data   - Style2 2 3 2 2 3" xfId="17963"/>
    <cellStyle name="Data   - Style2 2 3 2 3" xfId="17964"/>
    <cellStyle name="Data   - Style2 2 3 2 3 2" xfId="17965"/>
    <cellStyle name="Data   - Style2 2 3 2 3 3" xfId="17966"/>
    <cellStyle name="Data   - Style2 2 3 2 4" xfId="17967"/>
    <cellStyle name="Data   - Style2 2 3 2 4 2" xfId="17968"/>
    <cellStyle name="Data   - Style2 2 3 2 4 3" xfId="17969"/>
    <cellStyle name="Data   - Style2 2 3 2 5" xfId="17970"/>
    <cellStyle name="Data   - Style2 2 3 2 5 2" xfId="17971"/>
    <cellStyle name="Data   - Style2 2 3 2 5 3" xfId="17972"/>
    <cellStyle name="Data   - Style2 2 3 2 6" xfId="17973"/>
    <cellStyle name="Data   - Style2 2 3 2 6 2" xfId="17974"/>
    <cellStyle name="Data   - Style2 2 3 2 6 3" xfId="17975"/>
    <cellStyle name="Data   - Style2 2 3 2 7" xfId="17976"/>
    <cellStyle name="Data   - Style2 2 3 2 7 2" xfId="17977"/>
    <cellStyle name="Data   - Style2 2 3 2 7 3" xfId="17978"/>
    <cellStyle name="Data   - Style2 2 3 2 8" xfId="17979"/>
    <cellStyle name="Data   - Style2 2 3 2 9" xfId="17980"/>
    <cellStyle name="Data   - Style2 2 3 3" xfId="17981"/>
    <cellStyle name="Data   - Style2 2 3 3 2" xfId="17982"/>
    <cellStyle name="Data   - Style2 2 3 3 3" xfId="17983"/>
    <cellStyle name="Data   - Style2 2 3 4" xfId="17984"/>
    <cellStyle name="Data   - Style2 2 3 4 2" xfId="17985"/>
    <cellStyle name="Data   - Style2 2 3 4 3" xfId="17986"/>
    <cellStyle name="Data   - Style2 2 3 5" xfId="17987"/>
    <cellStyle name="Data   - Style2 2 3 5 2" xfId="17988"/>
    <cellStyle name="Data   - Style2 2 3 5 3" xfId="17989"/>
    <cellStyle name="Data   - Style2 2 3 6" xfId="17990"/>
    <cellStyle name="Data   - Style2 2 3 6 2" xfId="17991"/>
    <cellStyle name="Data   - Style2 2 3 6 3" xfId="17992"/>
    <cellStyle name="Data   - Style2 2 3 7" xfId="17993"/>
    <cellStyle name="Data   - Style2 2 3 7 2" xfId="17994"/>
    <cellStyle name="Data   - Style2 2 3 7 3" xfId="17995"/>
    <cellStyle name="Data   - Style2 2 3 8" xfId="17996"/>
    <cellStyle name="Data   - Style2 2 3 8 2" xfId="17997"/>
    <cellStyle name="Data   - Style2 2 3 8 3" xfId="17998"/>
    <cellStyle name="Data   - Style2 2 3 9" xfId="17999"/>
    <cellStyle name="Data   - Style2 2 4" xfId="18000"/>
    <cellStyle name="Data   - Style2 2 4 10" xfId="18001"/>
    <cellStyle name="Data   - Style2 2 4 2" xfId="18002"/>
    <cellStyle name="Data   - Style2 2 4 2 2" xfId="18003"/>
    <cellStyle name="Data   - Style2 2 4 2 2 2" xfId="18004"/>
    <cellStyle name="Data   - Style2 2 4 2 2 3" xfId="18005"/>
    <cellStyle name="Data   - Style2 2 4 2 3" xfId="18006"/>
    <cellStyle name="Data   - Style2 2 4 2 3 2" xfId="18007"/>
    <cellStyle name="Data   - Style2 2 4 2 3 3" xfId="18008"/>
    <cellStyle name="Data   - Style2 2 4 2 4" xfId="18009"/>
    <cellStyle name="Data   - Style2 2 4 2 4 2" xfId="18010"/>
    <cellStyle name="Data   - Style2 2 4 2 4 3" xfId="18011"/>
    <cellStyle name="Data   - Style2 2 4 2 5" xfId="18012"/>
    <cellStyle name="Data   - Style2 2 4 2 5 2" xfId="18013"/>
    <cellStyle name="Data   - Style2 2 4 2 5 3" xfId="18014"/>
    <cellStyle name="Data   - Style2 2 4 2 6" xfId="18015"/>
    <cellStyle name="Data   - Style2 2 4 2 6 2" xfId="18016"/>
    <cellStyle name="Data   - Style2 2 4 2 6 3" xfId="18017"/>
    <cellStyle name="Data   - Style2 2 4 2 7" xfId="18018"/>
    <cellStyle name="Data   - Style2 2 4 2 7 2" xfId="18019"/>
    <cellStyle name="Data   - Style2 2 4 2 7 3" xfId="18020"/>
    <cellStyle name="Data   - Style2 2 4 2 8" xfId="18021"/>
    <cellStyle name="Data   - Style2 2 4 2 9" xfId="18022"/>
    <cellStyle name="Data   - Style2 2 4 3" xfId="18023"/>
    <cellStyle name="Data   - Style2 2 4 3 2" xfId="18024"/>
    <cellStyle name="Data   - Style2 2 4 3 3" xfId="18025"/>
    <cellStyle name="Data   - Style2 2 4 4" xfId="18026"/>
    <cellStyle name="Data   - Style2 2 4 4 2" xfId="18027"/>
    <cellStyle name="Data   - Style2 2 4 4 3" xfId="18028"/>
    <cellStyle name="Data   - Style2 2 4 5" xfId="18029"/>
    <cellStyle name="Data   - Style2 2 4 5 2" xfId="18030"/>
    <cellStyle name="Data   - Style2 2 4 5 3" xfId="18031"/>
    <cellStyle name="Data   - Style2 2 4 6" xfId="18032"/>
    <cellStyle name="Data   - Style2 2 4 6 2" xfId="18033"/>
    <cellStyle name="Data   - Style2 2 4 6 3" xfId="18034"/>
    <cellStyle name="Data   - Style2 2 4 7" xfId="18035"/>
    <cellStyle name="Data   - Style2 2 4 7 2" xfId="18036"/>
    <cellStyle name="Data   - Style2 2 4 7 3" xfId="18037"/>
    <cellStyle name="Data   - Style2 2 4 8" xfId="18038"/>
    <cellStyle name="Data   - Style2 2 4 8 2" xfId="18039"/>
    <cellStyle name="Data   - Style2 2 4 8 3" xfId="18040"/>
    <cellStyle name="Data   - Style2 2 4 9" xfId="18041"/>
    <cellStyle name="Data   - Style2 2 5" xfId="18042"/>
    <cellStyle name="Data   - Style2 2 5 10" xfId="18043"/>
    <cellStyle name="Data   - Style2 2 5 2" xfId="18044"/>
    <cellStyle name="Data   - Style2 2 5 2 2" xfId="18045"/>
    <cellStyle name="Data   - Style2 2 5 2 2 2" xfId="18046"/>
    <cellStyle name="Data   - Style2 2 5 2 2 3" xfId="18047"/>
    <cellStyle name="Data   - Style2 2 5 2 3" xfId="18048"/>
    <cellStyle name="Data   - Style2 2 5 2 3 2" xfId="18049"/>
    <cellStyle name="Data   - Style2 2 5 2 3 3" xfId="18050"/>
    <cellStyle name="Data   - Style2 2 5 2 4" xfId="18051"/>
    <cellStyle name="Data   - Style2 2 5 2 4 2" xfId="18052"/>
    <cellStyle name="Data   - Style2 2 5 2 4 3" xfId="18053"/>
    <cellStyle name="Data   - Style2 2 5 2 5" xfId="18054"/>
    <cellStyle name="Data   - Style2 2 5 2 5 2" xfId="18055"/>
    <cellStyle name="Data   - Style2 2 5 2 5 3" xfId="18056"/>
    <cellStyle name="Data   - Style2 2 5 2 6" xfId="18057"/>
    <cellStyle name="Data   - Style2 2 5 2 6 2" xfId="18058"/>
    <cellStyle name="Data   - Style2 2 5 2 6 3" xfId="18059"/>
    <cellStyle name="Data   - Style2 2 5 2 7" xfId="18060"/>
    <cellStyle name="Data   - Style2 2 5 2 7 2" xfId="18061"/>
    <cellStyle name="Data   - Style2 2 5 2 7 3" xfId="18062"/>
    <cellStyle name="Data   - Style2 2 5 2 8" xfId="18063"/>
    <cellStyle name="Data   - Style2 2 5 2 9" xfId="18064"/>
    <cellStyle name="Data   - Style2 2 5 3" xfId="18065"/>
    <cellStyle name="Data   - Style2 2 5 3 2" xfId="18066"/>
    <cellStyle name="Data   - Style2 2 5 3 3" xfId="18067"/>
    <cellStyle name="Data   - Style2 2 5 4" xfId="18068"/>
    <cellStyle name="Data   - Style2 2 5 4 2" xfId="18069"/>
    <cellStyle name="Data   - Style2 2 5 4 3" xfId="18070"/>
    <cellStyle name="Data   - Style2 2 5 5" xfId="18071"/>
    <cellStyle name="Data   - Style2 2 5 5 2" xfId="18072"/>
    <cellStyle name="Data   - Style2 2 5 5 3" xfId="18073"/>
    <cellStyle name="Data   - Style2 2 5 6" xfId="18074"/>
    <cellStyle name="Data   - Style2 2 5 6 2" xfId="18075"/>
    <cellStyle name="Data   - Style2 2 5 6 3" xfId="18076"/>
    <cellStyle name="Data   - Style2 2 5 7" xfId="18077"/>
    <cellStyle name="Data   - Style2 2 5 7 2" xfId="18078"/>
    <cellStyle name="Data   - Style2 2 5 7 3" xfId="18079"/>
    <cellStyle name="Data   - Style2 2 5 8" xfId="18080"/>
    <cellStyle name="Data   - Style2 2 5 8 2" xfId="18081"/>
    <cellStyle name="Data   - Style2 2 5 8 3" xfId="18082"/>
    <cellStyle name="Data   - Style2 2 5 9" xfId="18083"/>
    <cellStyle name="Data   - Style2 2 6" xfId="18084"/>
    <cellStyle name="Data   - Style2 2 6 2" xfId="18085"/>
    <cellStyle name="Data   - Style2 2 6 2 2" xfId="18086"/>
    <cellStyle name="Data   - Style2 2 6 2 3" xfId="18087"/>
    <cellStyle name="Data   - Style2 2 6 3" xfId="18088"/>
    <cellStyle name="Data   - Style2 2 6 3 2" xfId="18089"/>
    <cellStyle name="Data   - Style2 2 6 3 3" xfId="18090"/>
    <cellStyle name="Data   - Style2 2 6 4" xfId="18091"/>
    <cellStyle name="Data   - Style2 2 6 4 2" xfId="18092"/>
    <cellStyle name="Data   - Style2 2 6 4 3" xfId="18093"/>
    <cellStyle name="Data   - Style2 2 6 5" xfId="18094"/>
    <cellStyle name="Data   - Style2 2 6 5 2" xfId="18095"/>
    <cellStyle name="Data   - Style2 2 6 5 3" xfId="18096"/>
    <cellStyle name="Data   - Style2 2 6 6" xfId="18097"/>
    <cellStyle name="Data   - Style2 2 6 6 2" xfId="18098"/>
    <cellStyle name="Data   - Style2 2 6 6 3" xfId="18099"/>
    <cellStyle name="Data   - Style2 2 6 7" xfId="18100"/>
    <cellStyle name="Data   - Style2 2 6 7 2" xfId="18101"/>
    <cellStyle name="Data   - Style2 2 6 7 3" xfId="18102"/>
    <cellStyle name="Data   - Style2 2 6 8" xfId="18103"/>
    <cellStyle name="Data   - Style2 2 6 9" xfId="18104"/>
    <cellStyle name="Data   - Style2 2 7" xfId="18105"/>
    <cellStyle name="Data   - Style2 2 7 2" xfId="18106"/>
    <cellStyle name="Data   - Style2 2 7 3" xfId="18107"/>
    <cellStyle name="Data   - Style2 2 8" xfId="18108"/>
    <cellStyle name="Data   - Style2 2 8 2" xfId="18109"/>
    <cellStyle name="Data   - Style2 2 8 3" xfId="18110"/>
    <cellStyle name="Data   - Style2 2 9" xfId="44141"/>
    <cellStyle name="Data   - Style2 3" xfId="18111"/>
    <cellStyle name="Data   - Style2 3 2" xfId="18112"/>
    <cellStyle name="Data   - Style2 3 2 10" xfId="18113"/>
    <cellStyle name="Data   - Style2 3 2 2" xfId="18114"/>
    <cellStyle name="Data   - Style2 3 2 2 2" xfId="18115"/>
    <cellStyle name="Data   - Style2 3 2 2 2 2" xfId="18116"/>
    <cellStyle name="Data   - Style2 3 2 2 2 3" xfId="18117"/>
    <cellStyle name="Data   - Style2 3 2 2 3" xfId="18118"/>
    <cellStyle name="Data   - Style2 3 2 2 3 2" xfId="18119"/>
    <cellStyle name="Data   - Style2 3 2 2 3 3" xfId="18120"/>
    <cellStyle name="Data   - Style2 3 2 2 4" xfId="18121"/>
    <cellStyle name="Data   - Style2 3 2 2 4 2" xfId="18122"/>
    <cellStyle name="Data   - Style2 3 2 2 4 3" xfId="18123"/>
    <cellStyle name="Data   - Style2 3 2 2 5" xfId="18124"/>
    <cellStyle name="Data   - Style2 3 2 2 5 2" xfId="18125"/>
    <cellStyle name="Data   - Style2 3 2 2 5 3" xfId="18126"/>
    <cellStyle name="Data   - Style2 3 2 2 6" xfId="18127"/>
    <cellStyle name="Data   - Style2 3 2 2 6 2" xfId="18128"/>
    <cellStyle name="Data   - Style2 3 2 2 6 3" xfId="18129"/>
    <cellStyle name="Data   - Style2 3 2 2 7" xfId="18130"/>
    <cellStyle name="Data   - Style2 3 2 2 7 2" xfId="18131"/>
    <cellStyle name="Data   - Style2 3 2 2 7 3" xfId="18132"/>
    <cellStyle name="Data   - Style2 3 2 2 8" xfId="18133"/>
    <cellStyle name="Data   - Style2 3 2 2 9" xfId="18134"/>
    <cellStyle name="Data   - Style2 3 2 3" xfId="18135"/>
    <cellStyle name="Data   - Style2 3 2 3 2" xfId="18136"/>
    <cellStyle name="Data   - Style2 3 2 3 3" xfId="18137"/>
    <cellStyle name="Data   - Style2 3 2 4" xfId="18138"/>
    <cellStyle name="Data   - Style2 3 2 4 2" xfId="18139"/>
    <cellStyle name="Data   - Style2 3 2 4 3" xfId="18140"/>
    <cellStyle name="Data   - Style2 3 2 5" xfId="18141"/>
    <cellStyle name="Data   - Style2 3 2 5 2" xfId="18142"/>
    <cellStyle name="Data   - Style2 3 2 5 3" xfId="18143"/>
    <cellStyle name="Data   - Style2 3 2 6" xfId="18144"/>
    <cellStyle name="Data   - Style2 3 2 6 2" xfId="18145"/>
    <cellStyle name="Data   - Style2 3 2 6 3" xfId="18146"/>
    <cellStyle name="Data   - Style2 3 2 7" xfId="18147"/>
    <cellStyle name="Data   - Style2 3 2 7 2" xfId="18148"/>
    <cellStyle name="Data   - Style2 3 2 7 3" xfId="18149"/>
    <cellStyle name="Data   - Style2 3 2 8" xfId="18150"/>
    <cellStyle name="Data   - Style2 3 2 8 2" xfId="18151"/>
    <cellStyle name="Data   - Style2 3 2 8 3" xfId="18152"/>
    <cellStyle name="Data   - Style2 3 2 9" xfId="18153"/>
    <cellStyle name="Data   - Style2 3 3" xfId="18154"/>
    <cellStyle name="Data   - Style2 3 3 10" xfId="18155"/>
    <cellStyle name="Data   - Style2 3 3 2" xfId="18156"/>
    <cellStyle name="Data   - Style2 3 3 2 2" xfId="18157"/>
    <cellStyle name="Data   - Style2 3 3 2 2 2" xfId="18158"/>
    <cellStyle name="Data   - Style2 3 3 2 2 3" xfId="18159"/>
    <cellStyle name="Data   - Style2 3 3 2 3" xfId="18160"/>
    <cellStyle name="Data   - Style2 3 3 2 3 2" xfId="18161"/>
    <cellStyle name="Data   - Style2 3 3 2 3 3" xfId="18162"/>
    <cellStyle name="Data   - Style2 3 3 2 4" xfId="18163"/>
    <cellStyle name="Data   - Style2 3 3 2 4 2" xfId="18164"/>
    <cellStyle name="Data   - Style2 3 3 2 4 3" xfId="18165"/>
    <cellStyle name="Data   - Style2 3 3 2 5" xfId="18166"/>
    <cellStyle name="Data   - Style2 3 3 2 5 2" xfId="18167"/>
    <cellStyle name="Data   - Style2 3 3 2 5 3" xfId="18168"/>
    <cellStyle name="Data   - Style2 3 3 2 6" xfId="18169"/>
    <cellStyle name="Data   - Style2 3 3 2 6 2" xfId="18170"/>
    <cellStyle name="Data   - Style2 3 3 2 6 3" xfId="18171"/>
    <cellStyle name="Data   - Style2 3 3 2 7" xfId="18172"/>
    <cellStyle name="Data   - Style2 3 3 2 7 2" xfId="18173"/>
    <cellStyle name="Data   - Style2 3 3 2 7 3" xfId="18174"/>
    <cellStyle name="Data   - Style2 3 3 2 8" xfId="18175"/>
    <cellStyle name="Data   - Style2 3 3 2 9" xfId="18176"/>
    <cellStyle name="Data   - Style2 3 3 3" xfId="18177"/>
    <cellStyle name="Data   - Style2 3 3 3 2" xfId="18178"/>
    <cellStyle name="Data   - Style2 3 3 3 3" xfId="18179"/>
    <cellStyle name="Data   - Style2 3 3 4" xfId="18180"/>
    <cellStyle name="Data   - Style2 3 3 4 2" xfId="18181"/>
    <cellStyle name="Data   - Style2 3 3 4 3" xfId="18182"/>
    <cellStyle name="Data   - Style2 3 3 5" xfId="18183"/>
    <cellStyle name="Data   - Style2 3 3 5 2" xfId="18184"/>
    <cellStyle name="Data   - Style2 3 3 5 3" xfId="18185"/>
    <cellStyle name="Data   - Style2 3 3 6" xfId="18186"/>
    <cellStyle name="Data   - Style2 3 3 6 2" xfId="18187"/>
    <cellStyle name="Data   - Style2 3 3 6 3" xfId="18188"/>
    <cellStyle name="Data   - Style2 3 3 7" xfId="18189"/>
    <cellStyle name="Data   - Style2 3 3 7 2" xfId="18190"/>
    <cellStyle name="Data   - Style2 3 3 7 3" xfId="18191"/>
    <cellStyle name="Data   - Style2 3 3 8" xfId="18192"/>
    <cellStyle name="Data   - Style2 3 3 8 2" xfId="18193"/>
    <cellStyle name="Data   - Style2 3 3 8 3" xfId="18194"/>
    <cellStyle name="Data   - Style2 3 3 9" xfId="18195"/>
    <cellStyle name="Data   - Style2 3 4" xfId="18196"/>
    <cellStyle name="Data   - Style2 3 4 10" xfId="18197"/>
    <cellStyle name="Data   - Style2 3 4 2" xfId="18198"/>
    <cellStyle name="Data   - Style2 3 4 2 2" xfId="18199"/>
    <cellStyle name="Data   - Style2 3 4 2 2 2" xfId="18200"/>
    <cellStyle name="Data   - Style2 3 4 2 2 3" xfId="18201"/>
    <cellStyle name="Data   - Style2 3 4 2 3" xfId="18202"/>
    <cellStyle name="Data   - Style2 3 4 2 3 2" xfId="18203"/>
    <cellStyle name="Data   - Style2 3 4 2 3 3" xfId="18204"/>
    <cellStyle name="Data   - Style2 3 4 2 4" xfId="18205"/>
    <cellStyle name="Data   - Style2 3 4 2 4 2" xfId="18206"/>
    <cellStyle name="Data   - Style2 3 4 2 4 3" xfId="18207"/>
    <cellStyle name="Data   - Style2 3 4 2 5" xfId="18208"/>
    <cellStyle name="Data   - Style2 3 4 2 5 2" xfId="18209"/>
    <cellStyle name="Data   - Style2 3 4 2 5 3" xfId="18210"/>
    <cellStyle name="Data   - Style2 3 4 2 6" xfId="18211"/>
    <cellStyle name="Data   - Style2 3 4 2 6 2" xfId="18212"/>
    <cellStyle name="Data   - Style2 3 4 2 6 3" xfId="18213"/>
    <cellStyle name="Data   - Style2 3 4 2 7" xfId="18214"/>
    <cellStyle name="Data   - Style2 3 4 2 7 2" xfId="18215"/>
    <cellStyle name="Data   - Style2 3 4 2 7 3" xfId="18216"/>
    <cellStyle name="Data   - Style2 3 4 2 8" xfId="18217"/>
    <cellStyle name="Data   - Style2 3 4 2 9" xfId="18218"/>
    <cellStyle name="Data   - Style2 3 4 3" xfId="18219"/>
    <cellStyle name="Data   - Style2 3 4 3 2" xfId="18220"/>
    <cellStyle name="Data   - Style2 3 4 3 3" xfId="18221"/>
    <cellStyle name="Data   - Style2 3 4 4" xfId="18222"/>
    <cellStyle name="Data   - Style2 3 4 4 2" xfId="18223"/>
    <cellStyle name="Data   - Style2 3 4 4 3" xfId="18224"/>
    <cellStyle name="Data   - Style2 3 4 5" xfId="18225"/>
    <cellStyle name="Data   - Style2 3 4 5 2" xfId="18226"/>
    <cellStyle name="Data   - Style2 3 4 5 3" xfId="18227"/>
    <cellStyle name="Data   - Style2 3 4 6" xfId="18228"/>
    <cellStyle name="Data   - Style2 3 4 6 2" xfId="18229"/>
    <cellStyle name="Data   - Style2 3 4 6 3" xfId="18230"/>
    <cellStyle name="Data   - Style2 3 4 7" xfId="18231"/>
    <cellStyle name="Data   - Style2 3 4 7 2" xfId="18232"/>
    <cellStyle name="Data   - Style2 3 4 7 3" xfId="18233"/>
    <cellStyle name="Data   - Style2 3 4 8" xfId="18234"/>
    <cellStyle name="Data   - Style2 3 4 8 2" xfId="18235"/>
    <cellStyle name="Data   - Style2 3 4 8 3" xfId="18236"/>
    <cellStyle name="Data   - Style2 3 4 9" xfId="18237"/>
    <cellStyle name="Data   - Style2 3 5" xfId="18238"/>
    <cellStyle name="Data   - Style2 3 5 10" xfId="18239"/>
    <cellStyle name="Data   - Style2 3 5 2" xfId="18240"/>
    <cellStyle name="Data   - Style2 3 5 2 2" xfId="18241"/>
    <cellStyle name="Data   - Style2 3 5 2 2 2" xfId="18242"/>
    <cellStyle name="Data   - Style2 3 5 2 2 3" xfId="18243"/>
    <cellStyle name="Data   - Style2 3 5 2 3" xfId="18244"/>
    <cellStyle name="Data   - Style2 3 5 2 3 2" xfId="18245"/>
    <cellStyle name="Data   - Style2 3 5 2 3 3" xfId="18246"/>
    <cellStyle name="Data   - Style2 3 5 2 4" xfId="18247"/>
    <cellStyle name="Data   - Style2 3 5 2 4 2" xfId="18248"/>
    <cellStyle name="Data   - Style2 3 5 2 4 3" xfId="18249"/>
    <cellStyle name="Data   - Style2 3 5 2 5" xfId="18250"/>
    <cellStyle name="Data   - Style2 3 5 2 5 2" xfId="18251"/>
    <cellStyle name="Data   - Style2 3 5 2 5 3" xfId="18252"/>
    <cellStyle name="Data   - Style2 3 5 2 6" xfId="18253"/>
    <cellStyle name="Data   - Style2 3 5 2 6 2" xfId="18254"/>
    <cellStyle name="Data   - Style2 3 5 2 6 3" xfId="18255"/>
    <cellStyle name="Data   - Style2 3 5 2 7" xfId="18256"/>
    <cellStyle name="Data   - Style2 3 5 2 7 2" xfId="18257"/>
    <cellStyle name="Data   - Style2 3 5 2 7 3" xfId="18258"/>
    <cellStyle name="Data   - Style2 3 5 2 8" xfId="18259"/>
    <cellStyle name="Data   - Style2 3 5 2 9" xfId="18260"/>
    <cellStyle name="Data   - Style2 3 5 3" xfId="18261"/>
    <cellStyle name="Data   - Style2 3 5 3 2" xfId="18262"/>
    <cellStyle name="Data   - Style2 3 5 3 3" xfId="18263"/>
    <cellStyle name="Data   - Style2 3 5 4" xfId="18264"/>
    <cellStyle name="Data   - Style2 3 5 4 2" xfId="18265"/>
    <cellStyle name="Data   - Style2 3 5 4 3" xfId="18266"/>
    <cellStyle name="Data   - Style2 3 5 5" xfId="18267"/>
    <cellStyle name="Data   - Style2 3 5 5 2" xfId="18268"/>
    <cellStyle name="Data   - Style2 3 5 5 3" xfId="18269"/>
    <cellStyle name="Data   - Style2 3 5 6" xfId="18270"/>
    <cellStyle name="Data   - Style2 3 5 6 2" xfId="18271"/>
    <cellStyle name="Data   - Style2 3 5 6 3" xfId="18272"/>
    <cellStyle name="Data   - Style2 3 5 7" xfId="18273"/>
    <cellStyle name="Data   - Style2 3 5 7 2" xfId="18274"/>
    <cellStyle name="Data   - Style2 3 5 7 3" xfId="18275"/>
    <cellStyle name="Data   - Style2 3 5 8" xfId="18276"/>
    <cellStyle name="Data   - Style2 3 5 8 2" xfId="18277"/>
    <cellStyle name="Data   - Style2 3 5 8 3" xfId="18278"/>
    <cellStyle name="Data   - Style2 3 5 9" xfId="18279"/>
    <cellStyle name="Data   - Style2 3 6" xfId="18280"/>
    <cellStyle name="Data   - Style2 3 6 2" xfId="18281"/>
    <cellStyle name="Data   - Style2 3 6 2 2" xfId="18282"/>
    <cellStyle name="Data   - Style2 3 6 2 3" xfId="18283"/>
    <cellStyle name="Data   - Style2 3 6 3" xfId="18284"/>
    <cellStyle name="Data   - Style2 3 6 3 2" xfId="18285"/>
    <cellStyle name="Data   - Style2 3 6 3 3" xfId="18286"/>
    <cellStyle name="Data   - Style2 3 6 4" xfId="18287"/>
    <cellStyle name="Data   - Style2 3 6 4 2" xfId="18288"/>
    <cellStyle name="Data   - Style2 3 6 4 3" xfId="18289"/>
    <cellStyle name="Data   - Style2 3 6 5" xfId="18290"/>
    <cellStyle name="Data   - Style2 3 6 5 2" xfId="18291"/>
    <cellStyle name="Data   - Style2 3 6 5 3" xfId="18292"/>
    <cellStyle name="Data   - Style2 3 6 6" xfId="18293"/>
    <cellStyle name="Data   - Style2 3 6 6 2" xfId="18294"/>
    <cellStyle name="Data   - Style2 3 6 6 3" xfId="18295"/>
    <cellStyle name="Data   - Style2 3 6 7" xfId="18296"/>
    <cellStyle name="Data   - Style2 3 6 7 2" xfId="18297"/>
    <cellStyle name="Data   - Style2 3 6 7 3" xfId="18298"/>
    <cellStyle name="Data   - Style2 3 6 8" xfId="18299"/>
    <cellStyle name="Data   - Style2 3 6 9" xfId="18300"/>
    <cellStyle name="Data   - Style2 3 7" xfId="18301"/>
    <cellStyle name="Data   - Style2 3 7 2" xfId="18302"/>
    <cellStyle name="Data   - Style2 3 7 3" xfId="18303"/>
    <cellStyle name="Data   - Style2 3 8" xfId="18304"/>
    <cellStyle name="Data   - Style2 3 8 2" xfId="18305"/>
    <cellStyle name="Data   - Style2 3 8 3" xfId="18306"/>
    <cellStyle name="Data   - Style2 3 9" xfId="44142"/>
    <cellStyle name="Data   - Style2 4" xfId="18307"/>
    <cellStyle name="Data   - Style2 4 2" xfId="18308"/>
    <cellStyle name="Data   - Style2 4 2 10" xfId="18309"/>
    <cellStyle name="Data   - Style2 4 2 2" xfId="18310"/>
    <cellStyle name="Data   - Style2 4 2 2 2" xfId="18311"/>
    <cellStyle name="Data   - Style2 4 2 2 2 2" xfId="18312"/>
    <cellStyle name="Data   - Style2 4 2 2 2 3" xfId="18313"/>
    <cellStyle name="Data   - Style2 4 2 2 3" xfId="18314"/>
    <cellStyle name="Data   - Style2 4 2 2 3 2" xfId="18315"/>
    <cellStyle name="Data   - Style2 4 2 2 3 3" xfId="18316"/>
    <cellStyle name="Data   - Style2 4 2 2 4" xfId="18317"/>
    <cellStyle name="Data   - Style2 4 2 2 4 2" xfId="18318"/>
    <cellStyle name="Data   - Style2 4 2 2 4 3" xfId="18319"/>
    <cellStyle name="Data   - Style2 4 2 2 5" xfId="18320"/>
    <cellStyle name="Data   - Style2 4 2 2 5 2" xfId="18321"/>
    <cellStyle name="Data   - Style2 4 2 2 5 3" xfId="18322"/>
    <cellStyle name="Data   - Style2 4 2 2 6" xfId="18323"/>
    <cellStyle name="Data   - Style2 4 2 2 6 2" xfId="18324"/>
    <cellStyle name="Data   - Style2 4 2 2 6 3" xfId="18325"/>
    <cellStyle name="Data   - Style2 4 2 2 7" xfId="18326"/>
    <cellStyle name="Data   - Style2 4 2 2 7 2" xfId="18327"/>
    <cellStyle name="Data   - Style2 4 2 2 7 3" xfId="18328"/>
    <cellStyle name="Data   - Style2 4 2 2 8" xfId="18329"/>
    <cellStyle name="Data   - Style2 4 2 2 9" xfId="18330"/>
    <cellStyle name="Data   - Style2 4 2 3" xfId="18331"/>
    <cellStyle name="Data   - Style2 4 2 3 2" xfId="18332"/>
    <cellStyle name="Data   - Style2 4 2 3 3" xfId="18333"/>
    <cellStyle name="Data   - Style2 4 2 4" xfId="18334"/>
    <cellStyle name="Data   - Style2 4 2 4 2" xfId="18335"/>
    <cellStyle name="Data   - Style2 4 2 4 3" xfId="18336"/>
    <cellStyle name="Data   - Style2 4 2 5" xfId="18337"/>
    <cellStyle name="Data   - Style2 4 2 5 2" xfId="18338"/>
    <cellStyle name="Data   - Style2 4 2 5 3" xfId="18339"/>
    <cellStyle name="Data   - Style2 4 2 6" xfId="18340"/>
    <cellStyle name="Data   - Style2 4 2 6 2" xfId="18341"/>
    <cellStyle name="Data   - Style2 4 2 6 3" xfId="18342"/>
    <cellStyle name="Data   - Style2 4 2 7" xfId="18343"/>
    <cellStyle name="Data   - Style2 4 2 7 2" xfId="18344"/>
    <cellStyle name="Data   - Style2 4 2 7 3" xfId="18345"/>
    <cellStyle name="Data   - Style2 4 2 8" xfId="18346"/>
    <cellStyle name="Data   - Style2 4 2 8 2" xfId="18347"/>
    <cellStyle name="Data   - Style2 4 2 8 3" xfId="18348"/>
    <cellStyle name="Data   - Style2 4 2 9" xfId="18349"/>
    <cellStyle name="Data   - Style2 4 3" xfId="18350"/>
    <cellStyle name="Data   - Style2 4 3 10" xfId="18351"/>
    <cellStyle name="Data   - Style2 4 3 2" xfId="18352"/>
    <cellStyle name="Data   - Style2 4 3 2 2" xfId="18353"/>
    <cellStyle name="Data   - Style2 4 3 2 2 2" xfId="18354"/>
    <cellStyle name="Data   - Style2 4 3 2 2 3" xfId="18355"/>
    <cellStyle name="Data   - Style2 4 3 2 3" xfId="18356"/>
    <cellStyle name="Data   - Style2 4 3 2 3 2" xfId="18357"/>
    <cellStyle name="Data   - Style2 4 3 2 3 3" xfId="18358"/>
    <cellStyle name="Data   - Style2 4 3 2 4" xfId="18359"/>
    <cellStyle name="Data   - Style2 4 3 2 4 2" xfId="18360"/>
    <cellStyle name="Data   - Style2 4 3 2 4 3" xfId="18361"/>
    <cellStyle name="Data   - Style2 4 3 2 5" xfId="18362"/>
    <cellStyle name="Data   - Style2 4 3 2 5 2" xfId="18363"/>
    <cellStyle name="Data   - Style2 4 3 2 5 3" xfId="18364"/>
    <cellStyle name="Data   - Style2 4 3 2 6" xfId="18365"/>
    <cellStyle name="Data   - Style2 4 3 2 6 2" xfId="18366"/>
    <cellStyle name="Data   - Style2 4 3 2 6 3" xfId="18367"/>
    <cellStyle name="Data   - Style2 4 3 2 7" xfId="18368"/>
    <cellStyle name="Data   - Style2 4 3 2 7 2" xfId="18369"/>
    <cellStyle name="Data   - Style2 4 3 2 7 3" xfId="18370"/>
    <cellStyle name="Data   - Style2 4 3 2 8" xfId="18371"/>
    <cellStyle name="Data   - Style2 4 3 2 9" xfId="18372"/>
    <cellStyle name="Data   - Style2 4 3 3" xfId="18373"/>
    <cellStyle name="Data   - Style2 4 3 3 2" xfId="18374"/>
    <cellStyle name="Data   - Style2 4 3 3 3" xfId="18375"/>
    <cellStyle name="Data   - Style2 4 3 4" xfId="18376"/>
    <cellStyle name="Data   - Style2 4 3 4 2" xfId="18377"/>
    <cellStyle name="Data   - Style2 4 3 4 3" xfId="18378"/>
    <cellStyle name="Data   - Style2 4 3 5" xfId="18379"/>
    <cellStyle name="Data   - Style2 4 3 5 2" xfId="18380"/>
    <cellStyle name="Data   - Style2 4 3 5 3" xfId="18381"/>
    <cellStyle name="Data   - Style2 4 3 6" xfId="18382"/>
    <cellStyle name="Data   - Style2 4 3 6 2" xfId="18383"/>
    <cellStyle name="Data   - Style2 4 3 6 3" xfId="18384"/>
    <cellStyle name="Data   - Style2 4 3 7" xfId="18385"/>
    <cellStyle name="Data   - Style2 4 3 7 2" xfId="18386"/>
    <cellStyle name="Data   - Style2 4 3 7 3" xfId="18387"/>
    <cellStyle name="Data   - Style2 4 3 8" xfId="18388"/>
    <cellStyle name="Data   - Style2 4 3 8 2" xfId="18389"/>
    <cellStyle name="Data   - Style2 4 3 8 3" xfId="18390"/>
    <cellStyle name="Data   - Style2 4 3 9" xfId="18391"/>
    <cellStyle name="Data   - Style2 4 4" xfId="18392"/>
    <cellStyle name="Data   - Style2 4 4 10" xfId="18393"/>
    <cellStyle name="Data   - Style2 4 4 2" xfId="18394"/>
    <cellStyle name="Data   - Style2 4 4 2 2" xfId="18395"/>
    <cellStyle name="Data   - Style2 4 4 2 2 2" xfId="18396"/>
    <cellStyle name="Data   - Style2 4 4 2 2 3" xfId="18397"/>
    <cellStyle name="Data   - Style2 4 4 2 3" xfId="18398"/>
    <cellStyle name="Data   - Style2 4 4 2 3 2" xfId="18399"/>
    <cellStyle name="Data   - Style2 4 4 2 3 3" xfId="18400"/>
    <cellStyle name="Data   - Style2 4 4 2 4" xfId="18401"/>
    <cellStyle name="Data   - Style2 4 4 2 4 2" xfId="18402"/>
    <cellStyle name="Data   - Style2 4 4 2 4 3" xfId="18403"/>
    <cellStyle name="Data   - Style2 4 4 2 5" xfId="18404"/>
    <cellStyle name="Data   - Style2 4 4 2 5 2" xfId="18405"/>
    <cellStyle name="Data   - Style2 4 4 2 5 3" xfId="18406"/>
    <cellStyle name="Data   - Style2 4 4 2 6" xfId="18407"/>
    <cellStyle name="Data   - Style2 4 4 2 6 2" xfId="18408"/>
    <cellStyle name="Data   - Style2 4 4 2 6 3" xfId="18409"/>
    <cellStyle name="Data   - Style2 4 4 2 7" xfId="18410"/>
    <cellStyle name="Data   - Style2 4 4 2 7 2" xfId="18411"/>
    <cellStyle name="Data   - Style2 4 4 2 7 3" xfId="18412"/>
    <cellStyle name="Data   - Style2 4 4 2 8" xfId="18413"/>
    <cellStyle name="Data   - Style2 4 4 2 9" xfId="18414"/>
    <cellStyle name="Data   - Style2 4 4 3" xfId="18415"/>
    <cellStyle name="Data   - Style2 4 4 3 2" xfId="18416"/>
    <cellStyle name="Data   - Style2 4 4 3 3" xfId="18417"/>
    <cellStyle name="Data   - Style2 4 4 4" xfId="18418"/>
    <cellStyle name="Data   - Style2 4 4 4 2" xfId="18419"/>
    <cellStyle name="Data   - Style2 4 4 4 3" xfId="18420"/>
    <cellStyle name="Data   - Style2 4 4 5" xfId="18421"/>
    <cellStyle name="Data   - Style2 4 4 5 2" xfId="18422"/>
    <cellStyle name="Data   - Style2 4 4 5 3" xfId="18423"/>
    <cellStyle name="Data   - Style2 4 4 6" xfId="18424"/>
    <cellStyle name="Data   - Style2 4 4 6 2" xfId="18425"/>
    <cellStyle name="Data   - Style2 4 4 6 3" xfId="18426"/>
    <cellStyle name="Data   - Style2 4 4 7" xfId="18427"/>
    <cellStyle name="Data   - Style2 4 4 7 2" xfId="18428"/>
    <cellStyle name="Data   - Style2 4 4 7 3" xfId="18429"/>
    <cellStyle name="Data   - Style2 4 4 8" xfId="18430"/>
    <cellStyle name="Data   - Style2 4 4 8 2" xfId="18431"/>
    <cellStyle name="Data   - Style2 4 4 8 3" xfId="18432"/>
    <cellStyle name="Data   - Style2 4 4 9" xfId="18433"/>
    <cellStyle name="Data   - Style2 4 5" xfId="18434"/>
    <cellStyle name="Data   - Style2 4 5 10" xfId="18435"/>
    <cellStyle name="Data   - Style2 4 5 2" xfId="18436"/>
    <cellStyle name="Data   - Style2 4 5 2 2" xfId="18437"/>
    <cellStyle name="Data   - Style2 4 5 2 2 2" xfId="18438"/>
    <cellStyle name="Data   - Style2 4 5 2 2 3" xfId="18439"/>
    <cellStyle name="Data   - Style2 4 5 2 3" xfId="18440"/>
    <cellStyle name="Data   - Style2 4 5 2 3 2" xfId="18441"/>
    <cellStyle name="Data   - Style2 4 5 2 3 3" xfId="18442"/>
    <cellStyle name="Data   - Style2 4 5 2 4" xfId="18443"/>
    <cellStyle name="Data   - Style2 4 5 2 4 2" xfId="18444"/>
    <cellStyle name="Data   - Style2 4 5 2 4 3" xfId="18445"/>
    <cellStyle name="Data   - Style2 4 5 2 5" xfId="18446"/>
    <cellStyle name="Data   - Style2 4 5 2 5 2" xfId="18447"/>
    <cellStyle name="Data   - Style2 4 5 2 5 3" xfId="18448"/>
    <cellStyle name="Data   - Style2 4 5 2 6" xfId="18449"/>
    <cellStyle name="Data   - Style2 4 5 2 6 2" xfId="18450"/>
    <cellStyle name="Data   - Style2 4 5 2 6 3" xfId="18451"/>
    <cellStyle name="Data   - Style2 4 5 2 7" xfId="18452"/>
    <cellStyle name="Data   - Style2 4 5 2 7 2" xfId="18453"/>
    <cellStyle name="Data   - Style2 4 5 2 7 3" xfId="18454"/>
    <cellStyle name="Data   - Style2 4 5 2 8" xfId="18455"/>
    <cellStyle name="Data   - Style2 4 5 2 9" xfId="18456"/>
    <cellStyle name="Data   - Style2 4 5 3" xfId="18457"/>
    <cellStyle name="Data   - Style2 4 5 3 2" xfId="18458"/>
    <cellStyle name="Data   - Style2 4 5 3 3" xfId="18459"/>
    <cellStyle name="Data   - Style2 4 5 4" xfId="18460"/>
    <cellStyle name="Data   - Style2 4 5 4 2" xfId="18461"/>
    <cellStyle name="Data   - Style2 4 5 4 3" xfId="18462"/>
    <cellStyle name="Data   - Style2 4 5 5" xfId="18463"/>
    <cellStyle name="Data   - Style2 4 5 5 2" xfId="18464"/>
    <cellStyle name="Data   - Style2 4 5 5 3" xfId="18465"/>
    <cellStyle name="Data   - Style2 4 5 6" xfId="18466"/>
    <cellStyle name="Data   - Style2 4 5 6 2" xfId="18467"/>
    <cellStyle name="Data   - Style2 4 5 6 3" xfId="18468"/>
    <cellStyle name="Data   - Style2 4 5 7" xfId="18469"/>
    <cellStyle name="Data   - Style2 4 5 7 2" xfId="18470"/>
    <cellStyle name="Data   - Style2 4 5 7 3" xfId="18471"/>
    <cellStyle name="Data   - Style2 4 5 8" xfId="18472"/>
    <cellStyle name="Data   - Style2 4 5 8 2" xfId="18473"/>
    <cellStyle name="Data   - Style2 4 5 8 3" xfId="18474"/>
    <cellStyle name="Data   - Style2 4 5 9" xfId="18475"/>
    <cellStyle name="Data   - Style2 4 6" xfId="18476"/>
    <cellStyle name="Data   - Style2 4 6 2" xfId="18477"/>
    <cellStyle name="Data   - Style2 4 6 2 2" xfId="18478"/>
    <cellStyle name="Data   - Style2 4 6 2 3" xfId="18479"/>
    <cellStyle name="Data   - Style2 4 6 3" xfId="18480"/>
    <cellStyle name="Data   - Style2 4 6 3 2" xfId="18481"/>
    <cellStyle name="Data   - Style2 4 6 3 3" xfId="18482"/>
    <cellStyle name="Data   - Style2 4 6 4" xfId="18483"/>
    <cellStyle name="Data   - Style2 4 6 4 2" xfId="18484"/>
    <cellStyle name="Data   - Style2 4 6 4 3" xfId="18485"/>
    <cellStyle name="Data   - Style2 4 6 5" xfId="18486"/>
    <cellStyle name="Data   - Style2 4 6 5 2" xfId="18487"/>
    <cellStyle name="Data   - Style2 4 6 5 3" xfId="18488"/>
    <cellStyle name="Data   - Style2 4 6 6" xfId="18489"/>
    <cellStyle name="Data   - Style2 4 6 6 2" xfId="18490"/>
    <cellStyle name="Data   - Style2 4 6 6 3" xfId="18491"/>
    <cellStyle name="Data   - Style2 4 6 7" xfId="18492"/>
    <cellStyle name="Data   - Style2 4 6 7 2" xfId="18493"/>
    <cellStyle name="Data   - Style2 4 6 7 3" xfId="18494"/>
    <cellStyle name="Data   - Style2 4 6 8" xfId="18495"/>
    <cellStyle name="Data   - Style2 4 6 9" xfId="18496"/>
    <cellStyle name="Data   - Style2 4 7" xfId="18497"/>
    <cellStyle name="Data   - Style2 4 7 2" xfId="18498"/>
    <cellStyle name="Data   - Style2 4 7 3" xfId="18499"/>
    <cellStyle name="Data   - Style2 4 8" xfId="18500"/>
    <cellStyle name="Data   - Style2 4 8 2" xfId="18501"/>
    <cellStyle name="Data   - Style2 4 8 3" xfId="18502"/>
    <cellStyle name="Data   - Style2 4 9" xfId="44143"/>
    <cellStyle name="Data   - Style2 5" xfId="18503"/>
    <cellStyle name="Data   - Style2 5 2" xfId="18504"/>
    <cellStyle name="Data   - Style2 5 2 10" xfId="18505"/>
    <cellStyle name="Data   - Style2 5 2 2" xfId="18506"/>
    <cellStyle name="Data   - Style2 5 2 2 2" xfId="18507"/>
    <cellStyle name="Data   - Style2 5 2 2 2 2" xfId="18508"/>
    <cellStyle name="Data   - Style2 5 2 2 2 3" xfId="18509"/>
    <cellStyle name="Data   - Style2 5 2 2 3" xfId="18510"/>
    <cellStyle name="Data   - Style2 5 2 2 3 2" xfId="18511"/>
    <cellStyle name="Data   - Style2 5 2 2 3 3" xfId="18512"/>
    <cellStyle name="Data   - Style2 5 2 2 4" xfId="18513"/>
    <cellStyle name="Data   - Style2 5 2 2 4 2" xfId="18514"/>
    <cellStyle name="Data   - Style2 5 2 2 4 3" xfId="18515"/>
    <cellStyle name="Data   - Style2 5 2 2 5" xfId="18516"/>
    <cellStyle name="Data   - Style2 5 2 2 5 2" xfId="18517"/>
    <cellStyle name="Data   - Style2 5 2 2 5 3" xfId="18518"/>
    <cellStyle name="Data   - Style2 5 2 2 6" xfId="18519"/>
    <cellStyle name="Data   - Style2 5 2 2 6 2" xfId="18520"/>
    <cellStyle name="Data   - Style2 5 2 2 6 3" xfId="18521"/>
    <cellStyle name="Data   - Style2 5 2 2 7" xfId="18522"/>
    <cellStyle name="Data   - Style2 5 2 2 7 2" xfId="18523"/>
    <cellStyle name="Data   - Style2 5 2 2 7 3" xfId="18524"/>
    <cellStyle name="Data   - Style2 5 2 2 8" xfId="18525"/>
    <cellStyle name="Data   - Style2 5 2 2 9" xfId="18526"/>
    <cellStyle name="Data   - Style2 5 2 3" xfId="18527"/>
    <cellStyle name="Data   - Style2 5 2 3 2" xfId="18528"/>
    <cellStyle name="Data   - Style2 5 2 3 3" xfId="18529"/>
    <cellStyle name="Data   - Style2 5 2 4" xfId="18530"/>
    <cellStyle name="Data   - Style2 5 2 4 2" xfId="18531"/>
    <cellStyle name="Data   - Style2 5 2 4 3" xfId="18532"/>
    <cellStyle name="Data   - Style2 5 2 5" xfId="18533"/>
    <cellStyle name="Data   - Style2 5 2 5 2" xfId="18534"/>
    <cellStyle name="Data   - Style2 5 2 5 3" xfId="18535"/>
    <cellStyle name="Data   - Style2 5 2 6" xfId="18536"/>
    <cellStyle name="Data   - Style2 5 2 6 2" xfId="18537"/>
    <cellStyle name="Data   - Style2 5 2 6 3" xfId="18538"/>
    <cellStyle name="Data   - Style2 5 2 7" xfId="18539"/>
    <cellStyle name="Data   - Style2 5 2 7 2" xfId="18540"/>
    <cellStyle name="Data   - Style2 5 2 7 3" xfId="18541"/>
    <cellStyle name="Data   - Style2 5 2 8" xfId="18542"/>
    <cellStyle name="Data   - Style2 5 2 8 2" xfId="18543"/>
    <cellStyle name="Data   - Style2 5 2 8 3" xfId="18544"/>
    <cellStyle name="Data   - Style2 5 2 9" xfId="18545"/>
    <cellStyle name="Data   - Style2 5 3" xfId="18546"/>
    <cellStyle name="Data   - Style2 5 3 10" xfId="18547"/>
    <cellStyle name="Data   - Style2 5 3 2" xfId="18548"/>
    <cellStyle name="Data   - Style2 5 3 2 2" xfId="18549"/>
    <cellStyle name="Data   - Style2 5 3 2 2 2" xfId="18550"/>
    <cellStyle name="Data   - Style2 5 3 2 2 3" xfId="18551"/>
    <cellStyle name="Data   - Style2 5 3 2 3" xfId="18552"/>
    <cellStyle name="Data   - Style2 5 3 2 3 2" xfId="18553"/>
    <cellStyle name="Data   - Style2 5 3 2 3 3" xfId="18554"/>
    <cellStyle name="Data   - Style2 5 3 2 4" xfId="18555"/>
    <cellStyle name="Data   - Style2 5 3 2 4 2" xfId="18556"/>
    <cellStyle name="Data   - Style2 5 3 2 4 3" xfId="18557"/>
    <cellStyle name="Data   - Style2 5 3 2 5" xfId="18558"/>
    <cellStyle name="Data   - Style2 5 3 2 5 2" xfId="18559"/>
    <cellStyle name="Data   - Style2 5 3 2 5 3" xfId="18560"/>
    <cellStyle name="Data   - Style2 5 3 2 6" xfId="18561"/>
    <cellStyle name="Data   - Style2 5 3 2 6 2" xfId="18562"/>
    <cellStyle name="Data   - Style2 5 3 2 6 3" xfId="18563"/>
    <cellStyle name="Data   - Style2 5 3 2 7" xfId="18564"/>
    <cellStyle name="Data   - Style2 5 3 2 7 2" xfId="18565"/>
    <cellStyle name="Data   - Style2 5 3 2 7 3" xfId="18566"/>
    <cellStyle name="Data   - Style2 5 3 2 8" xfId="18567"/>
    <cellStyle name="Data   - Style2 5 3 2 9" xfId="18568"/>
    <cellStyle name="Data   - Style2 5 3 3" xfId="18569"/>
    <cellStyle name="Data   - Style2 5 3 3 2" xfId="18570"/>
    <cellStyle name="Data   - Style2 5 3 3 3" xfId="18571"/>
    <cellStyle name="Data   - Style2 5 3 4" xfId="18572"/>
    <cellStyle name="Data   - Style2 5 3 4 2" xfId="18573"/>
    <cellStyle name="Data   - Style2 5 3 4 3" xfId="18574"/>
    <cellStyle name="Data   - Style2 5 3 5" xfId="18575"/>
    <cellStyle name="Data   - Style2 5 3 5 2" xfId="18576"/>
    <cellStyle name="Data   - Style2 5 3 5 3" xfId="18577"/>
    <cellStyle name="Data   - Style2 5 3 6" xfId="18578"/>
    <cellStyle name="Data   - Style2 5 3 6 2" xfId="18579"/>
    <cellStyle name="Data   - Style2 5 3 6 3" xfId="18580"/>
    <cellStyle name="Data   - Style2 5 3 7" xfId="18581"/>
    <cellStyle name="Data   - Style2 5 3 7 2" xfId="18582"/>
    <cellStyle name="Data   - Style2 5 3 7 3" xfId="18583"/>
    <cellStyle name="Data   - Style2 5 3 8" xfId="18584"/>
    <cellStyle name="Data   - Style2 5 3 8 2" xfId="18585"/>
    <cellStyle name="Data   - Style2 5 3 8 3" xfId="18586"/>
    <cellStyle name="Data   - Style2 5 3 9" xfId="18587"/>
    <cellStyle name="Data   - Style2 5 4" xfId="18588"/>
    <cellStyle name="Data   - Style2 5 4 10" xfId="18589"/>
    <cellStyle name="Data   - Style2 5 4 2" xfId="18590"/>
    <cellStyle name="Data   - Style2 5 4 2 2" xfId="18591"/>
    <cellStyle name="Data   - Style2 5 4 2 2 2" xfId="18592"/>
    <cellStyle name="Data   - Style2 5 4 2 2 3" xfId="18593"/>
    <cellStyle name="Data   - Style2 5 4 2 3" xfId="18594"/>
    <cellStyle name="Data   - Style2 5 4 2 3 2" xfId="18595"/>
    <cellStyle name="Data   - Style2 5 4 2 3 3" xfId="18596"/>
    <cellStyle name="Data   - Style2 5 4 2 4" xfId="18597"/>
    <cellStyle name="Data   - Style2 5 4 2 4 2" xfId="18598"/>
    <cellStyle name="Data   - Style2 5 4 2 4 3" xfId="18599"/>
    <cellStyle name="Data   - Style2 5 4 2 5" xfId="18600"/>
    <cellStyle name="Data   - Style2 5 4 2 5 2" xfId="18601"/>
    <cellStyle name="Data   - Style2 5 4 2 5 3" xfId="18602"/>
    <cellStyle name="Data   - Style2 5 4 2 6" xfId="18603"/>
    <cellStyle name="Data   - Style2 5 4 2 6 2" xfId="18604"/>
    <cellStyle name="Data   - Style2 5 4 2 6 3" xfId="18605"/>
    <cellStyle name="Data   - Style2 5 4 2 7" xfId="18606"/>
    <cellStyle name="Data   - Style2 5 4 2 7 2" xfId="18607"/>
    <cellStyle name="Data   - Style2 5 4 2 7 3" xfId="18608"/>
    <cellStyle name="Data   - Style2 5 4 2 8" xfId="18609"/>
    <cellStyle name="Data   - Style2 5 4 2 9" xfId="18610"/>
    <cellStyle name="Data   - Style2 5 4 3" xfId="18611"/>
    <cellStyle name="Data   - Style2 5 4 3 2" xfId="18612"/>
    <cellStyle name="Data   - Style2 5 4 3 3" xfId="18613"/>
    <cellStyle name="Data   - Style2 5 4 4" xfId="18614"/>
    <cellStyle name="Data   - Style2 5 4 4 2" xfId="18615"/>
    <cellStyle name="Data   - Style2 5 4 4 3" xfId="18616"/>
    <cellStyle name="Data   - Style2 5 4 5" xfId="18617"/>
    <cellStyle name="Data   - Style2 5 4 5 2" xfId="18618"/>
    <cellStyle name="Data   - Style2 5 4 5 3" xfId="18619"/>
    <cellStyle name="Data   - Style2 5 4 6" xfId="18620"/>
    <cellStyle name="Data   - Style2 5 4 6 2" xfId="18621"/>
    <cellStyle name="Data   - Style2 5 4 6 3" xfId="18622"/>
    <cellStyle name="Data   - Style2 5 4 7" xfId="18623"/>
    <cellStyle name="Data   - Style2 5 4 7 2" xfId="18624"/>
    <cellStyle name="Data   - Style2 5 4 7 3" xfId="18625"/>
    <cellStyle name="Data   - Style2 5 4 8" xfId="18626"/>
    <cellStyle name="Data   - Style2 5 4 8 2" xfId="18627"/>
    <cellStyle name="Data   - Style2 5 4 8 3" xfId="18628"/>
    <cellStyle name="Data   - Style2 5 4 9" xfId="18629"/>
    <cellStyle name="Data   - Style2 5 5" xfId="18630"/>
    <cellStyle name="Data   - Style2 5 5 10" xfId="18631"/>
    <cellStyle name="Data   - Style2 5 5 2" xfId="18632"/>
    <cellStyle name="Data   - Style2 5 5 2 2" xfId="18633"/>
    <cellStyle name="Data   - Style2 5 5 2 2 2" xfId="18634"/>
    <cellStyle name="Data   - Style2 5 5 2 2 3" xfId="18635"/>
    <cellStyle name="Data   - Style2 5 5 2 3" xfId="18636"/>
    <cellStyle name="Data   - Style2 5 5 2 3 2" xfId="18637"/>
    <cellStyle name="Data   - Style2 5 5 2 3 3" xfId="18638"/>
    <cellStyle name="Data   - Style2 5 5 2 4" xfId="18639"/>
    <cellStyle name="Data   - Style2 5 5 2 4 2" xfId="18640"/>
    <cellStyle name="Data   - Style2 5 5 2 4 3" xfId="18641"/>
    <cellStyle name="Data   - Style2 5 5 2 5" xfId="18642"/>
    <cellStyle name="Data   - Style2 5 5 2 5 2" xfId="18643"/>
    <cellStyle name="Data   - Style2 5 5 2 5 3" xfId="18644"/>
    <cellStyle name="Data   - Style2 5 5 2 6" xfId="18645"/>
    <cellStyle name="Data   - Style2 5 5 2 6 2" xfId="18646"/>
    <cellStyle name="Data   - Style2 5 5 2 6 3" xfId="18647"/>
    <cellStyle name="Data   - Style2 5 5 2 7" xfId="18648"/>
    <cellStyle name="Data   - Style2 5 5 2 7 2" xfId="18649"/>
    <cellStyle name="Data   - Style2 5 5 2 7 3" xfId="18650"/>
    <cellStyle name="Data   - Style2 5 5 2 8" xfId="18651"/>
    <cellStyle name="Data   - Style2 5 5 2 9" xfId="18652"/>
    <cellStyle name="Data   - Style2 5 5 3" xfId="18653"/>
    <cellStyle name="Data   - Style2 5 5 3 2" xfId="18654"/>
    <cellStyle name="Data   - Style2 5 5 3 3" xfId="18655"/>
    <cellStyle name="Data   - Style2 5 5 4" xfId="18656"/>
    <cellStyle name="Data   - Style2 5 5 4 2" xfId="18657"/>
    <cellStyle name="Data   - Style2 5 5 4 3" xfId="18658"/>
    <cellStyle name="Data   - Style2 5 5 5" xfId="18659"/>
    <cellStyle name="Data   - Style2 5 5 5 2" xfId="18660"/>
    <cellStyle name="Data   - Style2 5 5 5 3" xfId="18661"/>
    <cellStyle name="Data   - Style2 5 5 6" xfId="18662"/>
    <cellStyle name="Data   - Style2 5 5 6 2" xfId="18663"/>
    <cellStyle name="Data   - Style2 5 5 6 3" xfId="18664"/>
    <cellStyle name="Data   - Style2 5 5 7" xfId="18665"/>
    <cellStyle name="Data   - Style2 5 5 7 2" xfId="18666"/>
    <cellStyle name="Data   - Style2 5 5 7 3" xfId="18667"/>
    <cellStyle name="Data   - Style2 5 5 8" xfId="18668"/>
    <cellStyle name="Data   - Style2 5 5 8 2" xfId="18669"/>
    <cellStyle name="Data   - Style2 5 5 8 3" xfId="18670"/>
    <cellStyle name="Data   - Style2 5 5 9" xfId="18671"/>
    <cellStyle name="Data   - Style2 5 6" xfId="18672"/>
    <cellStyle name="Data   - Style2 5 6 2" xfId="18673"/>
    <cellStyle name="Data   - Style2 5 6 2 2" xfId="18674"/>
    <cellStyle name="Data   - Style2 5 6 2 3" xfId="18675"/>
    <cellStyle name="Data   - Style2 5 6 3" xfId="18676"/>
    <cellStyle name="Data   - Style2 5 6 3 2" xfId="18677"/>
    <cellStyle name="Data   - Style2 5 6 3 3" xfId="18678"/>
    <cellStyle name="Data   - Style2 5 6 4" xfId="18679"/>
    <cellStyle name="Data   - Style2 5 6 4 2" xfId="18680"/>
    <cellStyle name="Data   - Style2 5 6 4 3" xfId="18681"/>
    <cellStyle name="Data   - Style2 5 6 5" xfId="18682"/>
    <cellStyle name="Data   - Style2 5 6 5 2" xfId="18683"/>
    <cellStyle name="Data   - Style2 5 6 5 3" xfId="18684"/>
    <cellStyle name="Data   - Style2 5 6 6" xfId="18685"/>
    <cellStyle name="Data   - Style2 5 6 6 2" xfId="18686"/>
    <cellStyle name="Data   - Style2 5 6 6 3" xfId="18687"/>
    <cellStyle name="Data   - Style2 5 6 7" xfId="18688"/>
    <cellStyle name="Data   - Style2 5 6 7 2" xfId="18689"/>
    <cellStyle name="Data   - Style2 5 6 7 3" xfId="18690"/>
    <cellStyle name="Data   - Style2 5 6 8" xfId="18691"/>
    <cellStyle name="Data   - Style2 5 6 9" xfId="18692"/>
    <cellStyle name="Data   - Style2 5 7" xfId="18693"/>
    <cellStyle name="Data   - Style2 5 7 2" xfId="18694"/>
    <cellStyle name="Data   - Style2 5 7 3" xfId="18695"/>
    <cellStyle name="Data   - Style2 5 8" xfId="18696"/>
    <cellStyle name="Data   - Style2 5 8 2" xfId="18697"/>
    <cellStyle name="Data   - Style2 5 8 3" xfId="18698"/>
    <cellStyle name="Data   - Style2 5 9" xfId="44144"/>
    <cellStyle name="Data   - Style2 6" xfId="18699"/>
    <cellStyle name="Data   - Style2 6 10" xfId="18700"/>
    <cellStyle name="Data   - Style2 6 2" xfId="18701"/>
    <cellStyle name="Data   - Style2 6 2 2" xfId="18702"/>
    <cellStyle name="Data   - Style2 6 2 2 2" xfId="18703"/>
    <cellStyle name="Data   - Style2 6 2 2 3" xfId="18704"/>
    <cellStyle name="Data   - Style2 6 2 3" xfId="18705"/>
    <cellStyle name="Data   - Style2 6 2 3 2" xfId="18706"/>
    <cellStyle name="Data   - Style2 6 2 3 3" xfId="18707"/>
    <cellStyle name="Data   - Style2 6 2 4" xfId="18708"/>
    <cellStyle name="Data   - Style2 6 2 4 2" xfId="18709"/>
    <cellStyle name="Data   - Style2 6 2 4 3" xfId="18710"/>
    <cellStyle name="Data   - Style2 6 2 5" xfId="18711"/>
    <cellStyle name="Data   - Style2 6 2 5 2" xfId="18712"/>
    <cellStyle name="Data   - Style2 6 2 5 3" xfId="18713"/>
    <cellStyle name="Data   - Style2 6 2 6" xfId="18714"/>
    <cellStyle name="Data   - Style2 6 2 6 2" xfId="18715"/>
    <cellStyle name="Data   - Style2 6 2 6 3" xfId="18716"/>
    <cellStyle name="Data   - Style2 6 2 7" xfId="18717"/>
    <cellStyle name="Data   - Style2 6 2 7 2" xfId="18718"/>
    <cellStyle name="Data   - Style2 6 2 7 3" xfId="18719"/>
    <cellStyle name="Data   - Style2 6 2 8" xfId="18720"/>
    <cellStyle name="Data   - Style2 6 2 9" xfId="18721"/>
    <cellStyle name="Data   - Style2 6 3" xfId="18722"/>
    <cellStyle name="Data   - Style2 6 3 2" xfId="18723"/>
    <cellStyle name="Data   - Style2 6 3 3" xfId="18724"/>
    <cellStyle name="Data   - Style2 6 4" xfId="18725"/>
    <cellStyle name="Data   - Style2 6 4 2" xfId="18726"/>
    <cellStyle name="Data   - Style2 6 4 3" xfId="18727"/>
    <cellStyle name="Data   - Style2 6 5" xfId="18728"/>
    <cellStyle name="Data   - Style2 6 5 2" xfId="18729"/>
    <cellStyle name="Data   - Style2 6 5 3" xfId="18730"/>
    <cellStyle name="Data   - Style2 6 6" xfId="18731"/>
    <cellStyle name="Data   - Style2 6 6 2" xfId="18732"/>
    <cellStyle name="Data   - Style2 6 6 3" xfId="18733"/>
    <cellStyle name="Data   - Style2 6 7" xfId="18734"/>
    <cellStyle name="Data   - Style2 6 7 2" xfId="18735"/>
    <cellStyle name="Data   - Style2 6 7 3" xfId="18736"/>
    <cellStyle name="Data   - Style2 6 8" xfId="18737"/>
    <cellStyle name="Data   - Style2 6 8 2" xfId="18738"/>
    <cellStyle name="Data   - Style2 6 8 3" xfId="18739"/>
    <cellStyle name="Data   - Style2 6 9" xfId="18740"/>
    <cellStyle name="Data   - Style2 7" xfId="18741"/>
    <cellStyle name="Data   - Style2 7 10" xfId="18742"/>
    <cellStyle name="Data   - Style2 7 2" xfId="18743"/>
    <cellStyle name="Data   - Style2 7 2 2" xfId="18744"/>
    <cellStyle name="Data   - Style2 7 2 2 2" xfId="18745"/>
    <cellStyle name="Data   - Style2 7 2 2 3" xfId="18746"/>
    <cellStyle name="Data   - Style2 7 2 3" xfId="18747"/>
    <cellStyle name="Data   - Style2 7 2 3 2" xfId="18748"/>
    <cellStyle name="Data   - Style2 7 2 3 3" xfId="18749"/>
    <cellStyle name="Data   - Style2 7 2 4" xfId="18750"/>
    <cellStyle name="Data   - Style2 7 2 4 2" xfId="18751"/>
    <cellStyle name="Data   - Style2 7 2 4 3" xfId="18752"/>
    <cellStyle name="Data   - Style2 7 2 5" xfId="18753"/>
    <cellStyle name="Data   - Style2 7 2 5 2" xfId="18754"/>
    <cellStyle name="Data   - Style2 7 2 5 3" xfId="18755"/>
    <cellStyle name="Data   - Style2 7 2 6" xfId="18756"/>
    <cellStyle name="Data   - Style2 7 2 6 2" xfId="18757"/>
    <cellStyle name="Data   - Style2 7 2 6 3" xfId="18758"/>
    <cellStyle name="Data   - Style2 7 2 7" xfId="18759"/>
    <cellStyle name="Data   - Style2 7 2 7 2" xfId="18760"/>
    <cellStyle name="Data   - Style2 7 2 7 3" xfId="18761"/>
    <cellStyle name="Data   - Style2 7 2 8" xfId="18762"/>
    <cellStyle name="Data   - Style2 7 2 9" xfId="18763"/>
    <cellStyle name="Data   - Style2 7 3" xfId="18764"/>
    <cellStyle name="Data   - Style2 7 3 2" xfId="18765"/>
    <cellStyle name="Data   - Style2 7 3 3" xfId="18766"/>
    <cellStyle name="Data   - Style2 7 4" xfId="18767"/>
    <cellStyle name="Data   - Style2 7 4 2" xfId="18768"/>
    <cellStyle name="Data   - Style2 7 4 3" xfId="18769"/>
    <cellStyle name="Data   - Style2 7 5" xfId="18770"/>
    <cellStyle name="Data   - Style2 7 5 2" xfId="18771"/>
    <cellStyle name="Data   - Style2 7 5 3" xfId="18772"/>
    <cellStyle name="Data   - Style2 7 6" xfId="18773"/>
    <cellStyle name="Data   - Style2 7 6 2" xfId="18774"/>
    <cellStyle name="Data   - Style2 7 6 3" xfId="18775"/>
    <cellStyle name="Data   - Style2 7 7" xfId="18776"/>
    <cellStyle name="Data   - Style2 7 7 2" xfId="18777"/>
    <cellStyle name="Data   - Style2 7 7 3" xfId="18778"/>
    <cellStyle name="Data   - Style2 7 8" xfId="18779"/>
    <cellStyle name="Data   - Style2 7 8 2" xfId="18780"/>
    <cellStyle name="Data   - Style2 7 8 3" xfId="18781"/>
    <cellStyle name="Data   - Style2 7 9" xfId="18782"/>
    <cellStyle name="Data   - Style2 8" xfId="18783"/>
    <cellStyle name="Data   - Style2 8 10" xfId="18784"/>
    <cellStyle name="Data   - Style2 8 2" xfId="18785"/>
    <cellStyle name="Data   - Style2 8 2 2" xfId="18786"/>
    <cellStyle name="Data   - Style2 8 2 2 2" xfId="18787"/>
    <cellStyle name="Data   - Style2 8 2 2 3" xfId="18788"/>
    <cellStyle name="Data   - Style2 8 2 3" xfId="18789"/>
    <cellStyle name="Data   - Style2 8 2 3 2" xfId="18790"/>
    <cellStyle name="Data   - Style2 8 2 3 3" xfId="18791"/>
    <cellStyle name="Data   - Style2 8 2 4" xfId="18792"/>
    <cellStyle name="Data   - Style2 8 2 4 2" xfId="18793"/>
    <cellStyle name="Data   - Style2 8 2 4 3" xfId="18794"/>
    <cellStyle name="Data   - Style2 8 2 5" xfId="18795"/>
    <cellStyle name="Data   - Style2 8 2 5 2" xfId="18796"/>
    <cellStyle name="Data   - Style2 8 2 5 3" xfId="18797"/>
    <cellStyle name="Data   - Style2 8 2 6" xfId="18798"/>
    <cellStyle name="Data   - Style2 8 2 6 2" xfId="18799"/>
    <cellStyle name="Data   - Style2 8 2 6 3" xfId="18800"/>
    <cellStyle name="Data   - Style2 8 2 7" xfId="18801"/>
    <cellStyle name="Data   - Style2 8 2 7 2" xfId="18802"/>
    <cellStyle name="Data   - Style2 8 2 7 3" xfId="18803"/>
    <cellStyle name="Data   - Style2 8 2 8" xfId="18804"/>
    <cellStyle name="Data   - Style2 8 2 9" xfId="18805"/>
    <cellStyle name="Data   - Style2 8 3" xfId="18806"/>
    <cellStyle name="Data   - Style2 8 3 2" xfId="18807"/>
    <cellStyle name="Data   - Style2 8 3 3" xfId="18808"/>
    <cellStyle name="Data   - Style2 8 4" xfId="18809"/>
    <cellStyle name="Data   - Style2 8 4 2" xfId="18810"/>
    <cellStyle name="Data   - Style2 8 4 3" xfId="18811"/>
    <cellStyle name="Data   - Style2 8 5" xfId="18812"/>
    <cellStyle name="Data   - Style2 8 5 2" xfId="18813"/>
    <cellStyle name="Data   - Style2 8 5 3" xfId="18814"/>
    <cellStyle name="Data   - Style2 8 6" xfId="18815"/>
    <cellStyle name="Data   - Style2 8 6 2" xfId="18816"/>
    <cellStyle name="Data   - Style2 8 6 3" xfId="18817"/>
    <cellStyle name="Data   - Style2 8 7" xfId="18818"/>
    <cellStyle name="Data   - Style2 8 7 2" xfId="18819"/>
    <cellStyle name="Data   - Style2 8 7 3" xfId="18820"/>
    <cellStyle name="Data   - Style2 8 8" xfId="18821"/>
    <cellStyle name="Data   - Style2 8 8 2" xfId="18822"/>
    <cellStyle name="Data   - Style2 8 8 3" xfId="18823"/>
    <cellStyle name="Data   - Style2 8 9" xfId="18824"/>
    <cellStyle name="Data   - Style2 9" xfId="18825"/>
    <cellStyle name="Data   - Style2 9 10" xfId="18826"/>
    <cellStyle name="Data   - Style2 9 2" xfId="18827"/>
    <cellStyle name="Data   - Style2 9 2 2" xfId="18828"/>
    <cellStyle name="Data   - Style2 9 2 2 2" xfId="18829"/>
    <cellStyle name="Data   - Style2 9 2 2 3" xfId="18830"/>
    <cellStyle name="Data   - Style2 9 2 3" xfId="18831"/>
    <cellStyle name="Data   - Style2 9 2 3 2" xfId="18832"/>
    <cellStyle name="Data   - Style2 9 2 3 3" xfId="18833"/>
    <cellStyle name="Data   - Style2 9 2 4" xfId="18834"/>
    <cellStyle name="Data   - Style2 9 2 4 2" xfId="18835"/>
    <cellStyle name="Data   - Style2 9 2 4 3" xfId="18836"/>
    <cellStyle name="Data   - Style2 9 2 5" xfId="18837"/>
    <cellStyle name="Data   - Style2 9 2 5 2" xfId="18838"/>
    <cellStyle name="Data   - Style2 9 2 5 3" xfId="18839"/>
    <cellStyle name="Data   - Style2 9 2 6" xfId="18840"/>
    <cellStyle name="Data   - Style2 9 2 6 2" xfId="18841"/>
    <cellStyle name="Data   - Style2 9 2 6 3" xfId="18842"/>
    <cellStyle name="Data   - Style2 9 2 7" xfId="18843"/>
    <cellStyle name="Data   - Style2 9 2 7 2" xfId="18844"/>
    <cellStyle name="Data   - Style2 9 2 7 3" xfId="18845"/>
    <cellStyle name="Data   - Style2 9 2 8" xfId="18846"/>
    <cellStyle name="Data   - Style2 9 2 9" xfId="18847"/>
    <cellStyle name="Data   - Style2 9 3" xfId="18848"/>
    <cellStyle name="Data   - Style2 9 3 2" xfId="18849"/>
    <cellStyle name="Data   - Style2 9 3 3" xfId="18850"/>
    <cellStyle name="Data   - Style2 9 4" xfId="18851"/>
    <cellStyle name="Data   - Style2 9 4 2" xfId="18852"/>
    <cellStyle name="Data   - Style2 9 4 3" xfId="18853"/>
    <cellStyle name="Data   - Style2 9 5" xfId="18854"/>
    <cellStyle name="Data   - Style2 9 5 2" xfId="18855"/>
    <cellStyle name="Data   - Style2 9 5 3" xfId="18856"/>
    <cellStyle name="Data   - Style2 9 6" xfId="18857"/>
    <cellStyle name="Data   - Style2 9 6 2" xfId="18858"/>
    <cellStyle name="Data   - Style2 9 6 3" xfId="18859"/>
    <cellStyle name="Data   - Style2 9 7" xfId="18860"/>
    <cellStyle name="Data   - Style2 9 7 2" xfId="18861"/>
    <cellStyle name="Data   - Style2 9 7 3" xfId="18862"/>
    <cellStyle name="Data   - Style2 9 8" xfId="18863"/>
    <cellStyle name="Data   - Style2 9 8 2" xfId="18864"/>
    <cellStyle name="Data   - Style2 9 8 3" xfId="18865"/>
    <cellStyle name="Data   - Style2 9 9" xfId="18866"/>
    <cellStyle name="Data Enter" xfId="386"/>
    <cellStyle name="date" xfId="387"/>
    <cellStyle name="Date 2" xfId="2670"/>
    <cellStyle name="Euro" xfId="1374"/>
    <cellStyle name="Euro 2" xfId="1375"/>
    <cellStyle name="Explanatory Text 2" xfId="388"/>
    <cellStyle name="Explanatory Text 3" xfId="389"/>
    <cellStyle name="Explanatory Text 4" xfId="390"/>
    <cellStyle name="F9ReportControlStyle_ctpInquire" xfId="391"/>
    <cellStyle name="FactSheet" xfId="392"/>
    <cellStyle name="fish" xfId="393"/>
    <cellStyle name="Fixed" xfId="2442"/>
    <cellStyle name="Good 2" xfId="394"/>
    <cellStyle name="Good 2 2" xfId="395"/>
    <cellStyle name="Good 2 2 2" xfId="1376"/>
    <cellStyle name="Good 2 2 3" xfId="39026"/>
    <cellStyle name="Good 2 2 4" xfId="42565"/>
    <cellStyle name="Good 2 2 5" xfId="44942"/>
    <cellStyle name="Good 2 2 6" xfId="1036"/>
    <cellStyle name="Good 2 3" xfId="396"/>
    <cellStyle name="Good 2 4" xfId="1377"/>
    <cellStyle name="Good 2 5" xfId="1378"/>
    <cellStyle name="Good 2 6" xfId="42564"/>
    <cellStyle name="Good 3" xfId="397"/>
    <cellStyle name="Good 3 2" xfId="398"/>
    <cellStyle name="Good 3 2 2" xfId="18867"/>
    <cellStyle name="Good 3 3" xfId="1379"/>
    <cellStyle name="Good 3 3 2" xfId="18868"/>
    <cellStyle name="Good 4" xfId="399"/>
    <cellStyle name="Good 5" xfId="400"/>
    <cellStyle name="Heading 1 2" xfId="401"/>
    <cellStyle name="Heading 1 2 2" xfId="402"/>
    <cellStyle name="Heading 1 2 2 2" xfId="1380"/>
    <cellStyle name="Heading 1 2 2 3" xfId="18869"/>
    <cellStyle name="Heading 1 2 3" xfId="403"/>
    <cellStyle name="Heading 1 2 3 2" xfId="18870"/>
    <cellStyle name="Heading 1 2 4" xfId="404"/>
    <cellStyle name="Heading 1 2 4 2" xfId="18871"/>
    <cellStyle name="Heading 1 2 5" xfId="2671"/>
    <cellStyle name="Heading 1 3" xfId="405"/>
    <cellStyle name="Heading 1 3 2" xfId="406"/>
    <cellStyle name="Heading 1 3 3" xfId="407"/>
    <cellStyle name="Heading 1 3 4" xfId="18872"/>
    <cellStyle name="Heading 1 4" xfId="408"/>
    <cellStyle name="Heading 1 4 2" xfId="409"/>
    <cellStyle name="Heading 1 4 3" xfId="18873"/>
    <cellStyle name="Heading 2 2" xfId="410"/>
    <cellStyle name="Heading 2 2 2" xfId="411"/>
    <cellStyle name="Heading 2 2 2 2" xfId="18874"/>
    <cellStyle name="Heading 2 2 3" xfId="412"/>
    <cellStyle name="Heading 2 2 4" xfId="413"/>
    <cellStyle name="Heading 2 2 4 2" xfId="39027"/>
    <cellStyle name="Heading 2 2 5" xfId="2672"/>
    <cellStyle name="Heading 2 3" xfId="414"/>
    <cellStyle name="Heading 2 3 2" xfId="415"/>
    <cellStyle name="Heading 2 3 3" xfId="416"/>
    <cellStyle name="Heading 2 3 4" xfId="18875"/>
    <cellStyle name="Heading 2 4" xfId="417"/>
    <cellStyle name="Heading 2 4 2" xfId="418"/>
    <cellStyle name="Heading 2 4 3" xfId="18876"/>
    <cellStyle name="Heading 3 2" xfId="419"/>
    <cellStyle name="Heading 3 2 2" xfId="420"/>
    <cellStyle name="Heading 3 2 2 2" xfId="1381"/>
    <cellStyle name="Heading 3 2 2 3" xfId="18877"/>
    <cellStyle name="Heading 3 2 3" xfId="421"/>
    <cellStyle name="Heading 3 2 3 2" xfId="18878"/>
    <cellStyle name="Heading 3 2 4" xfId="422"/>
    <cellStyle name="Heading 3 2 4 2" xfId="18879"/>
    <cellStyle name="Heading 3 2 5" xfId="2673"/>
    <cellStyle name="Heading 3 3" xfId="423"/>
    <cellStyle name="Heading 3 3 2" xfId="424"/>
    <cellStyle name="Heading 3 3 3" xfId="425"/>
    <cellStyle name="Heading 3 3 4" xfId="18880"/>
    <cellStyle name="Heading 3 4" xfId="426"/>
    <cellStyle name="Heading 3 4 2" xfId="427"/>
    <cellStyle name="Heading 3 4 3" xfId="18881"/>
    <cellStyle name="Heading 4 2" xfId="428"/>
    <cellStyle name="Heading 4 2 2" xfId="429"/>
    <cellStyle name="Heading 4 2 2 2" xfId="1382"/>
    <cellStyle name="Heading 4 2 2 2 2" xfId="18882"/>
    <cellStyle name="Heading 4 2 2 3" xfId="39028"/>
    <cellStyle name="Heading 4 2 3" xfId="430"/>
    <cellStyle name="Heading 4 2 3 2" xfId="18883"/>
    <cellStyle name="Heading 4 2 4" xfId="2674"/>
    <cellStyle name="Heading 4 3" xfId="431"/>
    <cellStyle name="Heading 4 3 2" xfId="432"/>
    <cellStyle name="Heading 4 3 2 2" xfId="18884"/>
    <cellStyle name="Heading 4 3 3" xfId="18885"/>
    <cellStyle name="Heading 4 4" xfId="433"/>
    <cellStyle name="Heading 4 4 2" xfId="18886"/>
    <cellStyle name="Heading 4 4 3" xfId="44943"/>
    <cellStyle name="Heading 4 4 4" xfId="1083"/>
    <cellStyle name="Hyperlink 2" xfId="434"/>
    <cellStyle name="Hyperlink 2 2" xfId="435"/>
    <cellStyle name="Hyperlink 2 2 2" xfId="1038"/>
    <cellStyle name="Hyperlink 2 2 2 2" xfId="18887"/>
    <cellStyle name="Hyperlink 2 2 3" xfId="1383"/>
    <cellStyle name="Hyperlink 2 2 4" xfId="1384"/>
    <cellStyle name="Hyperlink 2 2 5" xfId="18888"/>
    <cellStyle name="Hyperlink 2 2 5 2" xfId="18889"/>
    <cellStyle name="Hyperlink 2 2 5 3" xfId="44145"/>
    <cellStyle name="Hyperlink 2 2 6" xfId="18890"/>
    <cellStyle name="Hyperlink 2 2 7" xfId="18891"/>
    <cellStyle name="Hyperlink 2 2 8" xfId="1037"/>
    <cellStyle name="Hyperlink 2 3" xfId="436"/>
    <cellStyle name="Hyperlink 2 3 2" xfId="18892"/>
    <cellStyle name="Hyperlink 2 3 3" xfId="39029"/>
    <cellStyle name="Hyperlink 2 4" xfId="1385"/>
    <cellStyle name="Hyperlink 2 4 2" xfId="18893"/>
    <cellStyle name="Hyperlink 2 5" xfId="2675"/>
    <cellStyle name="Hyperlink 3" xfId="437"/>
    <cellStyle name="Hyperlink 3 2" xfId="438"/>
    <cellStyle name="Hyperlink 3 2 2" xfId="439"/>
    <cellStyle name="Hyperlink 3 2 3" xfId="18894"/>
    <cellStyle name="Hyperlink 3 3" xfId="440"/>
    <cellStyle name="Hyperlink 3 3 2" xfId="18895"/>
    <cellStyle name="Hyperlink 3 4" xfId="2676"/>
    <cellStyle name="Hyperlink 3 4 2" xfId="42566"/>
    <cellStyle name="Hyperlink 3 4 3" xfId="44944"/>
    <cellStyle name="Hyperlink 4" xfId="1084"/>
    <cellStyle name="Hyperlink 4 2" xfId="18896"/>
    <cellStyle name="Hyperlink 4 2 2" xfId="18897"/>
    <cellStyle name="Hyperlink 4 2 3" xfId="44146"/>
    <cellStyle name="Hyperlink 4 3" xfId="39030"/>
    <cellStyle name="Hyperlink 4 4" xfId="44945"/>
    <cellStyle name="Hyperlink 5" xfId="1386"/>
    <cellStyle name="Input 2" xfId="441"/>
    <cellStyle name="Input 2 10" xfId="18898"/>
    <cellStyle name="Input 2 10 2" xfId="18899"/>
    <cellStyle name="Input 2 10 2 2" xfId="18900"/>
    <cellStyle name="Input 2 10 2 3" xfId="18901"/>
    <cellStyle name="Input 2 10 3" xfId="18902"/>
    <cellStyle name="Input 2 10 3 2" xfId="18903"/>
    <cellStyle name="Input 2 10 3 3" xfId="18904"/>
    <cellStyle name="Input 2 10 4" xfId="18905"/>
    <cellStyle name="Input 2 10 4 2" xfId="18906"/>
    <cellStyle name="Input 2 10 4 3" xfId="18907"/>
    <cellStyle name="Input 2 10 5" xfId="18908"/>
    <cellStyle name="Input 2 10 5 2" xfId="18909"/>
    <cellStyle name="Input 2 10 5 3" xfId="18910"/>
    <cellStyle name="Input 2 10 6" xfId="18911"/>
    <cellStyle name="Input 2 10 6 2" xfId="18912"/>
    <cellStyle name="Input 2 10 6 3" xfId="18913"/>
    <cellStyle name="Input 2 10 7" xfId="18914"/>
    <cellStyle name="Input 2 10 7 2" xfId="18915"/>
    <cellStyle name="Input 2 10 7 3" xfId="18916"/>
    <cellStyle name="Input 2 10 8" xfId="18917"/>
    <cellStyle name="Input 2 10 9" xfId="18918"/>
    <cellStyle name="Input 2 2" xfId="442"/>
    <cellStyle name="Input 2 2 10" xfId="18919"/>
    <cellStyle name="Input 2 2 10 2" xfId="18920"/>
    <cellStyle name="Input 2 2 10 3" xfId="18921"/>
    <cellStyle name="Input 2 2 11" xfId="18922"/>
    <cellStyle name="Input 2 2 11 2" xfId="18923"/>
    <cellStyle name="Input 2 2 11 3" xfId="18924"/>
    <cellStyle name="Input 2 2 12" xfId="18925"/>
    <cellStyle name="Input 2 2 12 2" xfId="18926"/>
    <cellStyle name="Input 2 2 12 3" xfId="18927"/>
    <cellStyle name="Input 2 2 13" xfId="44147"/>
    <cellStyle name="Input 2 2 2" xfId="1387"/>
    <cellStyle name="Input 2 2 2 10" xfId="18928"/>
    <cellStyle name="Input 2 2 2 10 2" xfId="18929"/>
    <cellStyle name="Input 2 2 2 10 3" xfId="18930"/>
    <cellStyle name="Input 2 2 2 11" xfId="18931"/>
    <cellStyle name="Input 2 2 2 11 2" xfId="18932"/>
    <cellStyle name="Input 2 2 2 11 3" xfId="18933"/>
    <cellStyle name="Input 2 2 2 12" xfId="18934"/>
    <cellStyle name="Input 2 2 2 13" xfId="18935"/>
    <cellStyle name="Input 2 2 2 2" xfId="18936"/>
    <cellStyle name="Input 2 2 2 2 10" xfId="18937"/>
    <cellStyle name="Input 2 2 2 2 10 2" xfId="18938"/>
    <cellStyle name="Input 2 2 2 2 10 3" xfId="18939"/>
    <cellStyle name="Input 2 2 2 2 11" xfId="18940"/>
    <cellStyle name="Input 2 2 2 2 11 2" xfId="18941"/>
    <cellStyle name="Input 2 2 2 2 11 3" xfId="18942"/>
    <cellStyle name="Input 2 2 2 2 12" xfId="18943"/>
    <cellStyle name="Input 2 2 2 2 12 2" xfId="18944"/>
    <cellStyle name="Input 2 2 2 2 12 3" xfId="18945"/>
    <cellStyle name="Input 2 2 2 2 13" xfId="18946"/>
    <cellStyle name="Input 2 2 2 2 13 2" xfId="18947"/>
    <cellStyle name="Input 2 2 2 2 13 3" xfId="18948"/>
    <cellStyle name="Input 2 2 2 2 14" xfId="44148"/>
    <cellStyle name="Input 2 2 2 2 2" xfId="18949"/>
    <cellStyle name="Input 2 2 2 2 2 10" xfId="44149"/>
    <cellStyle name="Input 2 2 2 2 2 2" xfId="18950"/>
    <cellStyle name="Input 2 2 2 2 2 2 10" xfId="18951"/>
    <cellStyle name="Input 2 2 2 2 2 2 2" xfId="18952"/>
    <cellStyle name="Input 2 2 2 2 2 2 2 2" xfId="18953"/>
    <cellStyle name="Input 2 2 2 2 2 2 2 2 2" xfId="18954"/>
    <cellStyle name="Input 2 2 2 2 2 2 2 2 3" xfId="18955"/>
    <cellStyle name="Input 2 2 2 2 2 2 2 3" xfId="18956"/>
    <cellStyle name="Input 2 2 2 2 2 2 2 3 2" xfId="18957"/>
    <cellStyle name="Input 2 2 2 2 2 2 2 3 3" xfId="18958"/>
    <cellStyle name="Input 2 2 2 2 2 2 2 4" xfId="18959"/>
    <cellStyle name="Input 2 2 2 2 2 2 2 4 2" xfId="18960"/>
    <cellStyle name="Input 2 2 2 2 2 2 2 4 3" xfId="18961"/>
    <cellStyle name="Input 2 2 2 2 2 2 2 5" xfId="18962"/>
    <cellStyle name="Input 2 2 2 2 2 2 2 5 2" xfId="18963"/>
    <cellStyle name="Input 2 2 2 2 2 2 2 5 3" xfId="18964"/>
    <cellStyle name="Input 2 2 2 2 2 2 2 6" xfId="18965"/>
    <cellStyle name="Input 2 2 2 2 2 2 2 6 2" xfId="18966"/>
    <cellStyle name="Input 2 2 2 2 2 2 2 6 3" xfId="18967"/>
    <cellStyle name="Input 2 2 2 2 2 2 2 7" xfId="18968"/>
    <cellStyle name="Input 2 2 2 2 2 2 2 7 2" xfId="18969"/>
    <cellStyle name="Input 2 2 2 2 2 2 2 7 3" xfId="18970"/>
    <cellStyle name="Input 2 2 2 2 2 2 2 8" xfId="18971"/>
    <cellStyle name="Input 2 2 2 2 2 2 2 9" xfId="18972"/>
    <cellStyle name="Input 2 2 2 2 2 2 3" xfId="18973"/>
    <cellStyle name="Input 2 2 2 2 2 2 3 2" xfId="18974"/>
    <cellStyle name="Input 2 2 2 2 2 2 3 3" xfId="18975"/>
    <cellStyle name="Input 2 2 2 2 2 2 4" xfId="18976"/>
    <cellStyle name="Input 2 2 2 2 2 2 4 2" xfId="18977"/>
    <cellStyle name="Input 2 2 2 2 2 2 4 3" xfId="18978"/>
    <cellStyle name="Input 2 2 2 2 2 2 5" xfId="18979"/>
    <cellStyle name="Input 2 2 2 2 2 2 5 2" xfId="18980"/>
    <cellStyle name="Input 2 2 2 2 2 2 5 3" xfId="18981"/>
    <cellStyle name="Input 2 2 2 2 2 2 6" xfId="18982"/>
    <cellStyle name="Input 2 2 2 2 2 2 6 2" xfId="18983"/>
    <cellStyle name="Input 2 2 2 2 2 2 6 3" xfId="18984"/>
    <cellStyle name="Input 2 2 2 2 2 2 7" xfId="18985"/>
    <cellStyle name="Input 2 2 2 2 2 2 7 2" xfId="18986"/>
    <cellStyle name="Input 2 2 2 2 2 2 7 3" xfId="18987"/>
    <cellStyle name="Input 2 2 2 2 2 2 8" xfId="18988"/>
    <cellStyle name="Input 2 2 2 2 2 2 8 2" xfId="18989"/>
    <cellStyle name="Input 2 2 2 2 2 2 8 3" xfId="18990"/>
    <cellStyle name="Input 2 2 2 2 2 2 9" xfId="18991"/>
    <cellStyle name="Input 2 2 2 2 2 3" xfId="18992"/>
    <cellStyle name="Input 2 2 2 2 2 3 10" xfId="18993"/>
    <cellStyle name="Input 2 2 2 2 2 3 2" xfId="18994"/>
    <cellStyle name="Input 2 2 2 2 2 3 2 2" xfId="18995"/>
    <cellStyle name="Input 2 2 2 2 2 3 2 2 2" xfId="18996"/>
    <cellStyle name="Input 2 2 2 2 2 3 2 2 3" xfId="18997"/>
    <cellStyle name="Input 2 2 2 2 2 3 2 3" xfId="18998"/>
    <cellStyle name="Input 2 2 2 2 2 3 2 3 2" xfId="18999"/>
    <cellStyle name="Input 2 2 2 2 2 3 2 3 3" xfId="19000"/>
    <cellStyle name="Input 2 2 2 2 2 3 2 4" xfId="19001"/>
    <cellStyle name="Input 2 2 2 2 2 3 2 4 2" xfId="19002"/>
    <cellStyle name="Input 2 2 2 2 2 3 2 4 3" xfId="19003"/>
    <cellStyle name="Input 2 2 2 2 2 3 2 5" xfId="19004"/>
    <cellStyle name="Input 2 2 2 2 2 3 2 5 2" xfId="19005"/>
    <cellStyle name="Input 2 2 2 2 2 3 2 5 3" xfId="19006"/>
    <cellStyle name="Input 2 2 2 2 2 3 2 6" xfId="19007"/>
    <cellStyle name="Input 2 2 2 2 2 3 2 6 2" xfId="19008"/>
    <cellStyle name="Input 2 2 2 2 2 3 2 6 3" xfId="19009"/>
    <cellStyle name="Input 2 2 2 2 2 3 2 7" xfId="19010"/>
    <cellStyle name="Input 2 2 2 2 2 3 2 7 2" xfId="19011"/>
    <cellStyle name="Input 2 2 2 2 2 3 2 7 3" xfId="19012"/>
    <cellStyle name="Input 2 2 2 2 2 3 2 8" xfId="19013"/>
    <cellStyle name="Input 2 2 2 2 2 3 2 9" xfId="19014"/>
    <cellStyle name="Input 2 2 2 2 2 3 3" xfId="19015"/>
    <cellStyle name="Input 2 2 2 2 2 3 3 2" xfId="19016"/>
    <cellStyle name="Input 2 2 2 2 2 3 3 3" xfId="19017"/>
    <cellStyle name="Input 2 2 2 2 2 3 4" xfId="19018"/>
    <cellStyle name="Input 2 2 2 2 2 3 4 2" xfId="19019"/>
    <cellStyle name="Input 2 2 2 2 2 3 4 3" xfId="19020"/>
    <cellStyle name="Input 2 2 2 2 2 3 5" xfId="19021"/>
    <cellStyle name="Input 2 2 2 2 2 3 5 2" xfId="19022"/>
    <cellStyle name="Input 2 2 2 2 2 3 5 3" xfId="19023"/>
    <cellStyle name="Input 2 2 2 2 2 3 6" xfId="19024"/>
    <cellStyle name="Input 2 2 2 2 2 3 6 2" xfId="19025"/>
    <cellStyle name="Input 2 2 2 2 2 3 6 3" xfId="19026"/>
    <cellStyle name="Input 2 2 2 2 2 3 7" xfId="19027"/>
    <cellStyle name="Input 2 2 2 2 2 3 7 2" xfId="19028"/>
    <cellStyle name="Input 2 2 2 2 2 3 7 3" xfId="19029"/>
    <cellStyle name="Input 2 2 2 2 2 3 8" xfId="19030"/>
    <cellStyle name="Input 2 2 2 2 2 3 8 2" xfId="19031"/>
    <cellStyle name="Input 2 2 2 2 2 3 8 3" xfId="19032"/>
    <cellStyle name="Input 2 2 2 2 2 3 9" xfId="19033"/>
    <cellStyle name="Input 2 2 2 2 2 4" xfId="19034"/>
    <cellStyle name="Input 2 2 2 2 2 4 10" xfId="19035"/>
    <cellStyle name="Input 2 2 2 2 2 4 2" xfId="19036"/>
    <cellStyle name="Input 2 2 2 2 2 4 2 2" xfId="19037"/>
    <cellStyle name="Input 2 2 2 2 2 4 2 2 2" xfId="19038"/>
    <cellStyle name="Input 2 2 2 2 2 4 2 2 3" xfId="19039"/>
    <cellStyle name="Input 2 2 2 2 2 4 2 3" xfId="19040"/>
    <cellStyle name="Input 2 2 2 2 2 4 2 3 2" xfId="19041"/>
    <cellStyle name="Input 2 2 2 2 2 4 2 3 3" xfId="19042"/>
    <cellStyle name="Input 2 2 2 2 2 4 2 4" xfId="19043"/>
    <cellStyle name="Input 2 2 2 2 2 4 2 4 2" xfId="19044"/>
    <cellStyle name="Input 2 2 2 2 2 4 2 4 3" xfId="19045"/>
    <cellStyle name="Input 2 2 2 2 2 4 2 5" xfId="19046"/>
    <cellStyle name="Input 2 2 2 2 2 4 2 5 2" xfId="19047"/>
    <cellStyle name="Input 2 2 2 2 2 4 2 5 3" xfId="19048"/>
    <cellStyle name="Input 2 2 2 2 2 4 2 6" xfId="19049"/>
    <cellStyle name="Input 2 2 2 2 2 4 2 6 2" xfId="19050"/>
    <cellStyle name="Input 2 2 2 2 2 4 2 6 3" xfId="19051"/>
    <cellStyle name="Input 2 2 2 2 2 4 2 7" xfId="19052"/>
    <cellStyle name="Input 2 2 2 2 2 4 2 7 2" xfId="19053"/>
    <cellStyle name="Input 2 2 2 2 2 4 2 7 3" xfId="19054"/>
    <cellStyle name="Input 2 2 2 2 2 4 2 8" xfId="19055"/>
    <cellStyle name="Input 2 2 2 2 2 4 2 9" xfId="19056"/>
    <cellStyle name="Input 2 2 2 2 2 4 3" xfId="19057"/>
    <cellStyle name="Input 2 2 2 2 2 4 3 2" xfId="19058"/>
    <cellStyle name="Input 2 2 2 2 2 4 3 3" xfId="19059"/>
    <cellStyle name="Input 2 2 2 2 2 4 4" xfId="19060"/>
    <cellStyle name="Input 2 2 2 2 2 4 4 2" xfId="19061"/>
    <cellStyle name="Input 2 2 2 2 2 4 4 3" xfId="19062"/>
    <cellStyle name="Input 2 2 2 2 2 4 5" xfId="19063"/>
    <cellStyle name="Input 2 2 2 2 2 4 5 2" xfId="19064"/>
    <cellStyle name="Input 2 2 2 2 2 4 5 3" xfId="19065"/>
    <cellStyle name="Input 2 2 2 2 2 4 6" xfId="19066"/>
    <cellStyle name="Input 2 2 2 2 2 4 6 2" xfId="19067"/>
    <cellStyle name="Input 2 2 2 2 2 4 6 3" xfId="19068"/>
    <cellStyle name="Input 2 2 2 2 2 4 7" xfId="19069"/>
    <cellStyle name="Input 2 2 2 2 2 4 7 2" xfId="19070"/>
    <cellStyle name="Input 2 2 2 2 2 4 7 3" xfId="19071"/>
    <cellStyle name="Input 2 2 2 2 2 4 8" xfId="19072"/>
    <cellStyle name="Input 2 2 2 2 2 4 8 2" xfId="19073"/>
    <cellStyle name="Input 2 2 2 2 2 4 8 3" xfId="19074"/>
    <cellStyle name="Input 2 2 2 2 2 4 9" xfId="19075"/>
    <cellStyle name="Input 2 2 2 2 2 5" xfId="19076"/>
    <cellStyle name="Input 2 2 2 2 2 5 2" xfId="19077"/>
    <cellStyle name="Input 2 2 2 2 2 5 2 2" xfId="19078"/>
    <cellStyle name="Input 2 2 2 2 2 5 2 3" xfId="19079"/>
    <cellStyle name="Input 2 2 2 2 2 5 3" xfId="19080"/>
    <cellStyle name="Input 2 2 2 2 2 5 3 2" xfId="19081"/>
    <cellStyle name="Input 2 2 2 2 2 5 3 3" xfId="19082"/>
    <cellStyle name="Input 2 2 2 2 2 5 4" xfId="19083"/>
    <cellStyle name="Input 2 2 2 2 2 5 4 2" xfId="19084"/>
    <cellStyle name="Input 2 2 2 2 2 5 4 3" xfId="19085"/>
    <cellStyle name="Input 2 2 2 2 2 5 5" xfId="19086"/>
    <cellStyle name="Input 2 2 2 2 2 5 5 2" xfId="19087"/>
    <cellStyle name="Input 2 2 2 2 2 5 5 3" xfId="19088"/>
    <cellStyle name="Input 2 2 2 2 2 5 6" xfId="19089"/>
    <cellStyle name="Input 2 2 2 2 2 5 6 2" xfId="19090"/>
    <cellStyle name="Input 2 2 2 2 2 5 6 3" xfId="19091"/>
    <cellStyle name="Input 2 2 2 2 2 5 7" xfId="19092"/>
    <cellStyle name="Input 2 2 2 2 2 5 7 2" xfId="19093"/>
    <cellStyle name="Input 2 2 2 2 2 5 7 3" xfId="19094"/>
    <cellStyle name="Input 2 2 2 2 2 5 8" xfId="19095"/>
    <cellStyle name="Input 2 2 2 2 2 5 9" xfId="19096"/>
    <cellStyle name="Input 2 2 2 2 2 6" xfId="19097"/>
    <cellStyle name="Input 2 2 2 2 2 6 2" xfId="19098"/>
    <cellStyle name="Input 2 2 2 2 2 6 3" xfId="19099"/>
    <cellStyle name="Input 2 2 2 2 2 7" xfId="19100"/>
    <cellStyle name="Input 2 2 2 2 2 7 2" xfId="19101"/>
    <cellStyle name="Input 2 2 2 2 2 7 3" xfId="19102"/>
    <cellStyle name="Input 2 2 2 2 2 8" xfId="19103"/>
    <cellStyle name="Input 2 2 2 2 2 8 2" xfId="19104"/>
    <cellStyle name="Input 2 2 2 2 2 8 3" xfId="19105"/>
    <cellStyle name="Input 2 2 2 2 2 9" xfId="19106"/>
    <cellStyle name="Input 2 2 2 2 2 9 2" xfId="19107"/>
    <cellStyle name="Input 2 2 2 2 2 9 3" xfId="19108"/>
    <cellStyle name="Input 2 2 2 2 3" xfId="19109"/>
    <cellStyle name="Input 2 2 2 2 3 10" xfId="44150"/>
    <cellStyle name="Input 2 2 2 2 3 2" xfId="19110"/>
    <cellStyle name="Input 2 2 2 2 3 2 10" xfId="19111"/>
    <cellStyle name="Input 2 2 2 2 3 2 2" xfId="19112"/>
    <cellStyle name="Input 2 2 2 2 3 2 2 2" xfId="19113"/>
    <cellStyle name="Input 2 2 2 2 3 2 2 2 2" xfId="19114"/>
    <cellStyle name="Input 2 2 2 2 3 2 2 2 3" xfId="19115"/>
    <cellStyle name="Input 2 2 2 2 3 2 2 3" xfId="19116"/>
    <cellStyle name="Input 2 2 2 2 3 2 2 3 2" xfId="19117"/>
    <cellStyle name="Input 2 2 2 2 3 2 2 3 3" xfId="19118"/>
    <cellStyle name="Input 2 2 2 2 3 2 2 4" xfId="19119"/>
    <cellStyle name="Input 2 2 2 2 3 2 2 4 2" xfId="19120"/>
    <cellStyle name="Input 2 2 2 2 3 2 2 4 3" xfId="19121"/>
    <cellStyle name="Input 2 2 2 2 3 2 2 5" xfId="19122"/>
    <cellStyle name="Input 2 2 2 2 3 2 2 5 2" xfId="19123"/>
    <cellStyle name="Input 2 2 2 2 3 2 2 5 3" xfId="19124"/>
    <cellStyle name="Input 2 2 2 2 3 2 2 6" xfId="19125"/>
    <cellStyle name="Input 2 2 2 2 3 2 2 6 2" xfId="19126"/>
    <cellStyle name="Input 2 2 2 2 3 2 2 6 3" xfId="19127"/>
    <cellStyle name="Input 2 2 2 2 3 2 2 7" xfId="19128"/>
    <cellStyle name="Input 2 2 2 2 3 2 2 7 2" xfId="19129"/>
    <cellStyle name="Input 2 2 2 2 3 2 2 7 3" xfId="19130"/>
    <cellStyle name="Input 2 2 2 2 3 2 2 8" xfId="19131"/>
    <cellStyle name="Input 2 2 2 2 3 2 2 9" xfId="19132"/>
    <cellStyle name="Input 2 2 2 2 3 2 3" xfId="19133"/>
    <cellStyle name="Input 2 2 2 2 3 2 3 2" xfId="19134"/>
    <cellStyle name="Input 2 2 2 2 3 2 3 3" xfId="19135"/>
    <cellStyle name="Input 2 2 2 2 3 2 4" xfId="19136"/>
    <cellStyle name="Input 2 2 2 2 3 2 4 2" xfId="19137"/>
    <cellStyle name="Input 2 2 2 2 3 2 4 3" xfId="19138"/>
    <cellStyle name="Input 2 2 2 2 3 2 5" xfId="19139"/>
    <cellStyle name="Input 2 2 2 2 3 2 5 2" xfId="19140"/>
    <cellStyle name="Input 2 2 2 2 3 2 5 3" xfId="19141"/>
    <cellStyle name="Input 2 2 2 2 3 2 6" xfId="19142"/>
    <cellStyle name="Input 2 2 2 2 3 2 6 2" xfId="19143"/>
    <cellStyle name="Input 2 2 2 2 3 2 6 3" xfId="19144"/>
    <cellStyle name="Input 2 2 2 2 3 2 7" xfId="19145"/>
    <cellStyle name="Input 2 2 2 2 3 2 7 2" xfId="19146"/>
    <cellStyle name="Input 2 2 2 2 3 2 7 3" xfId="19147"/>
    <cellStyle name="Input 2 2 2 2 3 2 8" xfId="19148"/>
    <cellStyle name="Input 2 2 2 2 3 2 8 2" xfId="19149"/>
    <cellStyle name="Input 2 2 2 2 3 2 8 3" xfId="19150"/>
    <cellStyle name="Input 2 2 2 2 3 2 9" xfId="19151"/>
    <cellStyle name="Input 2 2 2 2 3 3" xfId="19152"/>
    <cellStyle name="Input 2 2 2 2 3 3 10" xfId="19153"/>
    <cellStyle name="Input 2 2 2 2 3 3 2" xfId="19154"/>
    <cellStyle name="Input 2 2 2 2 3 3 2 2" xfId="19155"/>
    <cellStyle name="Input 2 2 2 2 3 3 2 2 2" xfId="19156"/>
    <cellStyle name="Input 2 2 2 2 3 3 2 2 3" xfId="19157"/>
    <cellStyle name="Input 2 2 2 2 3 3 2 3" xfId="19158"/>
    <cellStyle name="Input 2 2 2 2 3 3 2 3 2" xfId="19159"/>
    <cellStyle name="Input 2 2 2 2 3 3 2 3 3" xfId="19160"/>
    <cellStyle name="Input 2 2 2 2 3 3 2 4" xfId="19161"/>
    <cellStyle name="Input 2 2 2 2 3 3 2 4 2" xfId="19162"/>
    <cellStyle name="Input 2 2 2 2 3 3 2 4 3" xfId="19163"/>
    <cellStyle name="Input 2 2 2 2 3 3 2 5" xfId="19164"/>
    <cellStyle name="Input 2 2 2 2 3 3 2 5 2" xfId="19165"/>
    <cellStyle name="Input 2 2 2 2 3 3 2 5 3" xfId="19166"/>
    <cellStyle name="Input 2 2 2 2 3 3 2 6" xfId="19167"/>
    <cellStyle name="Input 2 2 2 2 3 3 2 6 2" xfId="19168"/>
    <cellStyle name="Input 2 2 2 2 3 3 2 6 3" xfId="19169"/>
    <cellStyle name="Input 2 2 2 2 3 3 2 7" xfId="19170"/>
    <cellStyle name="Input 2 2 2 2 3 3 2 7 2" xfId="19171"/>
    <cellStyle name="Input 2 2 2 2 3 3 2 7 3" xfId="19172"/>
    <cellStyle name="Input 2 2 2 2 3 3 2 8" xfId="19173"/>
    <cellStyle name="Input 2 2 2 2 3 3 2 9" xfId="19174"/>
    <cellStyle name="Input 2 2 2 2 3 3 3" xfId="19175"/>
    <cellStyle name="Input 2 2 2 2 3 3 3 2" xfId="19176"/>
    <cellStyle name="Input 2 2 2 2 3 3 3 3" xfId="19177"/>
    <cellStyle name="Input 2 2 2 2 3 3 4" xfId="19178"/>
    <cellStyle name="Input 2 2 2 2 3 3 4 2" xfId="19179"/>
    <cellStyle name="Input 2 2 2 2 3 3 4 3" xfId="19180"/>
    <cellStyle name="Input 2 2 2 2 3 3 5" xfId="19181"/>
    <cellStyle name="Input 2 2 2 2 3 3 5 2" xfId="19182"/>
    <cellStyle name="Input 2 2 2 2 3 3 5 3" xfId="19183"/>
    <cellStyle name="Input 2 2 2 2 3 3 6" xfId="19184"/>
    <cellStyle name="Input 2 2 2 2 3 3 6 2" xfId="19185"/>
    <cellStyle name="Input 2 2 2 2 3 3 6 3" xfId="19186"/>
    <cellStyle name="Input 2 2 2 2 3 3 7" xfId="19187"/>
    <cellStyle name="Input 2 2 2 2 3 3 7 2" xfId="19188"/>
    <cellStyle name="Input 2 2 2 2 3 3 7 3" xfId="19189"/>
    <cellStyle name="Input 2 2 2 2 3 3 8" xfId="19190"/>
    <cellStyle name="Input 2 2 2 2 3 3 8 2" xfId="19191"/>
    <cellStyle name="Input 2 2 2 2 3 3 8 3" xfId="19192"/>
    <cellStyle name="Input 2 2 2 2 3 3 9" xfId="19193"/>
    <cellStyle name="Input 2 2 2 2 3 4" xfId="19194"/>
    <cellStyle name="Input 2 2 2 2 3 4 10" xfId="19195"/>
    <cellStyle name="Input 2 2 2 2 3 4 2" xfId="19196"/>
    <cellStyle name="Input 2 2 2 2 3 4 2 2" xfId="19197"/>
    <cellStyle name="Input 2 2 2 2 3 4 2 2 2" xfId="19198"/>
    <cellStyle name="Input 2 2 2 2 3 4 2 2 3" xfId="19199"/>
    <cellStyle name="Input 2 2 2 2 3 4 2 3" xfId="19200"/>
    <cellStyle name="Input 2 2 2 2 3 4 2 3 2" xfId="19201"/>
    <cellStyle name="Input 2 2 2 2 3 4 2 3 3" xfId="19202"/>
    <cellStyle name="Input 2 2 2 2 3 4 2 4" xfId="19203"/>
    <cellStyle name="Input 2 2 2 2 3 4 2 4 2" xfId="19204"/>
    <cellStyle name="Input 2 2 2 2 3 4 2 4 3" xfId="19205"/>
    <cellStyle name="Input 2 2 2 2 3 4 2 5" xfId="19206"/>
    <cellStyle name="Input 2 2 2 2 3 4 2 5 2" xfId="19207"/>
    <cellStyle name="Input 2 2 2 2 3 4 2 5 3" xfId="19208"/>
    <cellStyle name="Input 2 2 2 2 3 4 2 6" xfId="19209"/>
    <cellStyle name="Input 2 2 2 2 3 4 2 6 2" xfId="19210"/>
    <cellStyle name="Input 2 2 2 2 3 4 2 6 3" xfId="19211"/>
    <cellStyle name="Input 2 2 2 2 3 4 2 7" xfId="19212"/>
    <cellStyle name="Input 2 2 2 2 3 4 2 7 2" xfId="19213"/>
    <cellStyle name="Input 2 2 2 2 3 4 2 7 3" xfId="19214"/>
    <cellStyle name="Input 2 2 2 2 3 4 2 8" xfId="19215"/>
    <cellStyle name="Input 2 2 2 2 3 4 2 9" xfId="19216"/>
    <cellStyle name="Input 2 2 2 2 3 4 3" xfId="19217"/>
    <cellStyle name="Input 2 2 2 2 3 4 3 2" xfId="19218"/>
    <cellStyle name="Input 2 2 2 2 3 4 3 3" xfId="19219"/>
    <cellStyle name="Input 2 2 2 2 3 4 4" xfId="19220"/>
    <cellStyle name="Input 2 2 2 2 3 4 4 2" xfId="19221"/>
    <cellStyle name="Input 2 2 2 2 3 4 4 3" xfId="19222"/>
    <cellStyle name="Input 2 2 2 2 3 4 5" xfId="19223"/>
    <cellStyle name="Input 2 2 2 2 3 4 5 2" xfId="19224"/>
    <cellStyle name="Input 2 2 2 2 3 4 5 3" xfId="19225"/>
    <cellStyle name="Input 2 2 2 2 3 4 6" xfId="19226"/>
    <cellStyle name="Input 2 2 2 2 3 4 6 2" xfId="19227"/>
    <cellStyle name="Input 2 2 2 2 3 4 6 3" xfId="19228"/>
    <cellStyle name="Input 2 2 2 2 3 4 7" xfId="19229"/>
    <cellStyle name="Input 2 2 2 2 3 4 7 2" xfId="19230"/>
    <cellStyle name="Input 2 2 2 2 3 4 7 3" xfId="19231"/>
    <cellStyle name="Input 2 2 2 2 3 4 8" xfId="19232"/>
    <cellStyle name="Input 2 2 2 2 3 4 8 2" xfId="19233"/>
    <cellStyle name="Input 2 2 2 2 3 4 8 3" xfId="19234"/>
    <cellStyle name="Input 2 2 2 2 3 4 9" xfId="19235"/>
    <cellStyle name="Input 2 2 2 2 3 5" xfId="19236"/>
    <cellStyle name="Input 2 2 2 2 3 5 2" xfId="19237"/>
    <cellStyle name="Input 2 2 2 2 3 5 2 2" xfId="19238"/>
    <cellStyle name="Input 2 2 2 2 3 5 2 3" xfId="19239"/>
    <cellStyle name="Input 2 2 2 2 3 5 3" xfId="19240"/>
    <cellStyle name="Input 2 2 2 2 3 5 3 2" xfId="19241"/>
    <cellStyle name="Input 2 2 2 2 3 5 3 3" xfId="19242"/>
    <cellStyle name="Input 2 2 2 2 3 5 4" xfId="19243"/>
    <cellStyle name="Input 2 2 2 2 3 5 4 2" xfId="19244"/>
    <cellStyle name="Input 2 2 2 2 3 5 4 3" xfId="19245"/>
    <cellStyle name="Input 2 2 2 2 3 5 5" xfId="19246"/>
    <cellStyle name="Input 2 2 2 2 3 5 5 2" xfId="19247"/>
    <cellStyle name="Input 2 2 2 2 3 5 5 3" xfId="19248"/>
    <cellStyle name="Input 2 2 2 2 3 5 6" xfId="19249"/>
    <cellStyle name="Input 2 2 2 2 3 5 6 2" xfId="19250"/>
    <cellStyle name="Input 2 2 2 2 3 5 6 3" xfId="19251"/>
    <cellStyle name="Input 2 2 2 2 3 5 7" xfId="19252"/>
    <cellStyle name="Input 2 2 2 2 3 5 7 2" xfId="19253"/>
    <cellStyle name="Input 2 2 2 2 3 5 7 3" xfId="19254"/>
    <cellStyle name="Input 2 2 2 2 3 5 8" xfId="19255"/>
    <cellStyle name="Input 2 2 2 2 3 5 9" xfId="19256"/>
    <cellStyle name="Input 2 2 2 2 3 6" xfId="19257"/>
    <cellStyle name="Input 2 2 2 2 3 6 2" xfId="19258"/>
    <cellStyle name="Input 2 2 2 2 3 6 3" xfId="19259"/>
    <cellStyle name="Input 2 2 2 2 3 7" xfId="19260"/>
    <cellStyle name="Input 2 2 2 2 3 7 2" xfId="19261"/>
    <cellStyle name="Input 2 2 2 2 3 7 3" xfId="19262"/>
    <cellStyle name="Input 2 2 2 2 3 8" xfId="19263"/>
    <cellStyle name="Input 2 2 2 2 3 8 2" xfId="19264"/>
    <cellStyle name="Input 2 2 2 2 3 8 3" xfId="19265"/>
    <cellStyle name="Input 2 2 2 2 3 9" xfId="19266"/>
    <cellStyle name="Input 2 2 2 2 3 9 2" xfId="19267"/>
    <cellStyle name="Input 2 2 2 2 3 9 3" xfId="19268"/>
    <cellStyle name="Input 2 2 2 2 4" xfId="19269"/>
    <cellStyle name="Input 2 2 2 2 4 10" xfId="44151"/>
    <cellStyle name="Input 2 2 2 2 4 2" xfId="19270"/>
    <cellStyle name="Input 2 2 2 2 4 2 10" xfId="19271"/>
    <cellStyle name="Input 2 2 2 2 4 2 2" xfId="19272"/>
    <cellStyle name="Input 2 2 2 2 4 2 2 2" xfId="19273"/>
    <cellStyle name="Input 2 2 2 2 4 2 2 2 2" xfId="19274"/>
    <cellStyle name="Input 2 2 2 2 4 2 2 2 3" xfId="19275"/>
    <cellStyle name="Input 2 2 2 2 4 2 2 3" xfId="19276"/>
    <cellStyle name="Input 2 2 2 2 4 2 2 3 2" xfId="19277"/>
    <cellStyle name="Input 2 2 2 2 4 2 2 3 3" xfId="19278"/>
    <cellStyle name="Input 2 2 2 2 4 2 2 4" xfId="19279"/>
    <cellStyle name="Input 2 2 2 2 4 2 2 4 2" xfId="19280"/>
    <cellStyle name="Input 2 2 2 2 4 2 2 4 3" xfId="19281"/>
    <cellStyle name="Input 2 2 2 2 4 2 2 5" xfId="19282"/>
    <cellStyle name="Input 2 2 2 2 4 2 2 5 2" xfId="19283"/>
    <cellStyle name="Input 2 2 2 2 4 2 2 5 3" xfId="19284"/>
    <cellStyle name="Input 2 2 2 2 4 2 2 6" xfId="19285"/>
    <cellStyle name="Input 2 2 2 2 4 2 2 6 2" xfId="19286"/>
    <cellStyle name="Input 2 2 2 2 4 2 2 6 3" xfId="19287"/>
    <cellStyle name="Input 2 2 2 2 4 2 2 7" xfId="19288"/>
    <cellStyle name="Input 2 2 2 2 4 2 2 7 2" xfId="19289"/>
    <cellStyle name="Input 2 2 2 2 4 2 2 7 3" xfId="19290"/>
    <cellStyle name="Input 2 2 2 2 4 2 2 8" xfId="19291"/>
    <cellStyle name="Input 2 2 2 2 4 2 2 9" xfId="19292"/>
    <cellStyle name="Input 2 2 2 2 4 2 3" xfId="19293"/>
    <cellStyle name="Input 2 2 2 2 4 2 3 2" xfId="19294"/>
    <cellStyle name="Input 2 2 2 2 4 2 3 3" xfId="19295"/>
    <cellStyle name="Input 2 2 2 2 4 2 4" xfId="19296"/>
    <cellStyle name="Input 2 2 2 2 4 2 4 2" xfId="19297"/>
    <cellStyle name="Input 2 2 2 2 4 2 4 3" xfId="19298"/>
    <cellStyle name="Input 2 2 2 2 4 2 5" xfId="19299"/>
    <cellStyle name="Input 2 2 2 2 4 2 5 2" xfId="19300"/>
    <cellStyle name="Input 2 2 2 2 4 2 5 3" xfId="19301"/>
    <cellStyle name="Input 2 2 2 2 4 2 6" xfId="19302"/>
    <cellStyle name="Input 2 2 2 2 4 2 6 2" xfId="19303"/>
    <cellStyle name="Input 2 2 2 2 4 2 6 3" xfId="19304"/>
    <cellStyle name="Input 2 2 2 2 4 2 7" xfId="19305"/>
    <cellStyle name="Input 2 2 2 2 4 2 7 2" xfId="19306"/>
    <cellStyle name="Input 2 2 2 2 4 2 7 3" xfId="19307"/>
    <cellStyle name="Input 2 2 2 2 4 2 8" xfId="19308"/>
    <cellStyle name="Input 2 2 2 2 4 2 8 2" xfId="19309"/>
    <cellStyle name="Input 2 2 2 2 4 2 8 3" xfId="19310"/>
    <cellStyle name="Input 2 2 2 2 4 2 9" xfId="19311"/>
    <cellStyle name="Input 2 2 2 2 4 3" xfId="19312"/>
    <cellStyle name="Input 2 2 2 2 4 3 10" xfId="19313"/>
    <cellStyle name="Input 2 2 2 2 4 3 2" xfId="19314"/>
    <cellStyle name="Input 2 2 2 2 4 3 2 2" xfId="19315"/>
    <cellStyle name="Input 2 2 2 2 4 3 2 2 2" xfId="19316"/>
    <cellStyle name="Input 2 2 2 2 4 3 2 2 3" xfId="19317"/>
    <cellStyle name="Input 2 2 2 2 4 3 2 3" xfId="19318"/>
    <cellStyle name="Input 2 2 2 2 4 3 2 3 2" xfId="19319"/>
    <cellStyle name="Input 2 2 2 2 4 3 2 3 3" xfId="19320"/>
    <cellStyle name="Input 2 2 2 2 4 3 2 4" xfId="19321"/>
    <cellStyle name="Input 2 2 2 2 4 3 2 4 2" xfId="19322"/>
    <cellStyle name="Input 2 2 2 2 4 3 2 4 3" xfId="19323"/>
    <cellStyle name="Input 2 2 2 2 4 3 2 5" xfId="19324"/>
    <cellStyle name="Input 2 2 2 2 4 3 2 5 2" xfId="19325"/>
    <cellStyle name="Input 2 2 2 2 4 3 2 5 3" xfId="19326"/>
    <cellStyle name="Input 2 2 2 2 4 3 2 6" xfId="19327"/>
    <cellStyle name="Input 2 2 2 2 4 3 2 6 2" xfId="19328"/>
    <cellStyle name="Input 2 2 2 2 4 3 2 6 3" xfId="19329"/>
    <cellStyle name="Input 2 2 2 2 4 3 2 7" xfId="19330"/>
    <cellStyle name="Input 2 2 2 2 4 3 2 7 2" xfId="19331"/>
    <cellStyle name="Input 2 2 2 2 4 3 2 7 3" xfId="19332"/>
    <cellStyle name="Input 2 2 2 2 4 3 2 8" xfId="19333"/>
    <cellStyle name="Input 2 2 2 2 4 3 2 9" xfId="19334"/>
    <cellStyle name="Input 2 2 2 2 4 3 3" xfId="19335"/>
    <cellStyle name="Input 2 2 2 2 4 3 3 2" xfId="19336"/>
    <cellStyle name="Input 2 2 2 2 4 3 3 3" xfId="19337"/>
    <cellStyle name="Input 2 2 2 2 4 3 4" xfId="19338"/>
    <cellStyle name="Input 2 2 2 2 4 3 4 2" xfId="19339"/>
    <cellStyle name="Input 2 2 2 2 4 3 4 3" xfId="19340"/>
    <cellStyle name="Input 2 2 2 2 4 3 5" xfId="19341"/>
    <cellStyle name="Input 2 2 2 2 4 3 5 2" xfId="19342"/>
    <cellStyle name="Input 2 2 2 2 4 3 5 3" xfId="19343"/>
    <cellStyle name="Input 2 2 2 2 4 3 6" xfId="19344"/>
    <cellStyle name="Input 2 2 2 2 4 3 6 2" xfId="19345"/>
    <cellStyle name="Input 2 2 2 2 4 3 6 3" xfId="19346"/>
    <cellStyle name="Input 2 2 2 2 4 3 7" xfId="19347"/>
    <cellStyle name="Input 2 2 2 2 4 3 7 2" xfId="19348"/>
    <cellStyle name="Input 2 2 2 2 4 3 7 3" xfId="19349"/>
    <cellStyle name="Input 2 2 2 2 4 3 8" xfId="19350"/>
    <cellStyle name="Input 2 2 2 2 4 3 8 2" xfId="19351"/>
    <cellStyle name="Input 2 2 2 2 4 3 8 3" xfId="19352"/>
    <cellStyle name="Input 2 2 2 2 4 3 9" xfId="19353"/>
    <cellStyle name="Input 2 2 2 2 4 4" xfId="19354"/>
    <cellStyle name="Input 2 2 2 2 4 4 10" xfId="19355"/>
    <cellStyle name="Input 2 2 2 2 4 4 2" xfId="19356"/>
    <cellStyle name="Input 2 2 2 2 4 4 2 2" xfId="19357"/>
    <cellStyle name="Input 2 2 2 2 4 4 2 2 2" xfId="19358"/>
    <cellStyle name="Input 2 2 2 2 4 4 2 2 3" xfId="19359"/>
    <cellStyle name="Input 2 2 2 2 4 4 2 3" xfId="19360"/>
    <cellStyle name="Input 2 2 2 2 4 4 2 3 2" xfId="19361"/>
    <cellStyle name="Input 2 2 2 2 4 4 2 3 3" xfId="19362"/>
    <cellStyle name="Input 2 2 2 2 4 4 2 4" xfId="19363"/>
    <cellStyle name="Input 2 2 2 2 4 4 2 4 2" xfId="19364"/>
    <cellStyle name="Input 2 2 2 2 4 4 2 4 3" xfId="19365"/>
    <cellStyle name="Input 2 2 2 2 4 4 2 5" xfId="19366"/>
    <cellStyle name="Input 2 2 2 2 4 4 2 5 2" xfId="19367"/>
    <cellStyle name="Input 2 2 2 2 4 4 2 5 3" xfId="19368"/>
    <cellStyle name="Input 2 2 2 2 4 4 2 6" xfId="19369"/>
    <cellStyle name="Input 2 2 2 2 4 4 2 6 2" xfId="19370"/>
    <cellStyle name="Input 2 2 2 2 4 4 2 6 3" xfId="19371"/>
    <cellStyle name="Input 2 2 2 2 4 4 2 7" xfId="19372"/>
    <cellStyle name="Input 2 2 2 2 4 4 2 7 2" xfId="19373"/>
    <cellStyle name="Input 2 2 2 2 4 4 2 7 3" xfId="19374"/>
    <cellStyle name="Input 2 2 2 2 4 4 2 8" xfId="19375"/>
    <cellStyle name="Input 2 2 2 2 4 4 2 9" xfId="19376"/>
    <cellStyle name="Input 2 2 2 2 4 4 3" xfId="19377"/>
    <cellStyle name="Input 2 2 2 2 4 4 3 2" xfId="19378"/>
    <cellStyle name="Input 2 2 2 2 4 4 3 3" xfId="19379"/>
    <cellStyle name="Input 2 2 2 2 4 4 4" xfId="19380"/>
    <cellStyle name="Input 2 2 2 2 4 4 4 2" xfId="19381"/>
    <cellStyle name="Input 2 2 2 2 4 4 4 3" xfId="19382"/>
    <cellStyle name="Input 2 2 2 2 4 4 5" xfId="19383"/>
    <cellStyle name="Input 2 2 2 2 4 4 5 2" xfId="19384"/>
    <cellStyle name="Input 2 2 2 2 4 4 5 3" xfId="19385"/>
    <cellStyle name="Input 2 2 2 2 4 4 6" xfId="19386"/>
    <cellStyle name="Input 2 2 2 2 4 4 6 2" xfId="19387"/>
    <cellStyle name="Input 2 2 2 2 4 4 6 3" xfId="19388"/>
    <cellStyle name="Input 2 2 2 2 4 4 7" xfId="19389"/>
    <cellStyle name="Input 2 2 2 2 4 4 7 2" xfId="19390"/>
    <cellStyle name="Input 2 2 2 2 4 4 7 3" xfId="19391"/>
    <cellStyle name="Input 2 2 2 2 4 4 8" xfId="19392"/>
    <cellStyle name="Input 2 2 2 2 4 4 8 2" xfId="19393"/>
    <cellStyle name="Input 2 2 2 2 4 4 8 3" xfId="19394"/>
    <cellStyle name="Input 2 2 2 2 4 4 9" xfId="19395"/>
    <cellStyle name="Input 2 2 2 2 4 5" xfId="19396"/>
    <cellStyle name="Input 2 2 2 2 4 5 2" xfId="19397"/>
    <cellStyle name="Input 2 2 2 2 4 5 2 2" xfId="19398"/>
    <cellStyle name="Input 2 2 2 2 4 5 2 3" xfId="19399"/>
    <cellStyle name="Input 2 2 2 2 4 5 3" xfId="19400"/>
    <cellStyle name="Input 2 2 2 2 4 5 3 2" xfId="19401"/>
    <cellStyle name="Input 2 2 2 2 4 5 3 3" xfId="19402"/>
    <cellStyle name="Input 2 2 2 2 4 5 4" xfId="19403"/>
    <cellStyle name="Input 2 2 2 2 4 5 4 2" xfId="19404"/>
    <cellStyle name="Input 2 2 2 2 4 5 4 3" xfId="19405"/>
    <cellStyle name="Input 2 2 2 2 4 5 5" xfId="19406"/>
    <cellStyle name="Input 2 2 2 2 4 5 5 2" xfId="19407"/>
    <cellStyle name="Input 2 2 2 2 4 5 5 3" xfId="19408"/>
    <cellStyle name="Input 2 2 2 2 4 5 6" xfId="19409"/>
    <cellStyle name="Input 2 2 2 2 4 5 6 2" xfId="19410"/>
    <cellStyle name="Input 2 2 2 2 4 5 6 3" xfId="19411"/>
    <cellStyle name="Input 2 2 2 2 4 5 7" xfId="19412"/>
    <cellStyle name="Input 2 2 2 2 4 5 7 2" xfId="19413"/>
    <cellStyle name="Input 2 2 2 2 4 5 7 3" xfId="19414"/>
    <cellStyle name="Input 2 2 2 2 4 5 8" xfId="19415"/>
    <cellStyle name="Input 2 2 2 2 4 5 9" xfId="19416"/>
    <cellStyle name="Input 2 2 2 2 4 6" xfId="19417"/>
    <cellStyle name="Input 2 2 2 2 4 6 2" xfId="19418"/>
    <cellStyle name="Input 2 2 2 2 4 6 3" xfId="19419"/>
    <cellStyle name="Input 2 2 2 2 4 7" xfId="19420"/>
    <cellStyle name="Input 2 2 2 2 4 7 2" xfId="19421"/>
    <cellStyle name="Input 2 2 2 2 4 7 3" xfId="19422"/>
    <cellStyle name="Input 2 2 2 2 4 8" xfId="19423"/>
    <cellStyle name="Input 2 2 2 2 4 8 2" xfId="19424"/>
    <cellStyle name="Input 2 2 2 2 4 8 3" xfId="19425"/>
    <cellStyle name="Input 2 2 2 2 4 9" xfId="19426"/>
    <cellStyle name="Input 2 2 2 2 4 9 2" xfId="19427"/>
    <cellStyle name="Input 2 2 2 2 4 9 3" xfId="19428"/>
    <cellStyle name="Input 2 2 2 2 5" xfId="19429"/>
    <cellStyle name="Input 2 2 2 2 5 10" xfId="44152"/>
    <cellStyle name="Input 2 2 2 2 5 2" xfId="19430"/>
    <cellStyle name="Input 2 2 2 2 5 2 10" xfId="19431"/>
    <cellStyle name="Input 2 2 2 2 5 2 2" xfId="19432"/>
    <cellStyle name="Input 2 2 2 2 5 2 2 2" xfId="19433"/>
    <cellStyle name="Input 2 2 2 2 5 2 2 2 2" xfId="19434"/>
    <cellStyle name="Input 2 2 2 2 5 2 2 2 3" xfId="19435"/>
    <cellStyle name="Input 2 2 2 2 5 2 2 3" xfId="19436"/>
    <cellStyle name="Input 2 2 2 2 5 2 2 3 2" xfId="19437"/>
    <cellStyle name="Input 2 2 2 2 5 2 2 3 3" xfId="19438"/>
    <cellStyle name="Input 2 2 2 2 5 2 2 4" xfId="19439"/>
    <cellStyle name="Input 2 2 2 2 5 2 2 4 2" xfId="19440"/>
    <cellStyle name="Input 2 2 2 2 5 2 2 4 3" xfId="19441"/>
    <cellStyle name="Input 2 2 2 2 5 2 2 5" xfId="19442"/>
    <cellStyle name="Input 2 2 2 2 5 2 2 5 2" xfId="19443"/>
    <cellStyle name="Input 2 2 2 2 5 2 2 5 3" xfId="19444"/>
    <cellStyle name="Input 2 2 2 2 5 2 2 6" xfId="19445"/>
    <cellStyle name="Input 2 2 2 2 5 2 2 6 2" xfId="19446"/>
    <cellStyle name="Input 2 2 2 2 5 2 2 6 3" xfId="19447"/>
    <cellStyle name="Input 2 2 2 2 5 2 2 7" xfId="19448"/>
    <cellStyle name="Input 2 2 2 2 5 2 2 7 2" xfId="19449"/>
    <cellStyle name="Input 2 2 2 2 5 2 2 7 3" xfId="19450"/>
    <cellStyle name="Input 2 2 2 2 5 2 2 8" xfId="19451"/>
    <cellStyle name="Input 2 2 2 2 5 2 2 9" xfId="19452"/>
    <cellStyle name="Input 2 2 2 2 5 2 3" xfId="19453"/>
    <cellStyle name="Input 2 2 2 2 5 2 3 2" xfId="19454"/>
    <cellStyle name="Input 2 2 2 2 5 2 3 3" xfId="19455"/>
    <cellStyle name="Input 2 2 2 2 5 2 4" xfId="19456"/>
    <cellStyle name="Input 2 2 2 2 5 2 4 2" xfId="19457"/>
    <cellStyle name="Input 2 2 2 2 5 2 4 3" xfId="19458"/>
    <cellStyle name="Input 2 2 2 2 5 2 5" xfId="19459"/>
    <cellStyle name="Input 2 2 2 2 5 2 5 2" xfId="19460"/>
    <cellStyle name="Input 2 2 2 2 5 2 5 3" xfId="19461"/>
    <cellStyle name="Input 2 2 2 2 5 2 6" xfId="19462"/>
    <cellStyle name="Input 2 2 2 2 5 2 6 2" xfId="19463"/>
    <cellStyle name="Input 2 2 2 2 5 2 6 3" xfId="19464"/>
    <cellStyle name="Input 2 2 2 2 5 2 7" xfId="19465"/>
    <cellStyle name="Input 2 2 2 2 5 2 7 2" xfId="19466"/>
    <cellStyle name="Input 2 2 2 2 5 2 7 3" xfId="19467"/>
    <cellStyle name="Input 2 2 2 2 5 2 8" xfId="19468"/>
    <cellStyle name="Input 2 2 2 2 5 2 8 2" xfId="19469"/>
    <cellStyle name="Input 2 2 2 2 5 2 8 3" xfId="19470"/>
    <cellStyle name="Input 2 2 2 2 5 2 9" xfId="19471"/>
    <cellStyle name="Input 2 2 2 2 5 3" xfId="19472"/>
    <cellStyle name="Input 2 2 2 2 5 3 10" xfId="19473"/>
    <cellStyle name="Input 2 2 2 2 5 3 2" xfId="19474"/>
    <cellStyle name="Input 2 2 2 2 5 3 2 2" xfId="19475"/>
    <cellStyle name="Input 2 2 2 2 5 3 2 2 2" xfId="19476"/>
    <cellStyle name="Input 2 2 2 2 5 3 2 2 3" xfId="19477"/>
    <cellStyle name="Input 2 2 2 2 5 3 2 3" xfId="19478"/>
    <cellStyle name="Input 2 2 2 2 5 3 2 3 2" xfId="19479"/>
    <cellStyle name="Input 2 2 2 2 5 3 2 3 3" xfId="19480"/>
    <cellStyle name="Input 2 2 2 2 5 3 2 4" xfId="19481"/>
    <cellStyle name="Input 2 2 2 2 5 3 2 4 2" xfId="19482"/>
    <cellStyle name="Input 2 2 2 2 5 3 2 4 3" xfId="19483"/>
    <cellStyle name="Input 2 2 2 2 5 3 2 5" xfId="19484"/>
    <cellStyle name="Input 2 2 2 2 5 3 2 5 2" xfId="19485"/>
    <cellStyle name="Input 2 2 2 2 5 3 2 5 3" xfId="19486"/>
    <cellStyle name="Input 2 2 2 2 5 3 2 6" xfId="19487"/>
    <cellStyle name="Input 2 2 2 2 5 3 2 6 2" xfId="19488"/>
    <cellStyle name="Input 2 2 2 2 5 3 2 6 3" xfId="19489"/>
    <cellStyle name="Input 2 2 2 2 5 3 2 7" xfId="19490"/>
    <cellStyle name="Input 2 2 2 2 5 3 2 7 2" xfId="19491"/>
    <cellStyle name="Input 2 2 2 2 5 3 2 7 3" xfId="19492"/>
    <cellStyle name="Input 2 2 2 2 5 3 2 8" xfId="19493"/>
    <cellStyle name="Input 2 2 2 2 5 3 2 9" xfId="19494"/>
    <cellStyle name="Input 2 2 2 2 5 3 3" xfId="19495"/>
    <cellStyle name="Input 2 2 2 2 5 3 3 2" xfId="19496"/>
    <cellStyle name="Input 2 2 2 2 5 3 3 3" xfId="19497"/>
    <cellStyle name="Input 2 2 2 2 5 3 4" xfId="19498"/>
    <cellStyle name="Input 2 2 2 2 5 3 4 2" xfId="19499"/>
    <cellStyle name="Input 2 2 2 2 5 3 4 3" xfId="19500"/>
    <cellStyle name="Input 2 2 2 2 5 3 5" xfId="19501"/>
    <cellStyle name="Input 2 2 2 2 5 3 5 2" xfId="19502"/>
    <cellStyle name="Input 2 2 2 2 5 3 5 3" xfId="19503"/>
    <cellStyle name="Input 2 2 2 2 5 3 6" xfId="19504"/>
    <cellStyle name="Input 2 2 2 2 5 3 6 2" xfId="19505"/>
    <cellStyle name="Input 2 2 2 2 5 3 6 3" xfId="19506"/>
    <cellStyle name="Input 2 2 2 2 5 3 7" xfId="19507"/>
    <cellStyle name="Input 2 2 2 2 5 3 7 2" xfId="19508"/>
    <cellStyle name="Input 2 2 2 2 5 3 7 3" xfId="19509"/>
    <cellStyle name="Input 2 2 2 2 5 3 8" xfId="19510"/>
    <cellStyle name="Input 2 2 2 2 5 3 8 2" xfId="19511"/>
    <cellStyle name="Input 2 2 2 2 5 3 8 3" xfId="19512"/>
    <cellStyle name="Input 2 2 2 2 5 3 9" xfId="19513"/>
    <cellStyle name="Input 2 2 2 2 5 4" xfId="19514"/>
    <cellStyle name="Input 2 2 2 2 5 4 10" xfId="19515"/>
    <cellStyle name="Input 2 2 2 2 5 4 2" xfId="19516"/>
    <cellStyle name="Input 2 2 2 2 5 4 2 2" xfId="19517"/>
    <cellStyle name="Input 2 2 2 2 5 4 2 2 2" xfId="19518"/>
    <cellStyle name="Input 2 2 2 2 5 4 2 2 3" xfId="19519"/>
    <cellStyle name="Input 2 2 2 2 5 4 2 3" xfId="19520"/>
    <cellStyle name="Input 2 2 2 2 5 4 2 3 2" xfId="19521"/>
    <cellStyle name="Input 2 2 2 2 5 4 2 3 3" xfId="19522"/>
    <cellStyle name="Input 2 2 2 2 5 4 2 4" xfId="19523"/>
    <cellStyle name="Input 2 2 2 2 5 4 2 4 2" xfId="19524"/>
    <cellStyle name="Input 2 2 2 2 5 4 2 4 3" xfId="19525"/>
    <cellStyle name="Input 2 2 2 2 5 4 2 5" xfId="19526"/>
    <cellStyle name="Input 2 2 2 2 5 4 2 5 2" xfId="19527"/>
    <cellStyle name="Input 2 2 2 2 5 4 2 5 3" xfId="19528"/>
    <cellStyle name="Input 2 2 2 2 5 4 2 6" xfId="19529"/>
    <cellStyle name="Input 2 2 2 2 5 4 2 6 2" xfId="19530"/>
    <cellStyle name="Input 2 2 2 2 5 4 2 6 3" xfId="19531"/>
    <cellStyle name="Input 2 2 2 2 5 4 2 7" xfId="19532"/>
    <cellStyle name="Input 2 2 2 2 5 4 2 7 2" xfId="19533"/>
    <cellStyle name="Input 2 2 2 2 5 4 2 7 3" xfId="19534"/>
    <cellStyle name="Input 2 2 2 2 5 4 2 8" xfId="19535"/>
    <cellStyle name="Input 2 2 2 2 5 4 2 9" xfId="19536"/>
    <cellStyle name="Input 2 2 2 2 5 4 3" xfId="19537"/>
    <cellStyle name="Input 2 2 2 2 5 4 3 2" xfId="19538"/>
    <cellStyle name="Input 2 2 2 2 5 4 3 3" xfId="19539"/>
    <cellStyle name="Input 2 2 2 2 5 4 4" xfId="19540"/>
    <cellStyle name="Input 2 2 2 2 5 4 4 2" xfId="19541"/>
    <cellStyle name="Input 2 2 2 2 5 4 4 3" xfId="19542"/>
    <cellStyle name="Input 2 2 2 2 5 4 5" xfId="19543"/>
    <cellStyle name="Input 2 2 2 2 5 4 5 2" xfId="19544"/>
    <cellStyle name="Input 2 2 2 2 5 4 5 3" xfId="19545"/>
    <cellStyle name="Input 2 2 2 2 5 4 6" xfId="19546"/>
    <cellStyle name="Input 2 2 2 2 5 4 6 2" xfId="19547"/>
    <cellStyle name="Input 2 2 2 2 5 4 6 3" xfId="19548"/>
    <cellStyle name="Input 2 2 2 2 5 4 7" xfId="19549"/>
    <cellStyle name="Input 2 2 2 2 5 4 7 2" xfId="19550"/>
    <cellStyle name="Input 2 2 2 2 5 4 7 3" xfId="19551"/>
    <cellStyle name="Input 2 2 2 2 5 4 8" xfId="19552"/>
    <cellStyle name="Input 2 2 2 2 5 4 8 2" xfId="19553"/>
    <cellStyle name="Input 2 2 2 2 5 4 8 3" xfId="19554"/>
    <cellStyle name="Input 2 2 2 2 5 4 9" xfId="19555"/>
    <cellStyle name="Input 2 2 2 2 5 5" xfId="19556"/>
    <cellStyle name="Input 2 2 2 2 5 5 2" xfId="19557"/>
    <cellStyle name="Input 2 2 2 2 5 5 2 2" xfId="19558"/>
    <cellStyle name="Input 2 2 2 2 5 5 2 3" xfId="19559"/>
    <cellStyle name="Input 2 2 2 2 5 5 3" xfId="19560"/>
    <cellStyle name="Input 2 2 2 2 5 5 3 2" xfId="19561"/>
    <cellStyle name="Input 2 2 2 2 5 5 3 3" xfId="19562"/>
    <cellStyle name="Input 2 2 2 2 5 5 4" xfId="19563"/>
    <cellStyle name="Input 2 2 2 2 5 5 4 2" xfId="19564"/>
    <cellStyle name="Input 2 2 2 2 5 5 4 3" xfId="19565"/>
    <cellStyle name="Input 2 2 2 2 5 5 5" xfId="19566"/>
    <cellStyle name="Input 2 2 2 2 5 5 5 2" xfId="19567"/>
    <cellStyle name="Input 2 2 2 2 5 5 5 3" xfId="19568"/>
    <cellStyle name="Input 2 2 2 2 5 5 6" xfId="19569"/>
    <cellStyle name="Input 2 2 2 2 5 5 6 2" xfId="19570"/>
    <cellStyle name="Input 2 2 2 2 5 5 6 3" xfId="19571"/>
    <cellStyle name="Input 2 2 2 2 5 5 7" xfId="19572"/>
    <cellStyle name="Input 2 2 2 2 5 5 7 2" xfId="19573"/>
    <cellStyle name="Input 2 2 2 2 5 5 7 3" xfId="19574"/>
    <cellStyle name="Input 2 2 2 2 5 5 8" xfId="19575"/>
    <cellStyle name="Input 2 2 2 2 5 5 9" xfId="19576"/>
    <cellStyle name="Input 2 2 2 2 5 6" xfId="19577"/>
    <cellStyle name="Input 2 2 2 2 5 6 2" xfId="19578"/>
    <cellStyle name="Input 2 2 2 2 5 6 3" xfId="19579"/>
    <cellStyle name="Input 2 2 2 2 5 7" xfId="19580"/>
    <cellStyle name="Input 2 2 2 2 5 7 2" xfId="19581"/>
    <cellStyle name="Input 2 2 2 2 5 7 3" xfId="19582"/>
    <cellStyle name="Input 2 2 2 2 5 8" xfId="19583"/>
    <cellStyle name="Input 2 2 2 2 5 8 2" xfId="19584"/>
    <cellStyle name="Input 2 2 2 2 5 8 3" xfId="19585"/>
    <cellStyle name="Input 2 2 2 2 5 9" xfId="19586"/>
    <cellStyle name="Input 2 2 2 2 5 9 2" xfId="19587"/>
    <cellStyle name="Input 2 2 2 2 5 9 3" xfId="19588"/>
    <cellStyle name="Input 2 2 2 2 6" xfId="19589"/>
    <cellStyle name="Input 2 2 2 2 6 10" xfId="19590"/>
    <cellStyle name="Input 2 2 2 2 6 2" xfId="19591"/>
    <cellStyle name="Input 2 2 2 2 6 2 2" xfId="19592"/>
    <cellStyle name="Input 2 2 2 2 6 2 2 2" xfId="19593"/>
    <cellStyle name="Input 2 2 2 2 6 2 2 3" xfId="19594"/>
    <cellStyle name="Input 2 2 2 2 6 2 3" xfId="19595"/>
    <cellStyle name="Input 2 2 2 2 6 2 3 2" xfId="19596"/>
    <cellStyle name="Input 2 2 2 2 6 2 3 3" xfId="19597"/>
    <cellStyle name="Input 2 2 2 2 6 2 4" xfId="19598"/>
    <cellStyle name="Input 2 2 2 2 6 2 4 2" xfId="19599"/>
    <cellStyle name="Input 2 2 2 2 6 2 4 3" xfId="19600"/>
    <cellStyle name="Input 2 2 2 2 6 2 5" xfId="19601"/>
    <cellStyle name="Input 2 2 2 2 6 2 5 2" xfId="19602"/>
    <cellStyle name="Input 2 2 2 2 6 2 5 3" xfId="19603"/>
    <cellStyle name="Input 2 2 2 2 6 2 6" xfId="19604"/>
    <cellStyle name="Input 2 2 2 2 6 2 6 2" xfId="19605"/>
    <cellStyle name="Input 2 2 2 2 6 2 6 3" xfId="19606"/>
    <cellStyle name="Input 2 2 2 2 6 2 7" xfId="19607"/>
    <cellStyle name="Input 2 2 2 2 6 2 7 2" xfId="19608"/>
    <cellStyle name="Input 2 2 2 2 6 2 7 3" xfId="19609"/>
    <cellStyle name="Input 2 2 2 2 6 2 8" xfId="19610"/>
    <cellStyle name="Input 2 2 2 2 6 2 9" xfId="19611"/>
    <cellStyle name="Input 2 2 2 2 6 3" xfId="19612"/>
    <cellStyle name="Input 2 2 2 2 6 3 2" xfId="19613"/>
    <cellStyle name="Input 2 2 2 2 6 3 3" xfId="19614"/>
    <cellStyle name="Input 2 2 2 2 6 4" xfId="19615"/>
    <cellStyle name="Input 2 2 2 2 6 4 2" xfId="19616"/>
    <cellStyle name="Input 2 2 2 2 6 4 3" xfId="19617"/>
    <cellStyle name="Input 2 2 2 2 6 5" xfId="19618"/>
    <cellStyle name="Input 2 2 2 2 6 5 2" xfId="19619"/>
    <cellStyle name="Input 2 2 2 2 6 5 3" xfId="19620"/>
    <cellStyle name="Input 2 2 2 2 6 6" xfId="19621"/>
    <cellStyle name="Input 2 2 2 2 6 6 2" xfId="19622"/>
    <cellStyle name="Input 2 2 2 2 6 6 3" xfId="19623"/>
    <cellStyle name="Input 2 2 2 2 6 7" xfId="19624"/>
    <cellStyle name="Input 2 2 2 2 6 7 2" xfId="19625"/>
    <cellStyle name="Input 2 2 2 2 6 7 3" xfId="19626"/>
    <cellStyle name="Input 2 2 2 2 6 8" xfId="19627"/>
    <cellStyle name="Input 2 2 2 2 6 8 2" xfId="19628"/>
    <cellStyle name="Input 2 2 2 2 6 8 3" xfId="19629"/>
    <cellStyle name="Input 2 2 2 2 6 9" xfId="19630"/>
    <cellStyle name="Input 2 2 2 2 7" xfId="19631"/>
    <cellStyle name="Input 2 2 2 2 7 10" xfId="19632"/>
    <cellStyle name="Input 2 2 2 2 7 2" xfId="19633"/>
    <cellStyle name="Input 2 2 2 2 7 2 2" xfId="19634"/>
    <cellStyle name="Input 2 2 2 2 7 2 2 2" xfId="19635"/>
    <cellStyle name="Input 2 2 2 2 7 2 2 3" xfId="19636"/>
    <cellStyle name="Input 2 2 2 2 7 2 3" xfId="19637"/>
    <cellStyle name="Input 2 2 2 2 7 2 3 2" xfId="19638"/>
    <cellStyle name="Input 2 2 2 2 7 2 3 3" xfId="19639"/>
    <cellStyle name="Input 2 2 2 2 7 2 4" xfId="19640"/>
    <cellStyle name="Input 2 2 2 2 7 2 4 2" xfId="19641"/>
    <cellStyle name="Input 2 2 2 2 7 2 4 3" xfId="19642"/>
    <cellStyle name="Input 2 2 2 2 7 2 5" xfId="19643"/>
    <cellStyle name="Input 2 2 2 2 7 2 5 2" xfId="19644"/>
    <cellStyle name="Input 2 2 2 2 7 2 5 3" xfId="19645"/>
    <cellStyle name="Input 2 2 2 2 7 2 6" xfId="19646"/>
    <cellStyle name="Input 2 2 2 2 7 2 6 2" xfId="19647"/>
    <cellStyle name="Input 2 2 2 2 7 2 6 3" xfId="19648"/>
    <cellStyle name="Input 2 2 2 2 7 2 7" xfId="19649"/>
    <cellStyle name="Input 2 2 2 2 7 2 7 2" xfId="19650"/>
    <cellStyle name="Input 2 2 2 2 7 2 7 3" xfId="19651"/>
    <cellStyle name="Input 2 2 2 2 7 2 8" xfId="19652"/>
    <cellStyle name="Input 2 2 2 2 7 2 9" xfId="19653"/>
    <cellStyle name="Input 2 2 2 2 7 3" xfId="19654"/>
    <cellStyle name="Input 2 2 2 2 7 3 2" xfId="19655"/>
    <cellStyle name="Input 2 2 2 2 7 3 3" xfId="19656"/>
    <cellStyle name="Input 2 2 2 2 7 4" xfId="19657"/>
    <cellStyle name="Input 2 2 2 2 7 4 2" xfId="19658"/>
    <cellStyle name="Input 2 2 2 2 7 4 3" xfId="19659"/>
    <cellStyle name="Input 2 2 2 2 7 5" xfId="19660"/>
    <cellStyle name="Input 2 2 2 2 7 5 2" xfId="19661"/>
    <cellStyle name="Input 2 2 2 2 7 5 3" xfId="19662"/>
    <cellStyle name="Input 2 2 2 2 7 6" xfId="19663"/>
    <cellStyle name="Input 2 2 2 2 7 6 2" xfId="19664"/>
    <cellStyle name="Input 2 2 2 2 7 6 3" xfId="19665"/>
    <cellStyle name="Input 2 2 2 2 7 7" xfId="19666"/>
    <cellStyle name="Input 2 2 2 2 7 7 2" xfId="19667"/>
    <cellStyle name="Input 2 2 2 2 7 7 3" xfId="19668"/>
    <cellStyle name="Input 2 2 2 2 7 8" xfId="19669"/>
    <cellStyle name="Input 2 2 2 2 7 8 2" xfId="19670"/>
    <cellStyle name="Input 2 2 2 2 7 8 3" xfId="19671"/>
    <cellStyle name="Input 2 2 2 2 7 9" xfId="19672"/>
    <cellStyle name="Input 2 2 2 2 8" xfId="19673"/>
    <cellStyle name="Input 2 2 2 2 8 10" xfId="19674"/>
    <cellStyle name="Input 2 2 2 2 8 2" xfId="19675"/>
    <cellStyle name="Input 2 2 2 2 8 2 2" xfId="19676"/>
    <cellStyle name="Input 2 2 2 2 8 2 2 2" xfId="19677"/>
    <cellStyle name="Input 2 2 2 2 8 2 2 3" xfId="19678"/>
    <cellStyle name="Input 2 2 2 2 8 2 3" xfId="19679"/>
    <cellStyle name="Input 2 2 2 2 8 2 3 2" xfId="19680"/>
    <cellStyle name="Input 2 2 2 2 8 2 3 3" xfId="19681"/>
    <cellStyle name="Input 2 2 2 2 8 2 4" xfId="19682"/>
    <cellStyle name="Input 2 2 2 2 8 2 4 2" xfId="19683"/>
    <cellStyle name="Input 2 2 2 2 8 2 4 3" xfId="19684"/>
    <cellStyle name="Input 2 2 2 2 8 2 5" xfId="19685"/>
    <cellStyle name="Input 2 2 2 2 8 2 5 2" xfId="19686"/>
    <cellStyle name="Input 2 2 2 2 8 2 5 3" xfId="19687"/>
    <cellStyle name="Input 2 2 2 2 8 2 6" xfId="19688"/>
    <cellStyle name="Input 2 2 2 2 8 2 6 2" xfId="19689"/>
    <cellStyle name="Input 2 2 2 2 8 2 6 3" xfId="19690"/>
    <cellStyle name="Input 2 2 2 2 8 2 7" xfId="19691"/>
    <cellStyle name="Input 2 2 2 2 8 2 7 2" xfId="19692"/>
    <cellStyle name="Input 2 2 2 2 8 2 7 3" xfId="19693"/>
    <cellStyle name="Input 2 2 2 2 8 2 8" xfId="19694"/>
    <cellStyle name="Input 2 2 2 2 8 2 9" xfId="19695"/>
    <cellStyle name="Input 2 2 2 2 8 3" xfId="19696"/>
    <cellStyle name="Input 2 2 2 2 8 3 2" xfId="19697"/>
    <cellStyle name="Input 2 2 2 2 8 3 3" xfId="19698"/>
    <cellStyle name="Input 2 2 2 2 8 4" xfId="19699"/>
    <cellStyle name="Input 2 2 2 2 8 4 2" xfId="19700"/>
    <cellStyle name="Input 2 2 2 2 8 4 3" xfId="19701"/>
    <cellStyle name="Input 2 2 2 2 8 5" xfId="19702"/>
    <cellStyle name="Input 2 2 2 2 8 5 2" xfId="19703"/>
    <cellStyle name="Input 2 2 2 2 8 5 3" xfId="19704"/>
    <cellStyle name="Input 2 2 2 2 8 6" xfId="19705"/>
    <cellStyle name="Input 2 2 2 2 8 6 2" xfId="19706"/>
    <cellStyle name="Input 2 2 2 2 8 6 3" xfId="19707"/>
    <cellStyle name="Input 2 2 2 2 8 7" xfId="19708"/>
    <cellStyle name="Input 2 2 2 2 8 7 2" xfId="19709"/>
    <cellStyle name="Input 2 2 2 2 8 7 3" xfId="19710"/>
    <cellStyle name="Input 2 2 2 2 8 8" xfId="19711"/>
    <cellStyle name="Input 2 2 2 2 8 8 2" xfId="19712"/>
    <cellStyle name="Input 2 2 2 2 8 8 3" xfId="19713"/>
    <cellStyle name="Input 2 2 2 2 8 9" xfId="19714"/>
    <cellStyle name="Input 2 2 2 2 9" xfId="19715"/>
    <cellStyle name="Input 2 2 2 2 9 2" xfId="19716"/>
    <cellStyle name="Input 2 2 2 2 9 2 2" xfId="19717"/>
    <cellStyle name="Input 2 2 2 2 9 2 3" xfId="19718"/>
    <cellStyle name="Input 2 2 2 2 9 3" xfId="19719"/>
    <cellStyle name="Input 2 2 2 2 9 3 2" xfId="19720"/>
    <cellStyle name="Input 2 2 2 2 9 3 3" xfId="19721"/>
    <cellStyle name="Input 2 2 2 2 9 4" xfId="19722"/>
    <cellStyle name="Input 2 2 2 2 9 4 2" xfId="19723"/>
    <cellStyle name="Input 2 2 2 2 9 4 3" xfId="19724"/>
    <cellStyle name="Input 2 2 2 2 9 5" xfId="19725"/>
    <cellStyle name="Input 2 2 2 2 9 5 2" xfId="19726"/>
    <cellStyle name="Input 2 2 2 2 9 5 3" xfId="19727"/>
    <cellStyle name="Input 2 2 2 2 9 6" xfId="19728"/>
    <cellStyle name="Input 2 2 2 2 9 6 2" xfId="19729"/>
    <cellStyle name="Input 2 2 2 2 9 6 3" xfId="19730"/>
    <cellStyle name="Input 2 2 2 2 9 7" xfId="19731"/>
    <cellStyle name="Input 2 2 2 2 9 7 2" xfId="19732"/>
    <cellStyle name="Input 2 2 2 2 9 7 3" xfId="19733"/>
    <cellStyle name="Input 2 2 2 2 9 8" xfId="19734"/>
    <cellStyle name="Input 2 2 2 2 9 9" xfId="19735"/>
    <cellStyle name="Input 2 2 2 3" xfId="19736"/>
    <cellStyle name="Input 2 2 2 3 10" xfId="19737"/>
    <cellStyle name="Input 2 2 2 3 10 2" xfId="19738"/>
    <cellStyle name="Input 2 2 2 3 10 3" xfId="19739"/>
    <cellStyle name="Input 2 2 2 3 11" xfId="19740"/>
    <cellStyle name="Input 2 2 2 3 11 2" xfId="19741"/>
    <cellStyle name="Input 2 2 2 3 11 3" xfId="19742"/>
    <cellStyle name="Input 2 2 2 3 12" xfId="19743"/>
    <cellStyle name="Input 2 2 2 3 13" xfId="19744"/>
    <cellStyle name="Input 2 2 2 3 2" xfId="19745"/>
    <cellStyle name="Input 2 2 2 3 2 10" xfId="19746"/>
    <cellStyle name="Input 2 2 2 3 2 2" xfId="19747"/>
    <cellStyle name="Input 2 2 2 3 2 2 2" xfId="19748"/>
    <cellStyle name="Input 2 2 2 3 2 2 2 2" xfId="19749"/>
    <cellStyle name="Input 2 2 2 3 2 2 2 3" xfId="19750"/>
    <cellStyle name="Input 2 2 2 3 2 2 3" xfId="19751"/>
    <cellStyle name="Input 2 2 2 3 2 2 3 2" xfId="19752"/>
    <cellStyle name="Input 2 2 2 3 2 2 3 3" xfId="19753"/>
    <cellStyle name="Input 2 2 2 3 2 2 4" xfId="19754"/>
    <cellStyle name="Input 2 2 2 3 2 2 4 2" xfId="19755"/>
    <cellStyle name="Input 2 2 2 3 2 2 4 3" xfId="19756"/>
    <cellStyle name="Input 2 2 2 3 2 2 5" xfId="19757"/>
    <cellStyle name="Input 2 2 2 3 2 2 5 2" xfId="19758"/>
    <cellStyle name="Input 2 2 2 3 2 2 5 3" xfId="19759"/>
    <cellStyle name="Input 2 2 2 3 2 2 6" xfId="19760"/>
    <cellStyle name="Input 2 2 2 3 2 2 6 2" xfId="19761"/>
    <cellStyle name="Input 2 2 2 3 2 2 6 3" xfId="19762"/>
    <cellStyle name="Input 2 2 2 3 2 2 7" xfId="19763"/>
    <cellStyle name="Input 2 2 2 3 2 2 7 2" xfId="19764"/>
    <cellStyle name="Input 2 2 2 3 2 2 7 3" xfId="19765"/>
    <cellStyle name="Input 2 2 2 3 2 2 8" xfId="19766"/>
    <cellStyle name="Input 2 2 2 3 2 2 9" xfId="19767"/>
    <cellStyle name="Input 2 2 2 3 2 3" xfId="19768"/>
    <cellStyle name="Input 2 2 2 3 2 3 2" xfId="19769"/>
    <cellStyle name="Input 2 2 2 3 2 3 3" xfId="19770"/>
    <cellStyle name="Input 2 2 2 3 2 4" xfId="19771"/>
    <cellStyle name="Input 2 2 2 3 2 4 2" xfId="19772"/>
    <cellStyle name="Input 2 2 2 3 2 4 3" xfId="19773"/>
    <cellStyle name="Input 2 2 2 3 2 5" xfId="19774"/>
    <cellStyle name="Input 2 2 2 3 2 5 2" xfId="19775"/>
    <cellStyle name="Input 2 2 2 3 2 5 3" xfId="19776"/>
    <cellStyle name="Input 2 2 2 3 2 6" xfId="19777"/>
    <cellStyle name="Input 2 2 2 3 2 6 2" xfId="19778"/>
    <cellStyle name="Input 2 2 2 3 2 6 3" xfId="19779"/>
    <cellStyle name="Input 2 2 2 3 2 7" xfId="19780"/>
    <cellStyle name="Input 2 2 2 3 2 7 2" xfId="19781"/>
    <cellStyle name="Input 2 2 2 3 2 7 3" xfId="19782"/>
    <cellStyle name="Input 2 2 2 3 2 8" xfId="19783"/>
    <cellStyle name="Input 2 2 2 3 2 8 2" xfId="19784"/>
    <cellStyle name="Input 2 2 2 3 2 8 3" xfId="19785"/>
    <cellStyle name="Input 2 2 2 3 2 9" xfId="19786"/>
    <cellStyle name="Input 2 2 2 3 3" xfId="19787"/>
    <cellStyle name="Input 2 2 2 3 3 10" xfId="19788"/>
    <cellStyle name="Input 2 2 2 3 3 2" xfId="19789"/>
    <cellStyle name="Input 2 2 2 3 3 2 2" xfId="19790"/>
    <cellStyle name="Input 2 2 2 3 3 2 2 2" xfId="19791"/>
    <cellStyle name="Input 2 2 2 3 3 2 2 3" xfId="19792"/>
    <cellStyle name="Input 2 2 2 3 3 2 3" xfId="19793"/>
    <cellStyle name="Input 2 2 2 3 3 2 3 2" xfId="19794"/>
    <cellStyle name="Input 2 2 2 3 3 2 3 3" xfId="19795"/>
    <cellStyle name="Input 2 2 2 3 3 2 4" xfId="19796"/>
    <cellStyle name="Input 2 2 2 3 3 2 4 2" xfId="19797"/>
    <cellStyle name="Input 2 2 2 3 3 2 4 3" xfId="19798"/>
    <cellStyle name="Input 2 2 2 3 3 2 5" xfId="19799"/>
    <cellStyle name="Input 2 2 2 3 3 2 5 2" xfId="19800"/>
    <cellStyle name="Input 2 2 2 3 3 2 5 3" xfId="19801"/>
    <cellStyle name="Input 2 2 2 3 3 2 6" xfId="19802"/>
    <cellStyle name="Input 2 2 2 3 3 2 6 2" xfId="19803"/>
    <cellStyle name="Input 2 2 2 3 3 2 6 3" xfId="19804"/>
    <cellStyle name="Input 2 2 2 3 3 2 7" xfId="19805"/>
    <cellStyle name="Input 2 2 2 3 3 2 7 2" xfId="19806"/>
    <cellStyle name="Input 2 2 2 3 3 2 7 3" xfId="19807"/>
    <cellStyle name="Input 2 2 2 3 3 2 8" xfId="19808"/>
    <cellStyle name="Input 2 2 2 3 3 2 9" xfId="19809"/>
    <cellStyle name="Input 2 2 2 3 3 3" xfId="19810"/>
    <cellStyle name="Input 2 2 2 3 3 3 2" xfId="19811"/>
    <cellStyle name="Input 2 2 2 3 3 3 3" xfId="19812"/>
    <cellStyle name="Input 2 2 2 3 3 4" xfId="19813"/>
    <cellStyle name="Input 2 2 2 3 3 4 2" xfId="19814"/>
    <cellStyle name="Input 2 2 2 3 3 4 3" xfId="19815"/>
    <cellStyle name="Input 2 2 2 3 3 5" xfId="19816"/>
    <cellStyle name="Input 2 2 2 3 3 5 2" xfId="19817"/>
    <cellStyle name="Input 2 2 2 3 3 5 3" xfId="19818"/>
    <cellStyle name="Input 2 2 2 3 3 6" xfId="19819"/>
    <cellStyle name="Input 2 2 2 3 3 6 2" xfId="19820"/>
    <cellStyle name="Input 2 2 2 3 3 6 3" xfId="19821"/>
    <cellStyle name="Input 2 2 2 3 3 7" xfId="19822"/>
    <cellStyle name="Input 2 2 2 3 3 7 2" xfId="19823"/>
    <cellStyle name="Input 2 2 2 3 3 7 3" xfId="19824"/>
    <cellStyle name="Input 2 2 2 3 3 8" xfId="19825"/>
    <cellStyle name="Input 2 2 2 3 3 8 2" xfId="19826"/>
    <cellStyle name="Input 2 2 2 3 3 8 3" xfId="19827"/>
    <cellStyle name="Input 2 2 2 3 3 9" xfId="19828"/>
    <cellStyle name="Input 2 2 2 3 4" xfId="19829"/>
    <cellStyle name="Input 2 2 2 3 4 10" xfId="19830"/>
    <cellStyle name="Input 2 2 2 3 4 2" xfId="19831"/>
    <cellStyle name="Input 2 2 2 3 4 2 2" xfId="19832"/>
    <cellStyle name="Input 2 2 2 3 4 2 2 2" xfId="19833"/>
    <cellStyle name="Input 2 2 2 3 4 2 2 3" xfId="19834"/>
    <cellStyle name="Input 2 2 2 3 4 2 3" xfId="19835"/>
    <cellStyle name="Input 2 2 2 3 4 2 3 2" xfId="19836"/>
    <cellStyle name="Input 2 2 2 3 4 2 3 3" xfId="19837"/>
    <cellStyle name="Input 2 2 2 3 4 2 4" xfId="19838"/>
    <cellStyle name="Input 2 2 2 3 4 2 4 2" xfId="19839"/>
    <cellStyle name="Input 2 2 2 3 4 2 4 3" xfId="19840"/>
    <cellStyle name="Input 2 2 2 3 4 2 5" xfId="19841"/>
    <cellStyle name="Input 2 2 2 3 4 2 5 2" xfId="19842"/>
    <cellStyle name="Input 2 2 2 3 4 2 5 3" xfId="19843"/>
    <cellStyle name="Input 2 2 2 3 4 2 6" xfId="19844"/>
    <cellStyle name="Input 2 2 2 3 4 2 6 2" xfId="19845"/>
    <cellStyle name="Input 2 2 2 3 4 2 6 3" xfId="19846"/>
    <cellStyle name="Input 2 2 2 3 4 2 7" xfId="19847"/>
    <cellStyle name="Input 2 2 2 3 4 2 7 2" xfId="19848"/>
    <cellStyle name="Input 2 2 2 3 4 2 7 3" xfId="19849"/>
    <cellStyle name="Input 2 2 2 3 4 2 8" xfId="19850"/>
    <cellStyle name="Input 2 2 2 3 4 2 9" xfId="19851"/>
    <cellStyle name="Input 2 2 2 3 4 3" xfId="19852"/>
    <cellStyle name="Input 2 2 2 3 4 3 2" xfId="19853"/>
    <cellStyle name="Input 2 2 2 3 4 3 3" xfId="19854"/>
    <cellStyle name="Input 2 2 2 3 4 4" xfId="19855"/>
    <cellStyle name="Input 2 2 2 3 4 4 2" xfId="19856"/>
    <cellStyle name="Input 2 2 2 3 4 4 3" xfId="19857"/>
    <cellStyle name="Input 2 2 2 3 4 5" xfId="19858"/>
    <cellStyle name="Input 2 2 2 3 4 5 2" xfId="19859"/>
    <cellStyle name="Input 2 2 2 3 4 5 3" xfId="19860"/>
    <cellStyle name="Input 2 2 2 3 4 6" xfId="19861"/>
    <cellStyle name="Input 2 2 2 3 4 6 2" xfId="19862"/>
    <cellStyle name="Input 2 2 2 3 4 6 3" xfId="19863"/>
    <cellStyle name="Input 2 2 2 3 4 7" xfId="19864"/>
    <cellStyle name="Input 2 2 2 3 4 7 2" xfId="19865"/>
    <cellStyle name="Input 2 2 2 3 4 7 3" xfId="19866"/>
    <cellStyle name="Input 2 2 2 3 4 8" xfId="19867"/>
    <cellStyle name="Input 2 2 2 3 4 8 2" xfId="19868"/>
    <cellStyle name="Input 2 2 2 3 4 8 3" xfId="19869"/>
    <cellStyle name="Input 2 2 2 3 4 9" xfId="19870"/>
    <cellStyle name="Input 2 2 2 3 5" xfId="19871"/>
    <cellStyle name="Input 2 2 2 3 5 2" xfId="19872"/>
    <cellStyle name="Input 2 2 2 3 5 2 2" xfId="19873"/>
    <cellStyle name="Input 2 2 2 3 5 2 3" xfId="19874"/>
    <cellStyle name="Input 2 2 2 3 5 3" xfId="19875"/>
    <cellStyle name="Input 2 2 2 3 5 3 2" xfId="19876"/>
    <cellStyle name="Input 2 2 2 3 5 3 3" xfId="19877"/>
    <cellStyle name="Input 2 2 2 3 5 4" xfId="19878"/>
    <cellStyle name="Input 2 2 2 3 5 4 2" xfId="19879"/>
    <cellStyle name="Input 2 2 2 3 5 4 3" xfId="19880"/>
    <cellStyle name="Input 2 2 2 3 5 5" xfId="19881"/>
    <cellStyle name="Input 2 2 2 3 5 5 2" xfId="19882"/>
    <cellStyle name="Input 2 2 2 3 5 5 3" xfId="19883"/>
    <cellStyle name="Input 2 2 2 3 5 6" xfId="19884"/>
    <cellStyle name="Input 2 2 2 3 5 6 2" xfId="19885"/>
    <cellStyle name="Input 2 2 2 3 5 6 3" xfId="19886"/>
    <cellStyle name="Input 2 2 2 3 5 7" xfId="19887"/>
    <cellStyle name="Input 2 2 2 3 5 7 2" xfId="19888"/>
    <cellStyle name="Input 2 2 2 3 5 7 3" xfId="19889"/>
    <cellStyle name="Input 2 2 2 3 5 8" xfId="19890"/>
    <cellStyle name="Input 2 2 2 3 5 9" xfId="19891"/>
    <cellStyle name="Input 2 2 2 3 6" xfId="19892"/>
    <cellStyle name="Input 2 2 2 3 6 2" xfId="19893"/>
    <cellStyle name="Input 2 2 2 3 6 3" xfId="19894"/>
    <cellStyle name="Input 2 2 2 3 7" xfId="19895"/>
    <cellStyle name="Input 2 2 2 3 7 2" xfId="19896"/>
    <cellStyle name="Input 2 2 2 3 7 3" xfId="19897"/>
    <cellStyle name="Input 2 2 2 3 8" xfId="19898"/>
    <cellStyle name="Input 2 2 2 3 8 2" xfId="19899"/>
    <cellStyle name="Input 2 2 2 3 8 3" xfId="19900"/>
    <cellStyle name="Input 2 2 2 3 9" xfId="19901"/>
    <cellStyle name="Input 2 2 2 3 9 2" xfId="19902"/>
    <cellStyle name="Input 2 2 2 3 9 3" xfId="19903"/>
    <cellStyle name="Input 2 2 2 4" xfId="19904"/>
    <cellStyle name="Input 2 2 2 4 10" xfId="19905"/>
    <cellStyle name="Input 2 2 2 4 2" xfId="19906"/>
    <cellStyle name="Input 2 2 2 4 2 2" xfId="19907"/>
    <cellStyle name="Input 2 2 2 4 2 2 2" xfId="19908"/>
    <cellStyle name="Input 2 2 2 4 2 2 3" xfId="19909"/>
    <cellStyle name="Input 2 2 2 4 2 3" xfId="19910"/>
    <cellStyle name="Input 2 2 2 4 2 3 2" xfId="19911"/>
    <cellStyle name="Input 2 2 2 4 2 3 3" xfId="19912"/>
    <cellStyle name="Input 2 2 2 4 2 4" xfId="19913"/>
    <cellStyle name="Input 2 2 2 4 2 4 2" xfId="19914"/>
    <cellStyle name="Input 2 2 2 4 2 4 3" xfId="19915"/>
    <cellStyle name="Input 2 2 2 4 2 5" xfId="19916"/>
    <cellStyle name="Input 2 2 2 4 2 5 2" xfId="19917"/>
    <cellStyle name="Input 2 2 2 4 2 5 3" xfId="19918"/>
    <cellStyle name="Input 2 2 2 4 2 6" xfId="19919"/>
    <cellStyle name="Input 2 2 2 4 2 6 2" xfId="19920"/>
    <cellStyle name="Input 2 2 2 4 2 6 3" xfId="19921"/>
    <cellStyle name="Input 2 2 2 4 2 7" xfId="19922"/>
    <cellStyle name="Input 2 2 2 4 2 7 2" xfId="19923"/>
    <cellStyle name="Input 2 2 2 4 2 7 3" xfId="19924"/>
    <cellStyle name="Input 2 2 2 4 2 8" xfId="19925"/>
    <cellStyle name="Input 2 2 2 4 2 9" xfId="19926"/>
    <cellStyle name="Input 2 2 2 4 3" xfId="19927"/>
    <cellStyle name="Input 2 2 2 4 3 2" xfId="19928"/>
    <cellStyle name="Input 2 2 2 4 3 3" xfId="19929"/>
    <cellStyle name="Input 2 2 2 4 4" xfId="19930"/>
    <cellStyle name="Input 2 2 2 4 4 2" xfId="19931"/>
    <cellStyle name="Input 2 2 2 4 4 3" xfId="19932"/>
    <cellStyle name="Input 2 2 2 4 5" xfId="19933"/>
    <cellStyle name="Input 2 2 2 4 5 2" xfId="19934"/>
    <cellStyle name="Input 2 2 2 4 5 3" xfId="19935"/>
    <cellStyle name="Input 2 2 2 4 6" xfId="19936"/>
    <cellStyle name="Input 2 2 2 4 6 2" xfId="19937"/>
    <cellStyle name="Input 2 2 2 4 6 3" xfId="19938"/>
    <cellStyle name="Input 2 2 2 4 7" xfId="19939"/>
    <cellStyle name="Input 2 2 2 4 7 2" xfId="19940"/>
    <cellStyle name="Input 2 2 2 4 7 3" xfId="19941"/>
    <cellStyle name="Input 2 2 2 4 8" xfId="19942"/>
    <cellStyle name="Input 2 2 2 4 8 2" xfId="19943"/>
    <cellStyle name="Input 2 2 2 4 8 3" xfId="19944"/>
    <cellStyle name="Input 2 2 2 4 9" xfId="19945"/>
    <cellStyle name="Input 2 2 2 5" xfId="19946"/>
    <cellStyle name="Input 2 2 2 5 10" xfId="19947"/>
    <cellStyle name="Input 2 2 2 5 2" xfId="19948"/>
    <cellStyle name="Input 2 2 2 5 2 2" xfId="19949"/>
    <cellStyle name="Input 2 2 2 5 2 2 2" xfId="19950"/>
    <cellStyle name="Input 2 2 2 5 2 2 3" xfId="19951"/>
    <cellStyle name="Input 2 2 2 5 2 3" xfId="19952"/>
    <cellStyle name="Input 2 2 2 5 2 3 2" xfId="19953"/>
    <cellStyle name="Input 2 2 2 5 2 3 3" xfId="19954"/>
    <cellStyle name="Input 2 2 2 5 2 4" xfId="19955"/>
    <cellStyle name="Input 2 2 2 5 2 4 2" xfId="19956"/>
    <cellStyle name="Input 2 2 2 5 2 4 3" xfId="19957"/>
    <cellStyle name="Input 2 2 2 5 2 5" xfId="19958"/>
    <cellStyle name="Input 2 2 2 5 2 5 2" xfId="19959"/>
    <cellStyle name="Input 2 2 2 5 2 5 3" xfId="19960"/>
    <cellStyle name="Input 2 2 2 5 2 6" xfId="19961"/>
    <cellStyle name="Input 2 2 2 5 2 6 2" xfId="19962"/>
    <cellStyle name="Input 2 2 2 5 2 6 3" xfId="19963"/>
    <cellStyle name="Input 2 2 2 5 2 7" xfId="19964"/>
    <cellStyle name="Input 2 2 2 5 2 7 2" xfId="19965"/>
    <cellStyle name="Input 2 2 2 5 2 7 3" xfId="19966"/>
    <cellStyle name="Input 2 2 2 5 2 8" xfId="19967"/>
    <cellStyle name="Input 2 2 2 5 2 9" xfId="19968"/>
    <cellStyle name="Input 2 2 2 5 3" xfId="19969"/>
    <cellStyle name="Input 2 2 2 5 3 2" xfId="19970"/>
    <cellStyle name="Input 2 2 2 5 3 3" xfId="19971"/>
    <cellStyle name="Input 2 2 2 5 4" xfId="19972"/>
    <cellStyle name="Input 2 2 2 5 4 2" xfId="19973"/>
    <cellStyle name="Input 2 2 2 5 4 3" xfId="19974"/>
    <cellStyle name="Input 2 2 2 5 5" xfId="19975"/>
    <cellStyle name="Input 2 2 2 5 5 2" xfId="19976"/>
    <cellStyle name="Input 2 2 2 5 5 3" xfId="19977"/>
    <cellStyle name="Input 2 2 2 5 6" xfId="19978"/>
    <cellStyle name="Input 2 2 2 5 6 2" xfId="19979"/>
    <cellStyle name="Input 2 2 2 5 6 3" xfId="19980"/>
    <cellStyle name="Input 2 2 2 5 7" xfId="19981"/>
    <cellStyle name="Input 2 2 2 5 7 2" xfId="19982"/>
    <cellStyle name="Input 2 2 2 5 7 3" xfId="19983"/>
    <cellStyle name="Input 2 2 2 5 8" xfId="19984"/>
    <cellStyle name="Input 2 2 2 5 8 2" xfId="19985"/>
    <cellStyle name="Input 2 2 2 5 8 3" xfId="19986"/>
    <cellStyle name="Input 2 2 2 5 9" xfId="19987"/>
    <cellStyle name="Input 2 2 2 6" xfId="19988"/>
    <cellStyle name="Input 2 2 2 6 10" xfId="19989"/>
    <cellStyle name="Input 2 2 2 6 2" xfId="19990"/>
    <cellStyle name="Input 2 2 2 6 2 2" xfId="19991"/>
    <cellStyle name="Input 2 2 2 6 2 2 2" xfId="19992"/>
    <cellStyle name="Input 2 2 2 6 2 2 3" xfId="19993"/>
    <cellStyle name="Input 2 2 2 6 2 3" xfId="19994"/>
    <cellStyle name="Input 2 2 2 6 2 3 2" xfId="19995"/>
    <cellStyle name="Input 2 2 2 6 2 3 3" xfId="19996"/>
    <cellStyle name="Input 2 2 2 6 2 4" xfId="19997"/>
    <cellStyle name="Input 2 2 2 6 2 4 2" xfId="19998"/>
    <cellStyle name="Input 2 2 2 6 2 4 3" xfId="19999"/>
    <cellStyle name="Input 2 2 2 6 2 5" xfId="20000"/>
    <cellStyle name="Input 2 2 2 6 2 5 2" xfId="20001"/>
    <cellStyle name="Input 2 2 2 6 2 5 3" xfId="20002"/>
    <cellStyle name="Input 2 2 2 6 2 6" xfId="20003"/>
    <cellStyle name="Input 2 2 2 6 2 6 2" xfId="20004"/>
    <cellStyle name="Input 2 2 2 6 2 6 3" xfId="20005"/>
    <cellStyle name="Input 2 2 2 6 2 7" xfId="20006"/>
    <cellStyle name="Input 2 2 2 6 2 7 2" xfId="20007"/>
    <cellStyle name="Input 2 2 2 6 2 7 3" xfId="20008"/>
    <cellStyle name="Input 2 2 2 6 2 8" xfId="20009"/>
    <cellStyle name="Input 2 2 2 6 2 9" xfId="20010"/>
    <cellStyle name="Input 2 2 2 6 3" xfId="20011"/>
    <cellStyle name="Input 2 2 2 6 3 2" xfId="20012"/>
    <cellStyle name="Input 2 2 2 6 3 3" xfId="20013"/>
    <cellStyle name="Input 2 2 2 6 4" xfId="20014"/>
    <cellStyle name="Input 2 2 2 6 4 2" xfId="20015"/>
    <cellStyle name="Input 2 2 2 6 4 3" xfId="20016"/>
    <cellStyle name="Input 2 2 2 6 5" xfId="20017"/>
    <cellStyle name="Input 2 2 2 6 5 2" xfId="20018"/>
    <cellStyle name="Input 2 2 2 6 5 3" xfId="20019"/>
    <cellStyle name="Input 2 2 2 6 6" xfId="20020"/>
    <cellStyle name="Input 2 2 2 6 6 2" xfId="20021"/>
    <cellStyle name="Input 2 2 2 6 6 3" xfId="20022"/>
    <cellStyle name="Input 2 2 2 6 7" xfId="20023"/>
    <cellStyle name="Input 2 2 2 6 7 2" xfId="20024"/>
    <cellStyle name="Input 2 2 2 6 7 3" xfId="20025"/>
    <cellStyle name="Input 2 2 2 6 8" xfId="20026"/>
    <cellStyle name="Input 2 2 2 6 8 2" xfId="20027"/>
    <cellStyle name="Input 2 2 2 6 8 3" xfId="20028"/>
    <cellStyle name="Input 2 2 2 6 9" xfId="20029"/>
    <cellStyle name="Input 2 2 2 7" xfId="20030"/>
    <cellStyle name="Input 2 2 2 7 2" xfId="20031"/>
    <cellStyle name="Input 2 2 2 7 2 2" xfId="20032"/>
    <cellStyle name="Input 2 2 2 7 2 3" xfId="20033"/>
    <cellStyle name="Input 2 2 2 7 3" xfId="20034"/>
    <cellStyle name="Input 2 2 2 7 3 2" xfId="20035"/>
    <cellStyle name="Input 2 2 2 7 3 3" xfId="20036"/>
    <cellStyle name="Input 2 2 2 7 4" xfId="20037"/>
    <cellStyle name="Input 2 2 2 7 4 2" xfId="20038"/>
    <cellStyle name="Input 2 2 2 7 4 3" xfId="20039"/>
    <cellStyle name="Input 2 2 2 7 5" xfId="20040"/>
    <cellStyle name="Input 2 2 2 7 5 2" xfId="20041"/>
    <cellStyle name="Input 2 2 2 7 5 3" xfId="20042"/>
    <cellStyle name="Input 2 2 2 7 6" xfId="20043"/>
    <cellStyle name="Input 2 2 2 7 6 2" xfId="20044"/>
    <cellStyle name="Input 2 2 2 7 6 3" xfId="20045"/>
    <cellStyle name="Input 2 2 2 7 7" xfId="20046"/>
    <cellStyle name="Input 2 2 2 7 7 2" xfId="20047"/>
    <cellStyle name="Input 2 2 2 7 7 3" xfId="20048"/>
    <cellStyle name="Input 2 2 2 7 8" xfId="20049"/>
    <cellStyle name="Input 2 2 2 7 9" xfId="20050"/>
    <cellStyle name="Input 2 2 2 8" xfId="20051"/>
    <cellStyle name="Input 2 2 2 8 2" xfId="20052"/>
    <cellStyle name="Input 2 2 2 8 3" xfId="20053"/>
    <cellStyle name="Input 2 2 2 9" xfId="20054"/>
    <cellStyle name="Input 2 2 2 9 2" xfId="20055"/>
    <cellStyle name="Input 2 2 2 9 3" xfId="20056"/>
    <cellStyle name="Input 2 2 3" xfId="20057"/>
    <cellStyle name="Input 2 2 3 10" xfId="20058"/>
    <cellStyle name="Input 2 2 3 10 2" xfId="20059"/>
    <cellStyle name="Input 2 2 3 10 3" xfId="20060"/>
    <cellStyle name="Input 2 2 3 11" xfId="20061"/>
    <cellStyle name="Input 2 2 3 11 2" xfId="20062"/>
    <cellStyle name="Input 2 2 3 11 3" xfId="20063"/>
    <cellStyle name="Input 2 2 3 12" xfId="20064"/>
    <cellStyle name="Input 2 2 3 12 2" xfId="20065"/>
    <cellStyle name="Input 2 2 3 12 3" xfId="20066"/>
    <cellStyle name="Input 2 2 3 13" xfId="20067"/>
    <cellStyle name="Input 2 2 3 13 2" xfId="20068"/>
    <cellStyle name="Input 2 2 3 13 3" xfId="20069"/>
    <cellStyle name="Input 2 2 3 14" xfId="44153"/>
    <cellStyle name="Input 2 2 3 2" xfId="20070"/>
    <cellStyle name="Input 2 2 3 2 10" xfId="44154"/>
    <cellStyle name="Input 2 2 3 2 2" xfId="20071"/>
    <cellStyle name="Input 2 2 3 2 2 10" xfId="20072"/>
    <cellStyle name="Input 2 2 3 2 2 2" xfId="20073"/>
    <cellStyle name="Input 2 2 3 2 2 2 2" xfId="20074"/>
    <cellStyle name="Input 2 2 3 2 2 2 2 2" xfId="20075"/>
    <cellStyle name="Input 2 2 3 2 2 2 2 3" xfId="20076"/>
    <cellStyle name="Input 2 2 3 2 2 2 3" xfId="20077"/>
    <cellStyle name="Input 2 2 3 2 2 2 3 2" xfId="20078"/>
    <cellStyle name="Input 2 2 3 2 2 2 3 3" xfId="20079"/>
    <cellStyle name="Input 2 2 3 2 2 2 4" xfId="20080"/>
    <cellStyle name="Input 2 2 3 2 2 2 4 2" xfId="20081"/>
    <cellStyle name="Input 2 2 3 2 2 2 4 3" xfId="20082"/>
    <cellStyle name="Input 2 2 3 2 2 2 5" xfId="20083"/>
    <cellStyle name="Input 2 2 3 2 2 2 5 2" xfId="20084"/>
    <cellStyle name="Input 2 2 3 2 2 2 5 3" xfId="20085"/>
    <cellStyle name="Input 2 2 3 2 2 2 6" xfId="20086"/>
    <cellStyle name="Input 2 2 3 2 2 2 6 2" xfId="20087"/>
    <cellStyle name="Input 2 2 3 2 2 2 6 3" xfId="20088"/>
    <cellStyle name="Input 2 2 3 2 2 2 7" xfId="20089"/>
    <cellStyle name="Input 2 2 3 2 2 2 7 2" xfId="20090"/>
    <cellStyle name="Input 2 2 3 2 2 2 7 3" xfId="20091"/>
    <cellStyle name="Input 2 2 3 2 2 2 8" xfId="20092"/>
    <cellStyle name="Input 2 2 3 2 2 2 9" xfId="20093"/>
    <cellStyle name="Input 2 2 3 2 2 3" xfId="20094"/>
    <cellStyle name="Input 2 2 3 2 2 3 2" xfId="20095"/>
    <cellStyle name="Input 2 2 3 2 2 3 3" xfId="20096"/>
    <cellStyle name="Input 2 2 3 2 2 4" xfId="20097"/>
    <cellStyle name="Input 2 2 3 2 2 4 2" xfId="20098"/>
    <cellStyle name="Input 2 2 3 2 2 4 3" xfId="20099"/>
    <cellStyle name="Input 2 2 3 2 2 5" xfId="20100"/>
    <cellStyle name="Input 2 2 3 2 2 5 2" xfId="20101"/>
    <cellStyle name="Input 2 2 3 2 2 5 3" xfId="20102"/>
    <cellStyle name="Input 2 2 3 2 2 6" xfId="20103"/>
    <cellStyle name="Input 2 2 3 2 2 6 2" xfId="20104"/>
    <cellStyle name="Input 2 2 3 2 2 6 3" xfId="20105"/>
    <cellStyle name="Input 2 2 3 2 2 7" xfId="20106"/>
    <cellStyle name="Input 2 2 3 2 2 7 2" xfId="20107"/>
    <cellStyle name="Input 2 2 3 2 2 7 3" xfId="20108"/>
    <cellStyle name="Input 2 2 3 2 2 8" xfId="20109"/>
    <cellStyle name="Input 2 2 3 2 2 8 2" xfId="20110"/>
    <cellStyle name="Input 2 2 3 2 2 8 3" xfId="20111"/>
    <cellStyle name="Input 2 2 3 2 2 9" xfId="20112"/>
    <cellStyle name="Input 2 2 3 2 3" xfId="20113"/>
    <cellStyle name="Input 2 2 3 2 3 10" xfId="20114"/>
    <cellStyle name="Input 2 2 3 2 3 2" xfId="20115"/>
    <cellStyle name="Input 2 2 3 2 3 2 2" xfId="20116"/>
    <cellStyle name="Input 2 2 3 2 3 2 2 2" xfId="20117"/>
    <cellStyle name="Input 2 2 3 2 3 2 2 3" xfId="20118"/>
    <cellStyle name="Input 2 2 3 2 3 2 3" xfId="20119"/>
    <cellStyle name="Input 2 2 3 2 3 2 3 2" xfId="20120"/>
    <cellStyle name="Input 2 2 3 2 3 2 3 3" xfId="20121"/>
    <cellStyle name="Input 2 2 3 2 3 2 4" xfId="20122"/>
    <cellStyle name="Input 2 2 3 2 3 2 4 2" xfId="20123"/>
    <cellStyle name="Input 2 2 3 2 3 2 4 3" xfId="20124"/>
    <cellStyle name="Input 2 2 3 2 3 2 5" xfId="20125"/>
    <cellStyle name="Input 2 2 3 2 3 2 5 2" xfId="20126"/>
    <cellStyle name="Input 2 2 3 2 3 2 5 3" xfId="20127"/>
    <cellStyle name="Input 2 2 3 2 3 2 6" xfId="20128"/>
    <cellStyle name="Input 2 2 3 2 3 2 6 2" xfId="20129"/>
    <cellStyle name="Input 2 2 3 2 3 2 6 3" xfId="20130"/>
    <cellStyle name="Input 2 2 3 2 3 2 7" xfId="20131"/>
    <cellStyle name="Input 2 2 3 2 3 2 7 2" xfId="20132"/>
    <cellStyle name="Input 2 2 3 2 3 2 7 3" xfId="20133"/>
    <cellStyle name="Input 2 2 3 2 3 2 8" xfId="20134"/>
    <cellStyle name="Input 2 2 3 2 3 2 9" xfId="20135"/>
    <cellStyle name="Input 2 2 3 2 3 3" xfId="20136"/>
    <cellStyle name="Input 2 2 3 2 3 3 2" xfId="20137"/>
    <cellStyle name="Input 2 2 3 2 3 3 3" xfId="20138"/>
    <cellStyle name="Input 2 2 3 2 3 4" xfId="20139"/>
    <cellStyle name="Input 2 2 3 2 3 4 2" xfId="20140"/>
    <cellStyle name="Input 2 2 3 2 3 4 3" xfId="20141"/>
    <cellStyle name="Input 2 2 3 2 3 5" xfId="20142"/>
    <cellStyle name="Input 2 2 3 2 3 5 2" xfId="20143"/>
    <cellStyle name="Input 2 2 3 2 3 5 3" xfId="20144"/>
    <cellStyle name="Input 2 2 3 2 3 6" xfId="20145"/>
    <cellStyle name="Input 2 2 3 2 3 6 2" xfId="20146"/>
    <cellStyle name="Input 2 2 3 2 3 6 3" xfId="20147"/>
    <cellStyle name="Input 2 2 3 2 3 7" xfId="20148"/>
    <cellStyle name="Input 2 2 3 2 3 7 2" xfId="20149"/>
    <cellStyle name="Input 2 2 3 2 3 7 3" xfId="20150"/>
    <cellStyle name="Input 2 2 3 2 3 8" xfId="20151"/>
    <cellStyle name="Input 2 2 3 2 3 8 2" xfId="20152"/>
    <cellStyle name="Input 2 2 3 2 3 8 3" xfId="20153"/>
    <cellStyle name="Input 2 2 3 2 3 9" xfId="20154"/>
    <cellStyle name="Input 2 2 3 2 4" xfId="20155"/>
    <cellStyle name="Input 2 2 3 2 4 10" xfId="20156"/>
    <cellStyle name="Input 2 2 3 2 4 2" xfId="20157"/>
    <cellStyle name="Input 2 2 3 2 4 2 2" xfId="20158"/>
    <cellStyle name="Input 2 2 3 2 4 2 2 2" xfId="20159"/>
    <cellStyle name="Input 2 2 3 2 4 2 2 3" xfId="20160"/>
    <cellStyle name="Input 2 2 3 2 4 2 3" xfId="20161"/>
    <cellStyle name="Input 2 2 3 2 4 2 3 2" xfId="20162"/>
    <cellStyle name="Input 2 2 3 2 4 2 3 3" xfId="20163"/>
    <cellStyle name="Input 2 2 3 2 4 2 4" xfId="20164"/>
    <cellStyle name="Input 2 2 3 2 4 2 4 2" xfId="20165"/>
    <cellStyle name="Input 2 2 3 2 4 2 4 3" xfId="20166"/>
    <cellStyle name="Input 2 2 3 2 4 2 5" xfId="20167"/>
    <cellStyle name="Input 2 2 3 2 4 2 5 2" xfId="20168"/>
    <cellStyle name="Input 2 2 3 2 4 2 5 3" xfId="20169"/>
    <cellStyle name="Input 2 2 3 2 4 2 6" xfId="20170"/>
    <cellStyle name="Input 2 2 3 2 4 2 6 2" xfId="20171"/>
    <cellStyle name="Input 2 2 3 2 4 2 6 3" xfId="20172"/>
    <cellStyle name="Input 2 2 3 2 4 2 7" xfId="20173"/>
    <cellStyle name="Input 2 2 3 2 4 2 7 2" xfId="20174"/>
    <cellStyle name="Input 2 2 3 2 4 2 7 3" xfId="20175"/>
    <cellStyle name="Input 2 2 3 2 4 2 8" xfId="20176"/>
    <cellStyle name="Input 2 2 3 2 4 2 9" xfId="20177"/>
    <cellStyle name="Input 2 2 3 2 4 3" xfId="20178"/>
    <cellStyle name="Input 2 2 3 2 4 3 2" xfId="20179"/>
    <cellStyle name="Input 2 2 3 2 4 3 3" xfId="20180"/>
    <cellStyle name="Input 2 2 3 2 4 4" xfId="20181"/>
    <cellStyle name="Input 2 2 3 2 4 4 2" xfId="20182"/>
    <cellStyle name="Input 2 2 3 2 4 4 3" xfId="20183"/>
    <cellStyle name="Input 2 2 3 2 4 5" xfId="20184"/>
    <cellStyle name="Input 2 2 3 2 4 5 2" xfId="20185"/>
    <cellStyle name="Input 2 2 3 2 4 5 3" xfId="20186"/>
    <cellStyle name="Input 2 2 3 2 4 6" xfId="20187"/>
    <cellStyle name="Input 2 2 3 2 4 6 2" xfId="20188"/>
    <cellStyle name="Input 2 2 3 2 4 6 3" xfId="20189"/>
    <cellStyle name="Input 2 2 3 2 4 7" xfId="20190"/>
    <cellStyle name="Input 2 2 3 2 4 7 2" xfId="20191"/>
    <cellStyle name="Input 2 2 3 2 4 7 3" xfId="20192"/>
    <cellStyle name="Input 2 2 3 2 4 8" xfId="20193"/>
    <cellStyle name="Input 2 2 3 2 4 8 2" xfId="20194"/>
    <cellStyle name="Input 2 2 3 2 4 8 3" xfId="20195"/>
    <cellStyle name="Input 2 2 3 2 4 9" xfId="20196"/>
    <cellStyle name="Input 2 2 3 2 5" xfId="20197"/>
    <cellStyle name="Input 2 2 3 2 5 2" xfId="20198"/>
    <cellStyle name="Input 2 2 3 2 5 2 2" xfId="20199"/>
    <cellStyle name="Input 2 2 3 2 5 2 3" xfId="20200"/>
    <cellStyle name="Input 2 2 3 2 5 3" xfId="20201"/>
    <cellStyle name="Input 2 2 3 2 5 3 2" xfId="20202"/>
    <cellStyle name="Input 2 2 3 2 5 3 3" xfId="20203"/>
    <cellStyle name="Input 2 2 3 2 5 4" xfId="20204"/>
    <cellStyle name="Input 2 2 3 2 5 4 2" xfId="20205"/>
    <cellStyle name="Input 2 2 3 2 5 4 3" xfId="20206"/>
    <cellStyle name="Input 2 2 3 2 5 5" xfId="20207"/>
    <cellStyle name="Input 2 2 3 2 5 5 2" xfId="20208"/>
    <cellStyle name="Input 2 2 3 2 5 5 3" xfId="20209"/>
    <cellStyle name="Input 2 2 3 2 5 6" xfId="20210"/>
    <cellStyle name="Input 2 2 3 2 5 6 2" xfId="20211"/>
    <cellStyle name="Input 2 2 3 2 5 6 3" xfId="20212"/>
    <cellStyle name="Input 2 2 3 2 5 7" xfId="20213"/>
    <cellStyle name="Input 2 2 3 2 5 7 2" xfId="20214"/>
    <cellStyle name="Input 2 2 3 2 5 7 3" xfId="20215"/>
    <cellStyle name="Input 2 2 3 2 5 8" xfId="20216"/>
    <cellStyle name="Input 2 2 3 2 5 9" xfId="20217"/>
    <cellStyle name="Input 2 2 3 2 6" xfId="20218"/>
    <cellStyle name="Input 2 2 3 2 6 2" xfId="20219"/>
    <cellStyle name="Input 2 2 3 2 6 3" xfId="20220"/>
    <cellStyle name="Input 2 2 3 2 7" xfId="20221"/>
    <cellStyle name="Input 2 2 3 2 7 2" xfId="20222"/>
    <cellStyle name="Input 2 2 3 2 7 3" xfId="20223"/>
    <cellStyle name="Input 2 2 3 2 8" xfId="20224"/>
    <cellStyle name="Input 2 2 3 2 8 2" xfId="20225"/>
    <cellStyle name="Input 2 2 3 2 8 3" xfId="20226"/>
    <cellStyle name="Input 2 2 3 2 9" xfId="20227"/>
    <cellStyle name="Input 2 2 3 2 9 2" xfId="20228"/>
    <cellStyle name="Input 2 2 3 2 9 3" xfId="20229"/>
    <cellStyle name="Input 2 2 3 3" xfId="20230"/>
    <cellStyle name="Input 2 2 3 3 10" xfId="44155"/>
    <cellStyle name="Input 2 2 3 3 2" xfId="20231"/>
    <cellStyle name="Input 2 2 3 3 2 10" xfId="20232"/>
    <cellStyle name="Input 2 2 3 3 2 2" xfId="20233"/>
    <cellStyle name="Input 2 2 3 3 2 2 2" xfId="20234"/>
    <cellStyle name="Input 2 2 3 3 2 2 2 2" xfId="20235"/>
    <cellStyle name="Input 2 2 3 3 2 2 2 3" xfId="20236"/>
    <cellStyle name="Input 2 2 3 3 2 2 3" xfId="20237"/>
    <cellStyle name="Input 2 2 3 3 2 2 3 2" xfId="20238"/>
    <cellStyle name="Input 2 2 3 3 2 2 3 3" xfId="20239"/>
    <cellStyle name="Input 2 2 3 3 2 2 4" xfId="20240"/>
    <cellStyle name="Input 2 2 3 3 2 2 4 2" xfId="20241"/>
    <cellStyle name="Input 2 2 3 3 2 2 4 3" xfId="20242"/>
    <cellStyle name="Input 2 2 3 3 2 2 5" xfId="20243"/>
    <cellStyle name="Input 2 2 3 3 2 2 5 2" xfId="20244"/>
    <cellStyle name="Input 2 2 3 3 2 2 5 3" xfId="20245"/>
    <cellStyle name="Input 2 2 3 3 2 2 6" xfId="20246"/>
    <cellStyle name="Input 2 2 3 3 2 2 6 2" xfId="20247"/>
    <cellStyle name="Input 2 2 3 3 2 2 6 3" xfId="20248"/>
    <cellStyle name="Input 2 2 3 3 2 2 7" xfId="20249"/>
    <cellStyle name="Input 2 2 3 3 2 2 7 2" xfId="20250"/>
    <cellStyle name="Input 2 2 3 3 2 2 7 3" xfId="20251"/>
    <cellStyle name="Input 2 2 3 3 2 2 8" xfId="20252"/>
    <cellStyle name="Input 2 2 3 3 2 2 9" xfId="20253"/>
    <cellStyle name="Input 2 2 3 3 2 3" xfId="20254"/>
    <cellStyle name="Input 2 2 3 3 2 3 2" xfId="20255"/>
    <cellStyle name="Input 2 2 3 3 2 3 3" xfId="20256"/>
    <cellStyle name="Input 2 2 3 3 2 4" xfId="20257"/>
    <cellStyle name="Input 2 2 3 3 2 4 2" xfId="20258"/>
    <cellStyle name="Input 2 2 3 3 2 4 3" xfId="20259"/>
    <cellStyle name="Input 2 2 3 3 2 5" xfId="20260"/>
    <cellStyle name="Input 2 2 3 3 2 5 2" xfId="20261"/>
    <cellStyle name="Input 2 2 3 3 2 5 3" xfId="20262"/>
    <cellStyle name="Input 2 2 3 3 2 6" xfId="20263"/>
    <cellStyle name="Input 2 2 3 3 2 6 2" xfId="20264"/>
    <cellStyle name="Input 2 2 3 3 2 6 3" xfId="20265"/>
    <cellStyle name="Input 2 2 3 3 2 7" xfId="20266"/>
    <cellStyle name="Input 2 2 3 3 2 7 2" xfId="20267"/>
    <cellStyle name="Input 2 2 3 3 2 7 3" xfId="20268"/>
    <cellStyle name="Input 2 2 3 3 2 8" xfId="20269"/>
    <cellStyle name="Input 2 2 3 3 2 8 2" xfId="20270"/>
    <cellStyle name="Input 2 2 3 3 2 8 3" xfId="20271"/>
    <cellStyle name="Input 2 2 3 3 2 9" xfId="20272"/>
    <cellStyle name="Input 2 2 3 3 3" xfId="20273"/>
    <cellStyle name="Input 2 2 3 3 3 10" xfId="20274"/>
    <cellStyle name="Input 2 2 3 3 3 2" xfId="20275"/>
    <cellStyle name="Input 2 2 3 3 3 2 2" xfId="20276"/>
    <cellStyle name="Input 2 2 3 3 3 2 2 2" xfId="20277"/>
    <cellStyle name="Input 2 2 3 3 3 2 2 3" xfId="20278"/>
    <cellStyle name="Input 2 2 3 3 3 2 3" xfId="20279"/>
    <cellStyle name="Input 2 2 3 3 3 2 3 2" xfId="20280"/>
    <cellStyle name="Input 2 2 3 3 3 2 3 3" xfId="20281"/>
    <cellStyle name="Input 2 2 3 3 3 2 4" xfId="20282"/>
    <cellStyle name="Input 2 2 3 3 3 2 4 2" xfId="20283"/>
    <cellStyle name="Input 2 2 3 3 3 2 4 3" xfId="20284"/>
    <cellStyle name="Input 2 2 3 3 3 2 5" xfId="20285"/>
    <cellStyle name="Input 2 2 3 3 3 2 5 2" xfId="20286"/>
    <cellStyle name="Input 2 2 3 3 3 2 5 3" xfId="20287"/>
    <cellStyle name="Input 2 2 3 3 3 2 6" xfId="20288"/>
    <cellStyle name="Input 2 2 3 3 3 2 6 2" xfId="20289"/>
    <cellStyle name="Input 2 2 3 3 3 2 6 3" xfId="20290"/>
    <cellStyle name="Input 2 2 3 3 3 2 7" xfId="20291"/>
    <cellStyle name="Input 2 2 3 3 3 2 7 2" xfId="20292"/>
    <cellStyle name="Input 2 2 3 3 3 2 7 3" xfId="20293"/>
    <cellStyle name="Input 2 2 3 3 3 2 8" xfId="20294"/>
    <cellStyle name="Input 2 2 3 3 3 2 9" xfId="20295"/>
    <cellStyle name="Input 2 2 3 3 3 3" xfId="20296"/>
    <cellStyle name="Input 2 2 3 3 3 3 2" xfId="20297"/>
    <cellStyle name="Input 2 2 3 3 3 3 3" xfId="20298"/>
    <cellStyle name="Input 2 2 3 3 3 4" xfId="20299"/>
    <cellStyle name="Input 2 2 3 3 3 4 2" xfId="20300"/>
    <cellStyle name="Input 2 2 3 3 3 4 3" xfId="20301"/>
    <cellStyle name="Input 2 2 3 3 3 5" xfId="20302"/>
    <cellStyle name="Input 2 2 3 3 3 5 2" xfId="20303"/>
    <cellStyle name="Input 2 2 3 3 3 5 3" xfId="20304"/>
    <cellStyle name="Input 2 2 3 3 3 6" xfId="20305"/>
    <cellStyle name="Input 2 2 3 3 3 6 2" xfId="20306"/>
    <cellStyle name="Input 2 2 3 3 3 6 3" xfId="20307"/>
    <cellStyle name="Input 2 2 3 3 3 7" xfId="20308"/>
    <cellStyle name="Input 2 2 3 3 3 7 2" xfId="20309"/>
    <cellStyle name="Input 2 2 3 3 3 7 3" xfId="20310"/>
    <cellStyle name="Input 2 2 3 3 3 8" xfId="20311"/>
    <cellStyle name="Input 2 2 3 3 3 8 2" xfId="20312"/>
    <cellStyle name="Input 2 2 3 3 3 8 3" xfId="20313"/>
    <cellStyle name="Input 2 2 3 3 3 9" xfId="20314"/>
    <cellStyle name="Input 2 2 3 3 4" xfId="20315"/>
    <cellStyle name="Input 2 2 3 3 4 10" xfId="20316"/>
    <cellStyle name="Input 2 2 3 3 4 2" xfId="20317"/>
    <cellStyle name="Input 2 2 3 3 4 2 2" xfId="20318"/>
    <cellStyle name="Input 2 2 3 3 4 2 2 2" xfId="20319"/>
    <cellStyle name="Input 2 2 3 3 4 2 2 3" xfId="20320"/>
    <cellStyle name="Input 2 2 3 3 4 2 3" xfId="20321"/>
    <cellStyle name="Input 2 2 3 3 4 2 3 2" xfId="20322"/>
    <cellStyle name="Input 2 2 3 3 4 2 3 3" xfId="20323"/>
    <cellStyle name="Input 2 2 3 3 4 2 4" xfId="20324"/>
    <cellStyle name="Input 2 2 3 3 4 2 4 2" xfId="20325"/>
    <cellStyle name="Input 2 2 3 3 4 2 4 3" xfId="20326"/>
    <cellStyle name="Input 2 2 3 3 4 2 5" xfId="20327"/>
    <cellStyle name="Input 2 2 3 3 4 2 5 2" xfId="20328"/>
    <cellStyle name="Input 2 2 3 3 4 2 5 3" xfId="20329"/>
    <cellStyle name="Input 2 2 3 3 4 2 6" xfId="20330"/>
    <cellStyle name="Input 2 2 3 3 4 2 6 2" xfId="20331"/>
    <cellStyle name="Input 2 2 3 3 4 2 6 3" xfId="20332"/>
    <cellStyle name="Input 2 2 3 3 4 2 7" xfId="20333"/>
    <cellStyle name="Input 2 2 3 3 4 2 7 2" xfId="20334"/>
    <cellStyle name="Input 2 2 3 3 4 2 7 3" xfId="20335"/>
    <cellStyle name="Input 2 2 3 3 4 2 8" xfId="20336"/>
    <cellStyle name="Input 2 2 3 3 4 2 9" xfId="20337"/>
    <cellStyle name="Input 2 2 3 3 4 3" xfId="20338"/>
    <cellStyle name="Input 2 2 3 3 4 3 2" xfId="20339"/>
    <cellStyle name="Input 2 2 3 3 4 3 3" xfId="20340"/>
    <cellStyle name="Input 2 2 3 3 4 4" xfId="20341"/>
    <cellStyle name="Input 2 2 3 3 4 4 2" xfId="20342"/>
    <cellStyle name="Input 2 2 3 3 4 4 3" xfId="20343"/>
    <cellStyle name="Input 2 2 3 3 4 5" xfId="20344"/>
    <cellStyle name="Input 2 2 3 3 4 5 2" xfId="20345"/>
    <cellStyle name="Input 2 2 3 3 4 5 3" xfId="20346"/>
    <cellStyle name="Input 2 2 3 3 4 6" xfId="20347"/>
    <cellStyle name="Input 2 2 3 3 4 6 2" xfId="20348"/>
    <cellStyle name="Input 2 2 3 3 4 6 3" xfId="20349"/>
    <cellStyle name="Input 2 2 3 3 4 7" xfId="20350"/>
    <cellStyle name="Input 2 2 3 3 4 7 2" xfId="20351"/>
    <cellStyle name="Input 2 2 3 3 4 7 3" xfId="20352"/>
    <cellStyle name="Input 2 2 3 3 4 8" xfId="20353"/>
    <cellStyle name="Input 2 2 3 3 4 8 2" xfId="20354"/>
    <cellStyle name="Input 2 2 3 3 4 8 3" xfId="20355"/>
    <cellStyle name="Input 2 2 3 3 4 9" xfId="20356"/>
    <cellStyle name="Input 2 2 3 3 5" xfId="20357"/>
    <cellStyle name="Input 2 2 3 3 5 2" xfId="20358"/>
    <cellStyle name="Input 2 2 3 3 5 2 2" xfId="20359"/>
    <cellStyle name="Input 2 2 3 3 5 2 3" xfId="20360"/>
    <cellStyle name="Input 2 2 3 3 5 3" xfId="20361"/>
    <cellStyle name="Input 2 2 3 3 5 3 2" xfId="20362"/>
    <cellStyle name="Input 2 2 3 3 5 3 3" xfId="20363"/>
    <cellStyle name="Input 2 2 3 3 5 4" xfId="20364"/>
    <cellStyle name="Input 2 2 3 3 5 4 2" xfId="20365"/>
    <cellStyle name="Input 2 2 3 3 5 4 3" xfId="20366"/>
    <cellStyle name="Input 2 2 3 3 5 5" xfId="20367"/>
    <cellStyle name="Input 2 2 3 3 5 5 2" xfId="20368"/>
    <cellStyle name="Input 2 2 3 3 5 5 3" xfId="20369"/>
    <cellStyle name="Input 2 2 3 3 5 6" xfId="20370"/>
    <cellStyle name="Input 2 2 3 3 5 6 2" xfId="20371"/>
    <cellStyle name="Input 2 2 3 3 5 6 3" xfId="20372"/>
    <cellStyle name="Input 2 2 3 3 5 7" xfId="20373"/>
    <cellStyle name="Input 2 2 3 3 5 7 2" xfId="20374"/>
    <cellStyle name="Input 2 2 3 3 5 7 3" xfId="20375"/>
    <cellStyle name="Input 2 2 3 3 5 8" xfId="20376"/>
    <cellStyle name="Input 2 2 3 3 5 9" xfId="20377"/>
    <cellStyle name="Input 2 2 3 3 6" xfId="20378"/>
    <cellStyle name="Input 2 2 3 3 6 2" xfId="20379"/>
    <cellStyle name="Input 2 2 3 3 6 3" xfId="20380"/>
    <cellStyle name="Input 2 2 3 3 7" xfId="20381"/>
    <cellStyle name="Input 2 2 3 3 7 2" xfId="20382"/>
    <cellStyle name="Input 2 2 3 3 7 3" xfId="20383"/>
    <cellStyle name="Input 2 2 3 3 8" xfId="20384"/>
    <cellStyle name="Input 2 2 3 3 8 2" xfId="20385"/>
    <cellStyle name="Input 2 2 3 3 8 3" xfId="20386"/>
    <cellStyle name="Input 2 2 3 3 9" xfId="20387"/>
    <cellStyle name="Input 2 2 3 3 9 2" xfId="20388"/>
    <cellStyle name="Input 2 2 3 3 9 3" xfId="20389"/>
    <cellStyle name="Input 2 2 3 4" xfId="20390"/>
    <cellStyle name="Input 2 2 3 4 10" xfId="44156"/>
    <cellStyle name="Input 2 2 3 4 2" xfId="20391"/>
    <cellStyle name="Input 2 2 3 4 2 10" xfId="20392"/>
    <cellStyle name="Input 2 2 3 4 2 2" xfId="20393"/>
    <cellStyle name="Input 2 2 3 4 2 2 2" xfId="20394"/>
    <cellStyle name="Input 2 2 3 4 2 2 2 2" xfId="20395"/>
    <cellStyle name="Input 2 2 3 4 2 2 2 3" xfId="20396"/>
    <cellStyle name="Input 2 2 3 4 2 2 3" xfId="20397"/>
    <cellStyle name="Input 2 2 3 4 2 2 3 2" xfId="20398"/>
    <cellStyle name="Input 2 2 3 4 2 2 3 3" xfId="20399"/>
    <cellStyle name="Input 2 2 3 4 2 2 4" xfId="20400"/>
    <cellStyle name="Input 2 2 3 4 2 2 4 2" xfId="20401"/>
    <cellStyle name="Input 2 2 3 4 2 2 4 3" xfId="20402"/>
    <cellStyle name="Input 2 2 3 4 2 2 5" xfId="20403"/>
    <cellStyle name="Input 2 2 3 4 2 2 5 2" xfId="20404"/>
    <cellStyle name="Input 2 2 3 4 2 2 5 3" xfId="20405"/>
    <cellStyle name="Input 2 2 3 4 2 2 6" xfId="20406"/>
    <cellStyle name="Input 2 2 3 4 2 2 6 2" xfId="20407"/>
    <cellStyle name="Input 2 2 3 4 2 2 6 3" xfId="20408"/>
    <cellStyle name="Input 2 2 3 4 2 2 7" xfId="20409"/>
    <cellStyle name="Input 2 2 3 4 2 2 7 2" xfId="20410"/>
    <cellStyle name="Input 2 2 3 4 2 2 7 3" xfId="20411"/>
    <cellStyle name="Input 2 2 3 4 2 2 8" xfId="20412"/>
    <cellStyle name="Input 2 2 3 4 2 2 9" xfId="20413"/>
    <cellStyle name="Input 2 2 3 4 2 3" xfId="20414"/>
    <cellStyle name="Input 2 2 3 4 2 3 2" xfId="20415"/>
    <cellStyle name="Input 2 2 3 4 2 3 3" xfId="20416"/>
    <cellStyle name="Input 2 2 3 4 2 4" xfId="20417"/>
    <cellStyle name="Input 2 2 3 4 2 4 2" xfId="20418"/>
    <cellStyle name="Input 2 2 3 4 2 4 3" xfId="20419"/>
    <cellStyle name="Input 2 2 3 4 2 5" xfId="20420"/>
    <cellStyle name="Input 2 2 3 4 2 5 2" xfId="20421"/>
    <cellStyle name="Input 2 2 3 4 2 5 3" xfId="20422"/>
    <cellStyle name="Input 2 2 3 4 2 6" xfId="20423"/>
    <cellStyle name="Input 2 2 3 4 2 6 2" xfId="20424"/>
    <cellStyle name="Input 2 2 3 4 2 6 3" xfId="20425"/>
    <cellStyle name="Input 2 2 3 4 2 7" xfId="20426"/>
    <cellStyle name="Input 2 2 3 4 2 7 2" xfId="20427"/>
    <cellStyle name="Input 2 2 3 4 2 7 3" xfId="20428"/>
    <cellStyle name="Input 2 2 3 4 2 8" xfId="20429"/>
    <cellStyle name="Input 2 2 3 4 2 8 2" xfId="20430"/>
    <cellStyle name="Input 2 2 3 4 2 8 3" xfId="20431"/>
    <cellStyle name="Input 2 2 3 4 2 9" xfId="20432"/>
    <cellStyle name="Input 2 2 3 4 3" xfId="20433"/>
    <cellStyle name="Input 2 2 3 4 3 10" xfId="20434"/>
    <cellStyle name="Input 2 2 3 4 3 2" xfId="20435"/>
    <cellStyle name="Input 2 2 3 4 3 2 2" xfId="20436"/>
    <cellStyle name="Input 2 2 3 4 3 2 2 2" xfId="20437"/>
    <cellStyle name="Input 2 2 3 4 3 2 2 3" xfId="20438"/>
    <cellStyle name="Input 2 2 3 4 3 2 3" xfId="20439"/>
    <cellStyle name="Input 2 2 3 4 3 2 3 2" xfId="20440"/>
    <cellStyle name="Input 2 2 3 4 3 2 3 3" xfId="20441"/>
    <cellStyle name="Input 2 2 3 4 3 2 4" xfId="20442"/>
    <cellStyle name="Input 2 2 3 4 3 2 4 2" xfId="20443"/>
    <cellStyle name="Input 2 2 3 4 3 2 4 3" xfId="20444"/>
    <cellStyle name="Input 2 2 3 4 3 2 5" xfId="20445"/>
    <cellStyle name="Input 2 2 3 4 3 2 5 2" xfId="20446"/>
    <cellStyle name="Input 2 2 3 4 3 2 5 3" xfId="20447"/>
    <cellStyle name="Input 2 2 3 4 3 2 6" xfId="20448"/>
    <cellStyle name="Input 2 2 3 4 3 2 6 2" xfId="20449"/>
    <cellStyle name="Input 2 2 3 4 3 2 6 3" xfId="20450"/>
    <cellStyle name="Input 2 2 3 4 3 2 7" xfId="20451"/>
    <cellStyle name="Input 2 2 3 4 3 2 7 2" xfId="20452"/>
    <cellStyle name="Input 2 2 3 4 3 2 7 3" xfId="20453"/>
    <cellStyle name="Input 2 2 3 4 3 2 8" xfId="20454"/>
    <cellStyle name="Input 2 2 3 4 3 2 9" xfId="20455"/>
    <cellStyle name="Input 2 2 3 4 3 3" xfId="20456"/>
    <cellStyle name="Input 2 2 3 4 3 3 2" xfId="20457"/>
    <cellStyle name="Input 2 2 3 4 3 3 3" xfId="20458"/>
    <cellStyle name="Input 2 2 3 4 3 4" xfId="20459"/>
    <cellStyle name="Input 2 2 3 4 3 4 2" xfId="20460"/>
    <cellStyle name="Input 2 2 3 4 3 4 3" xfId="20461"/>
    <cellStyle name="Input 2 2 3 4 3 5" xfId="20462"/>
    <cellStyle name="Input 2 2 3 4 3 5 2" xfId="20463"/>
    <cellStyle name="Input 2 2 3 4 3 5 3" xfId="20464"/>
    <cellStyle name="Input 2 2 3 4 3 6" xfId="20465"/>
    <cellStyle name="Input 2 2 3 4 3 6 2" xfId="20466"/>
    <cellStyle name="Input 2 2 3 4 3 6 3" xfId="20467"/>
    <cellStyle name="Input 2 2 3 4 3 7" xfId="20468"/>
    <cellStyle name="Input 2 2 3 4 3 7 2" xfId="20469"/>
    <cellStyle name="Input 2 2 3 4 3 7 3" xfId="20470"/>
    <cellStyle name="Input 2 2 3 4 3 8" xfId="20471"/>
    <cellStyle name="Input 2 2 3 4 3 8 2" xfId="20472"/>
    <cellStyle name="Input 2 2 3 4 3 8 3" xfId="20473"/>
    <cellStyle name="Input 2 2 3 4 3 9" xfId="20474"/>
    <cellStyle name="Input 2 2 3 4 4" xfId="20475"/>
    <cellStyle name="Input 2 2 3 4 4 10" xfId="20476"/>
    <cellStyle name="Input 2 2 3 4 4 2" xfId="20477"/>
    <cellStyle name="Input 2 2 3 4 4 2 2" xfId="20478"/>
    <cellStyle name="Input 2 2 3 4 4 2 2 2" xfId="20479"/>
    <cellStyle name="Input 2 2 3 4 4 2 2 3" xfId="20480"/>
    <cellStyle name="Input 2 2 3 4 4 2 3" xfId="20481"/>
    <cellStyle name="Input 2 2 3 4 4 2 3 2" xfId="20482"/>
    <cellStyle name="Input 2 2 3 4 4 2 3 3" xfId="20483"/>
    <cellStyle name="Input 2 2 3 4 4 2 4" xfId="20484"/>
    <cellStyle name="Input 2 2 3 4 4 2 4 2" xfId="20485"/>
    <cellStyle name="Input 2 2 3 4 4 2 4 3" xfId="20486"/>
    <cellStyle name="Input 2 2 3 4 4 2 5" xfId="20487"/>
    <cellStyle name="Input 2 2 3 4 4 2 5 2" xfId="20488"/>
    <cellStyle name="Input 2 2 3 4 4 2 5 3" xfId="20489"/>
    <cellStyle name="Input 2 2 3 4 4 2 6" xfId="20490"/>
    <cellStyle name="Input 2 2 3 4 4 2 6 2" xfId="20491"/>
    <cellStyle name="Input 2 2 3 4 4 2 6 3" xfId="20492"/>
    <cellStyle name="Input 2 2 3 4 4 2 7" xfId="20493"/>
    <cellStyle name="Input 2 2 3 4 4 2 7 2" xfId="20494"/>
    <cellStyle name="Input 2 2 3 4 4 2 7 3" xfId="20495"/>
    <cellStyle name="Input 2 2 3 4 4 2 8" xfId="20496"/>
    <cellStyle name="Input 2 2 3 4 4 2 9" xfId="20497"/>
    <cellStyle name="Input 2 2 3 4 4 3" xfId="20498"/>
    <cellStyle name="Input 2 2 3 4 4 3 2" xfId="20499"/>
    <cellStyle name="Input 2 2 3 4 4 3 3" xfId="20500"/>
    <cellStyle name="Input 2 2 3 4 4 4" xfId="20501"/>
    <cellStyle name="Input 2 2 3 4 4 4 2" xfId="20502"/>
    <cellStyle name="Input 2 2 3 4 4 4 3" xfId="20503"/>
    <cellStyle name="Input 2 2 3 4 4 5" xfId="20504"/>
    <cellStyle name="Input 2 2 3 4 4 5 2" xfId="20505"/>
    <cellStyle name="Input 2 2 3 4 4 5 3" xfId="20506"/>
    <cellStyle name="Input 2 2 3 4 4 6" xfId="20507"/>
    <cellStyle name="Input 2 2 3 4 4 6 2" xfId="20508"/>
    <cellStyle name="Input 2 2 3 4 4 6 3" xfId="20509"/>
    <cellStyle name="Input 2 2 3 4 4 7" xfId="20510"/>
    <cellStyle name="Input 2 2 3 4 4 7 2" xfId="20511"/>
    <cellStyle name="Input 2 2 3 4 4 7 3" xfId="20512"/>
    <cellStyle name="Input 2 2 3 4 4 8" xfId="20513"/>
    <cellStyle name="Input 2 2 3 4 4 8 2" xfId="20514"/>
    <cellStyle name="Input 2 2 3 4 4 8 3" xfId="20515"/>
    <cellStyle name="Input 2 2 3 4 4 9" xfId="20516"/>
    <cellStyle name="Input 2 2 3 4 5" xfId="20517"/>
    <cellStyle name="Input 2 2 3 4 5 2" xfId="20518"/>
    <cellStyle name="Input 2 2 3 4 5 2 2" xfId="20519"/>
    <cellStyle name="Input 2 2 3 4 5 2 3" xfId="20520"/>
    <cellStyle name="Input 2 2 3 4 5 3" xfId="20521"/>
    <cellStyle name="Input 2 2 3 4 5 3 2" xfId="20522"/>
    <cellStyle name="Input 2 2 3 4 5 3 3" xfId="20523"/>
    <cellStyle name="Input 2 2 3 4 5 4" xfId="20524"/>
    <cellStyle name="Input 2 2 3 4 5 4 2" xfId="20525"/>
    <cellStyle name="Input 2 2 3 4 5 4 3" xfId="20526"/>
    <cellStyle name="Input 2 2 3 4 5 5" xfId="20527"/>
    <cellStyle name="Input 2 2 3 4 5 5 2" xfId="20528"/>
    <cellStyle name="Input 2 2 3 4 5 5 3" xfId="20529"/>
    <cellStyle name="Input 2 2 3 4 5 6" xfId="20530"/>
    <cellStyle name="Input 2 2 3 4 5 6 2" xfId="20531"/>
    <cellStyle name="Input 2 2 3 4 5 6 3" xfId="20532"/>
    <cellStyle name="Input 2 2 3 4 5 7" xfId="20533"/>
    <cellStyle name="Input 2 2 3 4 5 7 2" xfId="20534"/>
    <cellStyle name="Input 2 2 3 4 5 7 3" xfId="20535"/>
    <cellStyle name="Input 2 2 3 4 5 8" xfId="20536"/>
    <cellStyle name="Input 2 2 3 4 5 9" xfId="20537"/>
    <cellStyle name="Input 2 2 3 4 6" xfId="20538"/>
    <cellStyle name="Input 2 2 3 4 6 2" xfId="20539"/>
    <cellStyle name="Input 2 2 3 4 6 3" xfId="20540"/>
    <cellStyle name="Input 2 2 3 4 7" xfId="20541"/>
    <cellStyle name="Input 2 2 3 4 7 2" xfId="20542"/>
    <cellStyle name="Input 2 2 3 4 7 3" xfId="20543"/>
    <cellStyle name="Input 2 2 3 4 8" xfId="20544"/>
    <cellStyle name="Input 2 2 3 4 8 2" xfId="20545"/>
    <cellStyle name="Input 2 2 3 4 8 3" xfId="20546"/>
    <cellStyle name="Input 2 2 3 4 9" xfId="20547"/>
    <cellStyle name="Input 2 2 3 4 9 2" xfId="20548"/>
    <cellStyle name="Input 2 2 3 4 9 3" xfId="20549"/>
    <cellStyle name="Input 2 2 3 5" xfId="20550"/>
    <cellStyle name="Input 2 2 3 5 10" xfId="44157"/>
    <cellStyle name="Input 2 2 3 5 2" xfId="20551"/>
    <cellStyle name="Input 2 2 3 5 2 10" xfId="20552"/>
    <cellStyle name="Input 2 2 3 5 2 2" xfId="20553"/>
    <cellStyle name="Input 2 2 3 5 2 2 2" xfId="20554"/>
    <cellStyle name="Input 2 2 3 5 2 2 2 2" xfId="20555"/>
    <cellStyle name="Input 2 2 3 5 2 2 2 3" xfId="20556"/>
    <cellStyle name="Input 2 2 3 5 2 2 3" xfId="20557"/>
    <cellStyle name="Input 2 2 3 5 2 2 3 2" xfId="20558"/>
    <cellStyle name="Input 2 2 3 5 2 2 3 3" xfId="20559"/>
    <cellStyle name="Input 2 2 3 5 2 2 4" xfId="20560"/>
    <cellStyle name="Input 2 2 3 5 2 2 4 2" xfId="20561"/>
    <cellStyle name="Input 2 2 3 5 2 2 4 3" xfId="20562"/>
    <cellStyle name="Input 2 2 3 5 2 2 5" xfId="20563"/>
    <cellStyle name="Input 2 2 3 5 2 2 5 2" xfId="20564"/>
    <cellStyle name="Input 2 2 3 5 2 2 5 3" xfId="20565"/>
    <cellStyle name="Input 2 2 3 5 2 2 6" xfId="20566"/>
    <cellStyle name="Input 2 2 3 5 2 2 6 2" xfId="20567"/>
    <cellStyle name="Input 2 2 3 5 2 2 6 3" xfId="20568"/>
    <cellStyle name="Input 2 2 3 5 2 2 7" xfId="20569"/>
    <cellStyle name="Input 2 2 3 5 2 2 7 2" xfId="20570"/>
    <cellStyle name="Input 2 2 3 5 2 2 7 3" xfId="20571"/>
    <cellStyle name="Input 2 2 3 5 2 2 8" xfId="20572"/>
    <cellStyle name="Input 2 2 3 5 2 2 9" xfId="20573"/>
    <cellStyle name="Input 2 2 3 5 2 3" xfId="20574"/>
    <cellStyle name="Input 2 2 3 5 2 3 2" xfId="20575"/>
    <cellStyle name="Input 2 2 3 5 2 3 3" xfId="20576"/>
    <cellStyle name="Input 2 2 3 5 2 4" xfId="20577"/>
    <cellStyle name="Input 2 2 3 5 2 4 2" xfId="20578"/>
    <cellStyle name="Input 2 2 3 5 2 4 3" xfId="20579"/>
    <cellStyle name="Input 2 2 3 5 2 5" xfId="20580"/>
    <cellStyle name="Input 2 2 3 5 2 5 2" xfId="20581"/>
    <cellStyle name="Input 2 2 3 5 2 5 3" xfId="20582"/>
    <cellStyle name="Input 2 2 3 5 2 6" xfId="20583"/>
    <cellStyle name="Input 2 2 3 5 2 6 2" xfId="20584"/>
    <cellStyle name="Input 2 2 3 5 2 6 3" xfId="20585"/>
    <cellStyle name="Input 2 2 3 5 2 7" xfId="20586"/>
    <cellStyle name="Input 2 2 3 5 2 7 2" xfId="20587"/>
    <cellStyle name="Input 2 2 3 5 2 7 3" xfId="20588"/>
    <cellStyle name="Input 2 2 3 5 2 8" xfId="20589"/>
    <cellStyle name="Input 2 2 3 5 2 8 2" xfId="20590"/>
    <cellStyle name="Input 2 2 3 5 2 8 3" xfId="20591"/>
    <cellStyle name="Input 2 2 3 5 2 9" xfId="20592"/>
    <cellStyle name="Input 2 2 3 5 3" xfId="20593"/>
    <cellStyle name="Input 2 2 3 5 3 10" xfId="20594"/>
    <cellStyle name="Input 2 2 3 5 3 2" xfId="20595"/>
    <cellStyle name="Input 2 2 3 5 3 2 2" xfId="20596"/>
    <cellStyle name="Input 2 2 3 5 3 2 2 2" xfId="20597"/>
    <cellStyle name="Input 2 2 3 5 3 2 2 3" xfId="20598"/>
    <cellStyle name="Input 2 2 3 5 3 2 3" xfId="20599"/>
    <cellStyle name="Input 2 2 3 5 3 2 3 2" xfId="20600"/>
    <cellStyle name="Input 2 2 3 5 3 2 3 3" xfId="20601"/>
    <cellStyle name="Input 2 2 3 5 3 2 4" xfId="20602"/>
    <cellStyle name="Input 2 2 3 5 3 2 4 2" xfId="20603"/>
    <cellStyle name="Input 2 2 3 5 3 2 4 3" xfId="20604"/>
    <cellStyle name="Input 2 2 3 5 3 2 5" xfId="20605"/>
    <cellStyle name="Input 2 2 3 5 3 2 5 2" xfId="20606"/>
    <cellStyle name="Input 2 2 3 5 3 2 5 3" xfId="20607"/>
    <cellStyle name="Input 2 2 3 5 3 2 6" xfId="20608"/>
    <cellStyle name="Input 2 2 3 5 3 2 6 2" xfId="20609"/>
    <cellStyle name="Input 2 2 3 5 3 2 6 3" xfId="20610"/>
    <cellStyle name="Input 2 2 3 5 3 2 7" xfId="20611"/>
    <cellStyle name="Input 2 2 3 5 3 2 7 2" xfId="20612"/>
    <cellStyle name="Input 2 2 3 5 3 2 7 3" xfId="20613"/>
    <cellStyle name="Input 2 2 3 5 3 2 8" xfId="20614"/>
    <cellStyle name="Input 2 2 3 5 3 2 9" xfId="20615"/>
    <cellStyle name="Input 2 2 3 5 3 3" xfId="20616"/>
    <cellStyle name="Input 2 2 3 5 3 3 2" xfId="20617"/>
    <cellStyle name="Input 2 2 3 5 3 3 3" xfId="20618"/>
    <cellStyle name="Input 2 2 3 5 3 4" xfId="20619"/>
    <cellStyle name="Input 2 2 3 5 3 4 2" xfId="20620"/>
    <cellStyle name="Input 2 2 3 5 3 4 3" xfId="20621"/>
    <cellStyle name="Input 2 2 3 5 3 5" xfId="20622"/>
    <cellStyle name="Input 2 2 3 5 3 5 2" xfId="20623"/>
    <cellStyle name="Input 2 2 3 5 3 5 3" xfId="20624"/>
    <cellStyle name="Input 2 2 3 5 3 6" xfId="20625"/>
    <cellStyle name="Input 2 2 3 5 3 6 2" xfId="20626"/>
    <cellStyle name="Input 2 2 3 5 3 6 3" xfId="20627"/>
    <cellStyle name="Input 2 2 3 5 3 7" xfId="20628"/>
    <cellStyle name="Input 2 2 3 5 3 7 2" xfId="20629"/>
    <cellStyle name="Input 2 2 3 5 3 7 3" xfId="20630"/>
    <cellStyle name="Input 2 2 3 5 3 8" xfId="20631"/>
    <cellStyle name="Input 2 2 3 5 3 8 2" xfId="20632"/>
    <cellStyle name="Input 2 2 3 5 3 8 3" xfId="20633"/>
    <cellStyle name="Input 2 2 3 5 3 9" xfId="20634"/>
    <cellStyle name="Input 2 2 3 5 4" xfId="20635"/>
    <cellStyle name="Input 2 2 3 5 4 10" xfId="20636"/>
    <cellStyle name="Input 2 2 3 5 4 2" xfId="20637"/>
    <cellStyle name="Input 2 2 3 5 4 2 2" xfId="20638"/>
    <cellStyle name="Input 2 2 3 5 4 2 2 2" xfId="20639"/>
    <cellStyle name="Input 2 2 3 5 4 2 2 3" xfId="20640"/>
    <cellStyle name="Input 2 2 3 5 4 2 3" xfId="20641"/>
    <cellStyle name="Input 2 2 3 5 4 2 3 2" xfId="20642"/>
    <cellStyle name="Input 2 2 3 5 4 2 3 3" xfId="20643"/>
    <cellStyle name="Input 2 2 3 5 4 2 4" xfId="20644"/>
    <cellStyle name="Input 2 2 3 5 4 2 4 2" xfId="20645"/>
    <cellStyle name="Input 2 2 3 5 4 2 4 3" xfId="20646"/>
    <cellStyle name="Input 2 2 3 5 4 2 5" xfId="20647"/>
    <cellStyle name="Input 2 2 3 5 4 2 5 2" xfId="20648"/>
    <cellStyle name="Input 2 2 3 5 4 2 5 3" xfId="20649"/>
    <cellStyle name="Input 2 2 3 5 4 2 6" xfId="20650"/>
    <cellStyle name="Input 2 2 3 5 4 2 6 2" xfId="20651"/>
    <cellStyle name="Input 2 2 3 5 4 2 6 3" xfId="20652"/>
    <cellStyle name="Input 2 2 3 5 4 2 7" xfId="20653"/>
    <cellStyle name="Input 2 2 3 5 4 2 7 2" xfId="20654"/>
    <cellStyle name="Input 2 2 3 5 4 2 7 3" xfId="20655"/>
    <cellStyle name="Input 2 2 3 5 4 2 8" xfId="20656"/>
    <cellStyle name="Input 2 2 3 5 4 2 9" xfId="20657"/>
    <cellStyle name="Input 2 2 3 5 4 3" xfId="20658"/>
    <cellStyle name="Input 2 2 3 5 4 3 2" xfId="20659"/>
    <cellStyle name="Input 2 2 3 5 4 3 3" xfId="20660"/>
    <cellStyle name="Input 2 2 3 5 4 4" xfId="20661"/>
    <cellStyle name="Input 2 2 3 5 4 4 2" xfId="20662"/>
    <cellStyle name="Input 2 2 3 5 4 4 3" xfId="20663"/>
    <cellStyle name="Input 2 2 3 5 4 5" xfId="20664"/>
    <cellStyle name="Input 2 2 3 5 4 5 2" xfId="20665"/>
    <cellStyle name="Input 2 2 3 5 4 5 3" xfId="20666"/>
    <cellStyle name="Input 2 2 3 5 4 6" xfId="20667"/>
    <cellStyle name="Input 2 2 3 5 4 6 2" xfId="20668"/>
    <cellStyle name="Input 2 2 3 5 4 6 3" xfId="20669"/>
    <cellStyle name="Input 2 2 3 5 4 7" xfId="20670"/>
    <cellStyle name="Input 2 2 3 5 4 7 2" xfId="20671"/>
    <cellStyle name="Input 2 2 3 5 4 7 3" xfId="20672"/>
    <cellStyle name="Input 2 2 3 5 4 8" xfId="20673"/>
    <cellStyle name="Input 2 2 3 5 4 8 2" xfId="20674"/>
    <cellStyle name="Input 2 2 3 5 4 8 3" xfId="20675"/>
    <cellStyle name="Input 2 2 3 5 4 9" xfId="20676"/>
    <cellStyle name="Input 2 2 3 5 5" xfId="20677"/>
    <cellStyle name="Input 2 2 3 5 5 2" xfId="20678"/>
    <cellStyle name="Input 2 2 3 5 5 2 2" xfId="20679"/>
    <cellStyle name="Input 2 2 3 5 5 2 3" xfId="20680"/>
    <cellStyle name="Input 2 2 3 5 5 3" xfId="20681"/>
    <cellStyle name="Input 2 2 3 5 5 3 2" xfId="20682"/>
    <cellStyle name="Input 2 2 3 5 5 3 3" xfId="20683"/>
    <cellStyle name="Input 2 2 3 5 5 4" xfId="20684"/>
    <cellStyle name="Input 2 2 3 5 5 4 2" xfId="20685"/>
    <cellStyle name="Input 2 2 3 5 5 4 3" xfId="20686"/>
    <cellStyle name="Input 2 2 3 5 5 5" xfId="20687"/>
    <cellStyle name="Input 2 2 3 5 5 5 2" xfId="20688"/>
    <cellStyle name="Input 2 2 3 5 5 5 3" xfId="20689"/>
    <cellStyle name="Input 2 2 3 5 5 6" xfId="20690"/>
    <cellStyle name="Input 2 2 3 5 5 6 2" xfId="20691"/>
    <cellStyle name="Input 2 2 3 5 5 6 3" xfId="20692"/>
    <cellStyle name="Input 2 2 3 5 5 7" xfId="20693"/>
    <cellStyle name="Input 2 2 3 5 5 7 2" xfId="20694"/>
    <cellStyle name="Input 2 2 3 5 5 7 3" xfId="20695"/>
    <cellStyle name="Input 2 2 3 5 5 8" xfId="20696"/>
    <cellStyle name="Input 2 2 3 5 5 9" xfId="20697"/>
    <cellStyle name="Input 2 2 3 5 6" xfId="20698"/>
    <cellStyle name="Input 2 2 3 5 6 2" xfId="20699"/>
    <cellStyle name="Input 2 2 3 5 6 3" xfId="20700"/>
    <cellStyle name="Input 2 2 3 5 7" xfId="20701"/>
    <cellStyle name="Input 2 2 3 5 7 2" xfId="20702"/>
    <cellStyle name="Input 2 2 3 5 7 3" xfId="20703"/>
    <cellStyle name="Input 2 2 3 5 8" xfId="20704"/>
    <cellStyle name="Input 2 2 3 5 8 2" xfId="20705"/>
    <cellStyle name="Input 2 2 3 5 8 3" xfId="20706"/>
    <cellStyle name="Input 2 2 3 5 9" xfId="20707"/>
    <cellStyle name="Input 2 2 3 5 9 2" xfId="20708"/>
    <cellStyle name="Input 2 2 3 5 9 3" xfId="20709"/>
    <cellStyle name="Input 2 2 3 6" xfId="20710"/>
    <cellStyle name="Input 2 2 3 6 10" xfId="20711"/>
    <cellStyle name="Input 2 2 3 6 2" xfId="20712"/>
    <cellStyle name="Input 2 2 3 6 2 2" xfId="20713"/>
    <cellStyle name="Input 2 2 3 6 2 2 2" xfId="20714"/>
    <cellStyle name="Input 2 2 3 6 2 2 3" xfId="20715"/>
    <cellStyle name="Input 2 2 3 6 2 3" xfId="20716"/>
    <cellStyle name="Input 2 2 3 6 2 3 2" xfId="20717"/>
    <cellStyle name="Input 2 2 3 6 2 3 3" xfId="20718"/>
    <cellStyle name="Input 2 2 3 6 2 4" xfId="20719"/>
    <cellStyle name="Input 2 2 3 6 2 4 2" xfId="20720"/>
    <cellStyle name="Input 2 2 3 6 2 4 3" xfId="20721"/>
    <cellStyle name="Input 2 2 3 6 2 5" xfId="20722"/>
    <cellStyle name="Input 2 2 3 6 2 5 2" xfId="20723"/>
    <cellStyle name="Input 2 2 3 6 2 5 3" xfId="20724"/>
    <cellStyle name="Input 2 2 3 6 2 6" xfId="20725"/>
    <cellStyle name="Input 2 2 3 6 2 6 2" xfId="20726"/>
    <cellStyle name="Input 2 2 3 6 2 6 3" xfId="20727"/>
    <cellStyle name="Input 2 2 3 6 2 7" xfId="20728"/>
    <cellStyle name="Input 2 2 3 6 2 7 2" xfId="20729"/>
    <cellStyle name="Input 2 2 3 6 2 7 3" xfId="20730"/>
    <cellStyle name="Input 2 2 3 6 2 8" xfId="20731"/>
    <cellStyle name="Input 2 2 3 6 2 9" xfId="20732"/>
    <cellStyle name="Input 2 2 3 6 3" xfId="20733"/>
    <cellStyle name="Input 2 2 3 6 3 2" xfId="20734"/>
    <cellStyle name="Input 2 2 3 6 3 3" xfId="20735"/>
    <cellStyle name="Input 2 2 3 6 4" xfId="20736"/>
    <cellStyle name="Input 2 2 3 6 4 2" xfId="20737"/>
    <cellStyle name="Input 2 2 3 6 4 3" xfId="20738"/>
    <cellStyle name="Input 2 2 3 6 5" xfId="20739"/>
    <cellStyle name="Input 2 2 3 6 5 2" xfId="20740"/>
    <cellStyle name="Input 2 2 3 6 5 3" xfId="20741"/>
    <cellStyle name="Input 2 2 3 6 6" xfId="20742"/>
    <cellStyle name="Input 2 2 3 6 6 2" xfId="20743"/>
    <cellStyle name="Input 2 2 3 6 6 3" xfId="20744"/>
    <cellStyle name="Input 2 2 3 6 7" xfId="20745"/>
    <cellStyle name="Input 2 2 3 6 7 2" xfId="20746"/>
    <cellStyle name="Input 2 2 3 6 7 3" xfId="20747"/>
    <cellStyle name="Input 2 2 3 6 8" xfId="20748"/>
    <cellStyle name="Input 2 2 3 6 8 2" xfId="20749"/>
    <cellStyle name="Input 2 2 3 6 8 3" xfId="20750"/>
    <cellStyle name="Input 2 2 3 6 9" xfId="20751"/>
    <cellStyle name="Input 2 2 3 7" xfId="20752"/>
    <cellStyle name="Input 2 2 3 7 10" xfId="20753"/>
    <cellStyle name="Input 2 2 3 7 2" xfId="20754"/>
    <cellStyle name="Input 2 2 3 7 2 2" xfId="20755"/>
    <cellStyle name="Input 2 2 3 7 2 2 2" xfId="20756"/>
    <cellStyle name="Input 2 2 3 7 2 2 3" xfId="20757"/>
    <cellStyle name="Input 2 2 3 7 2 3" xfId="20758"/>
    <cellStyle name="Input 2 2 3 7 2 3 2" xfId="20759"/>
    <cellStyle name="Input 2 2 3 7 2 3 3" xfId="20760"/>
    <cellStyle name="Input 2 2 3 7 2 4" xfId="20761"/>
    <cellStyle name="Input 2 2 3 7 2 4 2" xfId="20762"/>
    <cellStyle name="Input 2 2 3 7 2 4 3" xfId="20763"/>
    <cellStyle name="Input 2 2 3 7 2 5" xfId="20764"/>
    <cellStyle name="Input 2 2 3 7 2 5 2" xfId="20765"/>
    <cellStyle name="Input 2 2 3 7 2 5 3" xfId="20766"/>
    <cellStyle name="Input 2 2 3 7 2 6" xfId="20767"/>
    <cellStyle name="Input 2 2 3 7 2 6 2" xfId="20768"/>
    <cellStyle name="Input 2 2 3 7 2 6 3" xfId="20769"/>
    <cellStyle name="Input 2 2 3 7 2 7" xfId="20770"/>
    <cellStyle name="Input 2 2 3 7 2 7 2" xfId="20771"/>
    <cellStyle name="Input 2 2 3 7 2 7 3" xfId="20772"/>
    <cellStyle name="Input 2 2 3 7 2 8" xfId="20773"/>
    <cellStyle name="Input 2 2 3 7 2 9" xfId="20774"/>
    <cellStyle name="Input 2 2 3 7 3" xfId="20775"/>
    <cellStyle name="Input 2 2 3 7 3 2" xfId="20776"/>
    <cellStyle name="Input 2 2 3 7 3 3" xfId="20777"/>
    <cellStyle name="Input 2 2 3 7 4" xfId="20778"/>
    <cellStyle name="Input 2 2 3 7 4 2" xfId="20779"/>
    <cellStyle name="Input 2 2 3 7 4 3" xfId="20780"/>
    <cellStyle name="Input 2 2 3 7 5" xfId="20781"/>
    <cellStyle name="Input 2 2 3 7 5 2" xfId="20782"/>
    <cellStyle name="Input 2 2 3 7 5 3" xfId="20783"/>
    <cellStyle name="Input 2 2 3 7 6" xfId="20784"/>
    <cellStyle name="Input 2 2 3 7 6 2" xfId="20785"/>
    <cellStyle name="Input 2 2 3 7 6 3" xfId="20786"/>
    <cellStyle name="Input 2 2 3 7 7" xfId="20787"/>
    <cellStyle name="Input 2 2 3 7 7 2" xfId="20788"/>
    <cellStyle name="Input 2 2 3 7 7 3" xfId="20789"/>
    <cellStyle name="Input 2 2 3 7 8" xfId="20790"/>
    <cellStyle name="Input 2 2 3 7 8 2" xfId="20791"/>
    <cellStyle name="Input 2 2 3 7 8 3" xfId="20792"/>
    <cellStyle name="Input 2 2 3 7 9" xfId="20793"/>
    <cellStyle name="Input 2 2 3 8" xfId="20794"/>
    <cellStyle name="Input 2 2 3 8 10" xfId="20795"/>
    <cellStyle name="Input 2 2 3 8 2" xfId="20796"/>
    <cellStyle name="Input 2 2 3 8 2 2" xfId="20797"/>
    <cellStyle name="Input 2 2 3 8 2 2 2" xfId="20798"/>
    <cellStyle name="Input 2 2 3 8 2 2 3" xfId="20799"/>
    <cellStyle name="Input 2 2 3 8 2 3" xfId="20800"/>
    <cellStyle name="Input 2 2 3 8 2 3 2" xfId="20801"/>
    <cellStyle name="Input 2 2 3 8 2 3 3" xfId="20802"/>
    <cellStyle name="Input 2 2 3 8 2 4" xfId="20803"/>
    <cellStyle name="Input 2 2 3 8 2 4 2" xfId="20804"/>
    <cellStyle name="Input 2 2 3 8 2 4 3" xfId="20805"/>
    <cellStyle name="Input 2 2 3 8 2 5" xfId="20806"/>
    <cellStyle name="Input 2 2 3 8 2 5 2" xfId="20807"/>
    <cellStyle name="Input 2 2 3 8 2 5 3" xfId="20808"/>
    <cellStyle name="Input 2 2 3 8 2 6" xfId="20809"/>
    <cellStyle name="Input 2 2 3 8 2 6 2" xfId="20810"/>
    <cellStyle name="Input 2 2 3 8 2 6 3" xfId="20811"/>
    <cellStyle name="Input 2 2 3 8 2 7" xfId="20812"/>
    <cellStyle name="Input 2 2 3 8 2 7 2" xfId="20813"/>
    <cellStyle name="Input 2 2 3 8 2 7 3" xfId="20814"/>
    <cellStyle name="Input 2 2 3 8 2 8" xfId="20815"/>
    <cellStyle name="Input 2 2 3 8 2 9" xfId="20816"/>
    <cellStyle name="Input 2 2 3 8 3" xfId="20817"/>
    <cellStyle name="Input 2 2 3 8 3 2" xfId="20818"/>
    <cellStyle name="Input 2 2 3 8 3 3" xfId="20819"/>
    <cellStyle name="Input 2 2 3 8 4" xfId="20820"/>
    <cellStyle name="Input 2 2 3 8 4 2" xfId="20821"/>
    <cellStyle name="Input 2 2 3 8 4 3" xfId="20822"/>
    <cellStyle name="Input 2 2 3 8 5" xfId="20823"/>
    <cellStyle name="Input 2 2 3 8 5 2" xfId="20824"/>
    <cellStyle name="Input 2 2 3 8 5 3" xfId="20825"/>
    <cellStyle name="Input 2 2 3 8 6" xfId="20826"/>
    <cellStyle name="Input 2 2 3 8 6 2" xfId="20827"/>
    <cellStyle name="Input 2 2 3 8 6 3" xfId="20828"/>
    <cellStyle name="Input 2 2 3 8 7" xfId="20829"/>
    <cellStyle name="Input 2 2 3 8 7 2" xfId="20830"/>
    <cellStyle name="Input 2 2 3 8 7 3" xfId="20831"/>
    <cellStyle name="Input 2 2 3 8 8" xfId="20832"/>
    <cellStyle name="Input 2 2 3 8 8 2" xfId="20833"/>
    <cellStyle name="Input 2 2 3 8 8 3" xfId="20834"/>
    <cellStyle name="Input 2 2 3 8 9" xfId="20835"/>
    <cellStyle name="Input 2 2 3 9" xfId="20836"/>
    <cellStyle name="Input 2 2 3 9 2" xfId="20837"/>
    <cellStyle name="Input 2 2 3 9 2 2" xfId="20838"/>
    <cellStyle name="Input 2 2 3 9 2 3" xfId="20839"/>
    <cellStyle name="Input 2 2 3 9 3" xfId="20840"/>
    <cellStyle name="Input 2 2 3 9 3 2" xfId="20841"/>
    <cellStyle name="Input 2 2 3 9 3 3" xfId="20842"/>
    <cellStyle name="Input 2 2 3 9 4" xfId="20843"/>
    <cellStyle name="Input 2 2 3 9 4 2" xfId="20844"/>
    <cellStyle name="Input 2 2 3 9 4 3" xfId="20845"/>
    <cellStyle name="Input 2 2 3 9 5" xfId="20846"/>
    <cellStyle name="Input 2 2 3 9 5 2" xfId="20847"/>
    <cellStyle name="Input 2 2 3 9 5 3" xfId="20848"/>
    <cellStyle name="Input 2 2 3 9 6" xfId="20849"/>
    <cellStyle name="Input 2 2 3 9 6 2" xfId="20850"/>
    <cellStyle name="Input 2 2 3 9 6 3" xfId="20851"/>
    <cellStyle name="Input 2 2 3 9 7" xfId="20852"/>
    <cellStyle name="Input 2 2 3 9 7 2" xfId="20853"/>
    <cellStyle name="Input 2 2 3 9 7 3" xfId="20854"/>
    <cellStyle name="Input 2 2 3 9 8" xfId="20855"/>
    <cellStyle name="Input 2 2 3 9 9" xfId="20856"/>
    <cellStyle name="Input 2 2 4" xfId="20857"/>
    <cellStyle name="Input 2 2 4 10" xfId="20858"/>
    <cellStyle name="Input 2 2 4 10 2" xfId="20859"/>
    <cellStyle name="Input 2 2 4 10 3" xfId="20860"/>
    <cellStyle name="Input 2 2 4 11" xfId="20861"/>
    <cellStyle name="Input 2 2 4 11 2" xfId="20862"/>
    <cellStyle name="Input 2 2 4 11 3" xfId="20863"/>
    <cellStyle name="Input 2 2 4 12" xfId="44158"/>
    <cellStyle name="Input 2 2 4 2" xfId="20864"/>
    <cellStyle name="Input 2 2 4 2 10" xfId="20865"/>
    <cellStyle name="Input 2 2 4 2 2" xfId="20866"/>
    <cellStyle name="Input 2 2 4 2 2 2" xfId="20867"/>
    <cellStyle name="Input 2 2 4 2 2 2 2" xfId="20868"/>
    <cellStyle name="Input 2 2 4 2 2 2 3" xfId="20869"/>
    <cellStyle name="Input 2 2 4 2 2 3" xfId="20870"/>
    <cellStyle name="Input 2 2 4 2 2 3 2" xfId="20871"/>
    <cellStyle name="Input 2 2 4 2 2 3 3" xfId="20872"/>
    <cellStyle name="Input 2 2 4 2 2 4" xfId="20873"/>
    <cellStyle name="Input 2 2 4 2 2 4 2" xfId="20874"/>
    <cellStyle name="Input 2 2 4 2 2 4 3" xfId="20875"/>
    <cellStyle name="Input 2 2 4 2 2 5" xfId="20876"/>
    <cellStyle name="Input 2 2 4 2 2 5 2" xfId="20877"/>
    <cellStyle name="Input 2 2 4 2 2 5 3" xfId="20878"/>
    <cellStyle name="Input 2 2 4 2 2 6" xfId="20879"/>
    <cellStyle name="Input 2 2 4 2 2 6 2" xfId="20880"/>
    <cellStyle name="Input 2 2 4 2 2 6 3" xfId="20881"/>
    <cellStyle name="Input 2 2 4 2 2 7" xfId="20882"/>
    <cellStyle name="Input 2 2 4 2 2 7 2" xfId="20883"/>
    <cellStyle name="Input 2 2 4 2 2 7 3" xfId="20884"/>
    <cellStyle name="Input 2 2 4 2 2 8" xfId="20885"/>
    <cellStyle name="Input 2 2 4 2 2 9" xfId="20886"/>
    <cellStyle name="Input 2 2 4 2 3" xfId="20887"/>
    <cellStyle name="Input 2 2 4 2 3 2" xfId="20888"/>
    <cellStyle name="Input 2 2 4 2 3 3" xfId="20889"/>
    <cellStyle name="Input 2 2 4 2 4" xfId="20890"/>
    <cellStyle name="Input 2 2 4 2 4 2" xfId="20891"/>
    <cellStyle name="Input 2 2 4 2 4 3" xfId="20892"/>
    <cellStyle name="Input 2 2 4 2 5" xfId="20893"/>
    <cellStyle name="Input 2 2 4 2 5 2" xfId="20894"/>
    <cellStyle name="Input 2 2 4 2 5 3" xfId="20895"/>
    <cellStyle name="Input 2 2 4 2 6" xfId="20896"/>
    <cellStyle name="Input 2 2 4 2 6 2" xfId="20897"/>
    <cellStyle name="Input 2 2 4 2 6 3" xfId="20898"/>
    <cellStyle name="Input 2 2 4 2 7" xfId="20899"/>
    <cellStyle name="Input 2 2 4 2 7 2" xfId="20900"/>
    <cellStyle name="Input 2 2 4 2 7 3" xfId="20901"/>
    <cellStyle name="Input 2 2 4 2 8" xfId="20902"/>
    <cellStyle name="Input 2 2 4 2 8 2" xfId="20903"/>
    <cellStyle name="Input 2 2 4 2 8 3" xfId="20904"/>
    <cellStyle name="Input 2 2 4 2 9" xfId="20905"/>
    <cellStyle name="Input 2 2 4 3" xfId="20906"/>
    <cellStyle name="Input 2 2 4 3 10" xfId="20907"/>
    <cellStyle name="Input 2 2 4 3 2" xfId="20908"/>
    <cellStyle name="Input 2 2 4 3 2 2" xfId="20909"/>
    <cellStyle name="Input 2 2 4 3 2 2 2" xfId="20910"/>
    <cellStyle name="Input 2 2 4 3 2 2 3" xfId="20911"/>
    <cellStyle name="Input 2 2 4 3 2 3" xfId="20912"/>
    <cellStyle name="Input 2 2 4 3 2 3 2" xfId="20913"/>
    <cellStyle name="Input 2 2 4 3 2 3 3" xfId="20914"/>
    <cellStyle name="Input 2 2 4 3 2 4" xfId="20915"/>
    <cellStyle name="Input 2 2 4 3 2 4 2" xfId="20916"/>
    <cellStyle name="Input 2 2 4 3 2 4 3" xfId="20917"/>
    <cellStyle name="Input 2 2 4 3 2 5" xfId="20918"/>
    <cellStyle name="Input 2 2 4 3 2 5 2" xfId="20919"/>
    <cellStyle name="Input 2 2 4 3 2 5 3" xfId="20920"/>
    <cellStyle name="Input 2 2 4 3 2 6" xfId="20921"/>
    <cellStyle name="Input 2 2 4 3 2 6 2" xfId="20922"/>
    <cellStyle name="Input 2 2 4 3 2 6 3" xfId="20923"/>
    <cellStyle name="Input 2 2 4 3 2 7" xfId="20924"/>
    <cellStyle name="Input 2 2 4 3 2 7 2" xfId="20925"/>
    <cellStyle name="Input 2 2 4 3 2 7 3" xfId="20926"/>
    <cellStyle name="Input 2 2 4 3 2 8" xfId="20927"/>
    <cellStyle name="Input 2 2 4 3 2 9" xfId="20928"/>
    <cellStyle name="Input 2 2 4 3 3" xfId="20929"/>
    <cellStyle name="Input 2 2 4 3 3 2" xfId="20930"/>
    <cellStyle name="Input 2 2 4 3 3 3" xfId="20931"/>
    <cellStyle name="Input 2 2 4 3 4" xfId="20932"/>
    <cellStyle name="Input 2 2 4 3 4 2" xfId="20933"/>
    <cellStyle name="Input 2 2 4 3 4 3" xfId="20934"/>
    <cellStyle name="Input 2 2 4 3 5" xfId="20935"/>
    <cellStyle name="Input 2 2 4 3 5 2" xfId="20936"/>
    <cellStyle name="Input 2 2 4 3 5 3" xfId="20937"/>
    <cellStyle name="Input 2 2 4 3 6" xfId="20938"/>
    <cellStyle name="Input 2 2 4 3 6 2" xfId="20939"/>
    <cellStyle name="Input 2 2 4 3 6 3" xfId="20940"/>
    <cellStyle name="Input 2 2 4 3 7" xfId="20941"/>
    <cellStyle name="Input 2 2 4 3 7 2" xfId="20942"/>
    <cellStyle name="Input 2 2 4 3 7 3" xfId="20943"/>
    <cellStyle name="Input 2 2 4 3 8" xfId="20944"/>
    <cellStyle name="Input 2 2 4 3 8 2" xfId="20945"/>
    <cellStyle name="Input 2 2 4 3 8 3" xfId="20946"/>
    <cellStyle name="Input 2 2 4 3 9" xfId="20947"/>
    <cellStyle name="Input 2 2 4 4" xfId="20948"/>
    <cellStyle name="Input 2 2 4 4 10" xfId="20949"/>
    <cellStyle name="Input 2 2 4 4 2" xfId="20950"/>
    <cellStyle name="Input 2 2 4 4 2 2" xfId="20951"/>
    <cellStyle name="Input 2 2 4 4 2 2 2" xfId="20952"/>
    <cellStyle name="Input 2 2 4 4 2 2 3" xfId="20953"/>
    <cellStyle name="Input 2 2 4 4 2 3" xfId="20954"/>
    <cellStyle name="Input 2 2 4 4 2 3 2" xfId="20955"/>
    <cellStyle name="Input 2 2 4 4 2 3 3" xfId="20956"/>
    <cellStyle name="Input 2 2 4 4 2 4" xfId="20957"/>
    <cellStyle name="Input 2 2 4 4 2 4 2" xfId="20958"/>
    <cellStyle name="Input 2 2 4 4 2 4 3" xfId="20959"/>
    <cellStyle name="Input 2 2 4 4 2 5" xfId="20960"/>
    <cellStyle name="Input 2 2 4 4 2 5 2" xfId="20961"/>
    <cellStyle name="Input 2 2 4 4 2 5 3" xfId="20962"/>
    <cellStyle name="Input 2 2 4 4 2 6" xfId="20963"/>
    <cellStyle name="Input 2 2 4 4 2 6 2" xfId="20964"/>
    <cellStyle name="Input 2 2 4 4 2 6 3" xfId="20965"/>
    <cellStyle name="Input 2 2 4 4 2 7" xfId="20966"/>
    <cellStyle name="Input 2 2 4 4 2 7 2" xfId="20967"/>
    <cellStyle name="Input 2 2 4 4 2 7 3" xfId="20968"/>
    <cellStyle name="Input 2 2 4 4 2 8" xfId="20969"/>
    <cellStyle name="Input 2 2 4 4 2 9" xfId="20970"/>
    <cellStyle name="Input 2 2 4 4 3" xfId="20971"/>
    <cellStyle name="Input 2 2 4 4 3 2" xfId="20972"/>
    <cellStyle name="Input 2 2 4 4 3 3" xfId="20973"/>
    <cellStyle name="Input 2 2 4 4 4" xfId="20974"/>
    <cellStyle name="Input 2 2 4 4 4 2" xfId="20975"/>
    <cellStyle name="Input 2 2 4 4 4 3" xfId="20976"/>
    <cellStyle name="Input 2 2 4 4 5" xfId="20977"/>
    <cellStyle name="Input 2 2 4 4 5 2" xfId="20978"/>
    <cellStyle name="Input 2 2 4 4 5 3" xfId="20979"/>
    <cellStyle name="Input 2 2 4 4 6" xfId="20980"/>
    <cellStyle name="Input 2 2 4 4 6 2" xfId="20981"/>
    <cellStyle name="Input 2 2 4 4 6 3" xfId="20982"/>
    <cellStyle name="Input 2 2 4 4 7" xfId="20983"/>
    <cellStyle name="Input 2 2 4 4 7 2" xfId="20984"/>
    <cellStyle name="Input 2 2 4 4 7 3" xfId="20985"/>
    <cellStyle name="Input 2 2 4 4 8" xfId="20986"/>
    <cellStyle name="Input 2 2 4 4 8 2" xfId="20987"/>
    <cellStyle name="Input 2 2 4 4 8 3" xfId="20988"/>
    <cellStyle name="Input 2 2 4 4 9" xfId="20989"/>
    <cellStyle name="Input 2 2 4 5" xfId="20990"/>
    <cellStyle name="Input 2 2 4 5 2" xfId="20991"/>
    <cellStyle name="Input 2 2 4 5 2 2" xfId="20992"/>
    <cellStyle name="Input 2 2 4 5 2 3" xfId="20993"/>
    <cellStyle name="Input 2 2 4 5 3" xfId="20994"/>
    <cellStyle name="Input 2 2 4 5 3 2" xfId="20995"/>
    <cellStyle name="Input 2 2 4 5 3 3" xfId="20996"/>
    <cellStyle name="Input 2 2 4 5 4" xfId="20997"/>
    <cellStyle name="Input 2 2 4 5 4 2" xfId="20998"/>
    <cellStyle name="Input 2 2 4 5 4 3" xfId="20999"/>
    <cellStyle name="Input 2 2 4 5 5" xfId="21000"/>
    <cellStyle name="Input 2 2 4 5 5 2" xfId="21001"/>
    <cellStyle name="Input 2 2 4 5 5 3" xfId="21002"/>
    <cellStyle name="Input 2 2 4 5 6" xfId="21003"/>
    <cellStyle name="Input 2 2 4 5 6 2" xfId="21004"/>
    <cellStyle name="Input 2 2 4 5 6 3" xfId="21005"/>
    <cellStyle name="Input 2 2 4 5 7" xfId="21006"/>
    <cellStyle name="Input 2 2 4 5 7 2" xfId="21007"/>
    <cellStyle name="Input 2 2 4 5 7 3" xfId="21008"/>
    <cellStyle name="Input 2 2 4 5 8" xfId="21009"/>
    <cellStyle name="Input 2 2 4 5 9" xfId="21010"/>
    <cellStyle name="Input 2 2 4 6" xfId="21011"/>
    <cellStyle name="Input 2 2 4 6 2" xfId="21012"/>
    <cellStyle name="Input 2 2 4 6 3" xfId="21013"/>
    <cellStyle name="Input 2 2 4 7" xfId="21014"/>
    <cellStyle name="Input 2 2 4 7 2" xfId="21015"/>
    <cellStyle name="Input 2 2 4 7 3" xfId="21016"/>
    <cellStyle name="Input 2 2 4 8" xfId="21017"/>
    <cellStyle name="Input 2 2 4 8 2" xfId="21018"/>
    <cellStyle name="Input 2 2 4 8 3" xfId="21019"/>
    <cellStyle name="Input 2 2 4 9" xfId="21020"/>
    <cellStyle name="Input 2 2 4 9 2" xfId="21021"/>
    <cellStyle name="Input 2 2 4 9 3" xfId="21022"/>
    <cellStyle name="Input 2 2 5" xfId="21023"/>
    <cellStyle name="Input 2 2 5 10" xfId="21024"/>
    <cellStyle name="Input 2 2 5 2" xfId="21025"/>
    <cellStyle name="Input 2 2 5 2 2" xfId="21026"/>
    <cellStyle name="Input 2 2 5 2 2 2" xfId="21027"/>
    <cellStyle name="Input 2 2 5 2 2 3" xfId="21028"/>
    <cellStyle name="Input 2 2 5 2 3" xfId="21029"/>
    <cellStyle name="Input 2 2 5 2 3 2" xfId="21030"/>
    <cellStyle name="Input 2 2 5 2 3 3" xfId="21031"/>
    <cellStyle name="Input 2 2 5 2 4" xfId="21032"/>
    <cellStyle name="Input 2 2 5 2 4 2" xfId="21033"/>
    <cellStyle name="Input 2 2 5 2 4 3" xfId="21034"/>
    <cellStyle name="Input 2 2 5 2 5" xfId="21035"/>
    <cellStyle name="Input 2 2 5 2 5 2" xfId="21036"/>
    <cellStyle name="Input 2 2 5 2 5 3" xfId="21037"/>
    <cellStyle name="Input 2 2 5 2 6" xfId="21038"/>
    <cellStyle name="Input 2 2 5 2 6 2" xfId="21039"/>
    <cellStyle name="Input 2 2 5 2 6 3" xfId="21040"/>
    <cellStyle name="Input 2 2 5 2 7" xfId="21041"/>
    <cellStyle name="Input 2 2 5 2 7 2" xfId="21042"/>
    <cellStyle name="Input 2 2 5 2 7 3" xfId="21043"/>
    <cellStyle name="Input 2 2 5 2 8" xfId="21044"/>
    <cellStyle name="Input 2 2 5 2 9" xfId="21045"/>
    <cellStyle name="Input 2 2 5 3" xfId="21046"/>
    <cellStyle name="Input 2 2 5 3 2" xfId="21047"/>
    <cellStyle name="Input 2 2 5 3 3" xfId="21048"/>
    <cellStyle name="Input 2 2 5 4" xfId="21049"/>
    <cellStyle name="Input 2 2 5 4 2" xfId="21050"/>
    <cellStyle name="Input 2 2 5 4 3" xfId="21051"/>
    <cellStyle name="Input 2 2 5 5" xfId="21052"/>
    <cellStyle name="Input 2 2 5 5 2" xfId="21053"/>
    <cellStyle name="Input 2 2 5 5 3" xfId="21054"/>
    <cellStyle name="Input 2 2 5 6" xfId="21055"/>
    <cellStyle name="Input 2 2 5 6 2" xfId="21056"/>
    <cellStyle name="Input 2 2 5 6 3" xfId="21057"/>
    <cellStyle name="Input 2 2 5 7" xfId="21058"/>
    <cellStyle name="Input 2 2 5 7 2" xfId="21059"/>
    <cellStyle name="Input 2 2 5 7 3" xfId="21060"/>
    <cellStyle name="Input 2 2 5 8" xfId="21061"/>
    <cellStyle name="Input 2 2 5 8 2" xfId="21062"/>
    <cellStyle name="Input 2 2 5 8 3" xfId="21063"/>
    <cellStyle name="Input 2 2 5 9" xfId="21064"/>
    <cellStyle name="Input 2 2 6" xfId="21065"/>
    <cellStyle name="Input 2 2 6 10" xfId="21066"/>
    <cellStyle name="Input 2 2 6 2" xfId="21067"/>
    <cellStyle name="Input 2 2 6 2 2" xfId="21068"/>
    <cellStyle name="Input 2 2 6 2 2 2" xfId="21069"/>
    <cellStyle name="Input 2 2 6 2 2 3" xfId="21070"/>
    <cellStyle name="Input 2 2 6 2 3" xfId="21071"/>
    <cellStyle name="Input 2 2 6 2 3 2" xfId="21072"/>
    <cellStyle name="Input 2 2 6 2 3 3" xfId="21073"/>
    <cellStyle name="Input 2 2 6 2 4" xfId="21074"/>
    <cellStyle name="Input 2 2 6 2 4 2" xfId="21075"/>
    <cellStyle name="Input 2 2 6 2 4 3" xfId="21076"/>
    <cellStyle name="Input 2 2 6 2 5" xfId="21077"/>
    <cellStyle name="Input 2 2 6 2 5 2" xfId="21078"/>
    <cellStyle name="Input 2 2 6 2 5 3" xfId="21079"/>
    <cellStyle name="Input 2 2 6 2 6" xfId="21080"/>
    <cellStyle name="Input 2 2 6 2 6 2" xfId="21081"/>
    <cellStyle name="Input 2 2 6 2 6 3" xfId="21082"/>
    <cellStyle name="Input 2 2 6 2 7" xfId="21083"/>
    <cellStyle name="Input 2 2 6 2 7 2" xfId="21084"/>
    <cellStyle name="Input 2 2 6 2 7 3" xfId="21085"/>
    <cellStyle name="Input 2 2 6 2 8" xfId="21086"/>
    <cellStyle name="Input 2 2 6 2 9" xfId="21087"/>
    <cellStyle name="Input 2 2 6 3" xfId="21088"/>
    <cellStyle name="Input 2 2 6 3 2" xfId="21089"/>
    <cellStyle name="Input 2 2 6 3 3" xfId="21090"/>
    <cellStyle name="Input 2 2 6 4" xfId="21091"/>
    <cellStyle name="Input 2 2 6 4 2" xfId="21092"/>
    <cellStyle name="Input 2 2 6 4 3" xfId="21093"/>
    <cellStyle name="Input 2 2 6 5" xfId="21094"/>
    <cellStyle name="Input 2 2 6 5 2" xfId="21095"/>
    <cellStyle name="Input 2 2 6 5 3" xfId="21096"/>
    <cellStyle name="Input 2 2 6 6" xfId="21097"/>
    <cellStyle name="Input 2 2 6 6 2" xfId="21098"/>
    <cellStyle name="Input 2 2 6 6 3" xfId="21099"/>
    <cellStyle name="Input 2 2 6 7" xfId="21100"/>
    <cellStyle name="Input 2 2 6 7 2" xfId="21101"/>
    <cellStyle name="Input 2 2 6 7 3" xfId="21102"/>
    <cellStyle name="Input 2 2 6 8" xfId="21103"/>
    <cellStyle name="Input 2 2 6 8 2" xfId="21104"/>
    <cellStyle name="Input 2 2 6 8 3" xfId="21105"/>
    <cellStyle name="Input 2 2 6 9" xfId="21106"/>
    <cellStyle name="Input 2 2 7" xfId="21107"/>
    <cellStyle name="Input 2 2 7 10" xfId="21108"/>
    <cellStyle name="Input 2 2 7 2" xfId="21109"/>
    <cellStyle name="Input 2 2 7 2 2" xfId="21110"/>
    <cellStyle name="Input 2 2 7 2 2 2" xfId="21111"/>
    <cellStyle name="Input 2 2 7 2 2 3" xfId="21112"/>
    <cellStyle name="Input 2 2 7 2 3" xfId="21113"/>
    <cellStyle name="Input 2 2 7 2 3 2" xfId="21114"/>
    <cellStyle name="Input 2 2 7 2 3 3" xfId="21115"/>
    <cellStyle name="Input 2 2 7 2 4" xfId="21116"/>
    <cellStyle name="Input 2 2 7 2 4 2" xfId="21117"/>
    <cellStyle name="Input 2 2 7 2 4 3" xfId="21118"/>
    <cellStyle name="Input 2 2 7 2 5" xfId="21119"/>
    <cellStyle name="Input 2 2 7 2 5 2" xfId="21120"/>
    <cellStyle name="Input 2 2 7 2 5 3" xfId="21121"/>
    <cellStyle name="Input 2 2 7 2 6" xfId="21122"/>
    <cellStyle name="Input 2 2 7 2 6 2" xfId="21123"/>
    <cellStyle name="Input 2 2 7 2 6 3" xfId="21124"/>
    <cellStyle name="Input 2 2 7 2 7" xfId="21125"/>
    <cellStyle name="Input 2 2 7 2 7 2" xfId="21126"/>
    <cellStyle name="Input 2 2 7 2 7 3" xfId="21127"/>
    <cellStyle name="Input 2 2 7 2 8" xfId="21128"/>
    <cellStyle name="Input 2 2 7 2 9" xfId="21129"/>
    <cellStyle name="Input 2 2 7 3" xfId="21130"/>
    <cellStyle name="Input 2 2 7 3 2" xfId="21131"/>
    <cellStyle name="Input 2 2 7 3 3" xfId="21132"/>
    <cellStyle name="Input 2 2 7 4" xfId="21133"/>
    <cellStyle name="Input 2 2 7 4 2" xfId="21134"/>
    <cellStyle name="Input 2 2 7 4 3" xfId="21135"/>
    <cellStyle name="Input 2 2 7 5" xfId="21136"/>
    <cellStyle name="Input 2 2 7 5 2" xfId="21137"/>
    <cellStyle name="Input 2 2 7 5 3" xfId="21138"/>
    <cellStyle name="Input 2 2 7 6" xfId="21139"/>
    <cellStyle name="Input 2 2 7 6 2" xfId="21140"/>
    <cellStyle name="Input 2 2 7 6 3" xfId="21141"/>
    <cellStyle name="Input 2 2 7 7" xfId="21142"/>
    <cellStyle name="Input 2 2 7 7 2" xfId="21143"/>
    <cellStyle name="Input 2 2 7 7 3" xfId="21144"/>
    <cellStyle name="Input 2 2 7 8" xfId="21145"/>
    <cellStyle name="Input 2 2 7 8 2" xfId="21146"/>
    <cellStyle name="Input 2 2 7 8 3" xfId="21147"/>
    <cellStyle name="Input 2 2 7 9" xfId="21148"/>
    <cellStyle name="Input 2 2 8" xfId="21149"/>
    <cellStyle name="Input 2 2 8 2" xfId="21150"/>
    <cellStyle name="Input 2 2 8 2 2" xfId="21151"/>
    <cellStyle name="Input 2 2 8 2 3" xfId="21152"/>
    <cellStyle name="Input 2 2 8 3" xfId="21153"/>
    <cellStyle name="Input 2 2 8 3 2" xfId="21154"/>
    <cellStyle name="Input 2 2 8 3 3" xfId="21155"/>
    <cellStyle name="Input 2 2 8 4" xfId="21156"/>
    <cellStyle name="Input 2 2 8 4 2" xfId="21157"/>
    <cellStyle name="Input 2 2 8 4 3" xfId="21158"/>
    <cellStyle name="Input 2 2 8 5" xfId="21159"/>
    <cellStyle name="Input 2 2 8 5 2" xfId="21160"/>
    <cellStyle name="Input 2 2 8 5 3" xfId="21161"/>
    <cellStyle name="Input 2 2 8 6" xfId="21162"/>
    <cellStyle name="Input 2 2 8 6 2" xfId="21163"/>
    <cellStyle name="Input 2 2 8 6 3" xfId="21164"/>
    <cellStyle name="Input 2 2 8 7" xfId="21165"/>
    <cellStyle name="Input 2 2 8 7 2" xfId="21166"/>
    <cellStyle name="Input 2 2 8 7 3" xfId="21167"/>
    <cellStyle name="Input 2 2 8 8" xfId="21168"/>
    <cellStyle name="Input 2 2 8 9" xfId="21169"/>
    <cellStyle name="Input 2 2 9" xfId="21170"/>
    <cellStyle name="Input 2 2 9 2" xfId="21171"/>
    <cellStyle name="Input 2 2 9 3" xfId="21172"/>
    <cellStyle name="Input 2 3" xfId="443"/>
    <cellStyle name="Input 2 3 10" xfId="21173"/>
    <cellStyle name="Input 2 3 10 2" xfId="21174"/>
    <cellStyle name="Input 2 3 10 3" xfId="21175"/>
    <cellStyle name="Input 2 3 11" xfId="21176"/>
    <cellStyle name="Input 2 3 11 2" xfId="21177"/>
    <cellStyle name="Input 2 3 11 3" xfId="21178"/>
    <cellStyle name="Input 2 3 12" xfId="21179"/>
    <cellStyle name="Input 2 3 13" xfId="21180"/>
    <cellStyle name="Input 2 3 2" xfId="21181"/>
    <cellStyle name="Input 2 3 2 10" xfId="21182"/>
    <cellStyle name="Input 2 3 2 10 2" xfId="21183"/>
    <cellStyle name="Input 2 3 2 10 3" xfId="21184"/>
    <cellStyle name="Input 2 3 2 11" xfId="21185"/>
    <cellStyle name="Input 2 3 2 11 2" xfId="21186"/>
    <cellStyle name="Input 2 3 2 11 3" xfId="21187"/>
    <cellStyle name="Input 2 3 2 12" xfId="21188"/>
    <cellStyle name="Input 2 3 2 12 2" xfId="21189"/>
    <cellStyle name="Input 2 3 2 12 3" xfId="21190"/>
    <cellStyle name="Input 2 3 2 13" xfId="21191"/>
    <cellStyle name="Input 2 3 2 13 2" xfId="21192"/>
    <cellStyle name="Input 2 3 2 13 3" xfId="21193"/>
    <cellStyle name="Input 2 3 2 14" xfId="44159"/>
    <cellStyle name="Input 2 3 2 2" xfId="21194"/>
    <cellStyle name="Input 2 3 2 2 10" xfId="44160"/>
    <cellStyle name="Input 2 3 2 2 2" xfId="21195"/>
    <cellStyle name="Input 2 3 2 2 2 10" xfId="21196"/>
    <cellStyle name="Input 2 3 2 2 2 2" xfId="21197"/>
    <cellStyle name="Input 2 3 2 2 2 2 2" xfId="21198"/>
    <cellStyle name="Input 2 3 2 2 2 2 2 2" xfId="21199"/>
    <cellStyle name="Input 2 3 2 2 2 2 2 3" xfId="21200"/>
    <cellStyle name="Input 2 3 2 2 2 2 3" xfId="21201"/>
    <cellStyle name="Input 2 3 2 2 2 2 3 2" xfId="21202"/>
    <cellStyle name="Input 2 3 2 2 2 2 3 3" xfId="21203"/>
    <cellStyle name="Input 2 3 2 2 2 2 4" xfId="21204"/>
    <cellStyle name="Input 2 3 2 2 2 2 4 2" xfId="21205"/>
    <cellStyle name="Input 2 3 2 2 2 2 4 3" xfId="21206"/>
    <cellStyle name="Input 2 3 2 2 2 2 5" xfId="21207"/>
    <cellStyle name="Input 2 3 2 2 2 2 5 2" xfId="21208"/>
    <cellStyle name="Input 2 3 2 2 2 2 5 3" xfId="21209"/>
    <cellStyle name="Input 2 3 2 2 2 2 6" xfId="21210"/>
    <cellStyle name="Input 2 3 2 2 2 2 6 2" xfId="21211"/>
    <cellStyle name="Input 2 3 2 2 2 2 6 3" xfId="21212"/>
    <cellStyle name="Input 2 3 2 2 2 2 7" xfId="21213"/>
    <cellStyle name="Input 2 3 2 2 2 2 7 2" xfId="21214"/>
    <cellStyle name="Input 2 3 2 2 2 2 7 3" xfId="21215"/>
    <cellStyle name="Input 2 3 2 2 2 2 8" xfId="21216"/>
    <cellStyle name="Input 2 3 2 2 2 2 9" xfId="21217"/>
    <cellStyle name="Input 2 3 2 2 2 3" xfId="21218"/>
    <cellStyle name="Input 2 3 2 2 2 3 2" xfId="21219"/>
    <cellStyle name="Input 2 3 2 2 2 3 3" xfId="21220"/>
    <cellStyle name="Input 2 3 2 2 2 4" xfId="21221"/>
    <cellStyle name="Input 2 3 2 2 2 4 2" xfId="21222"/>
    <cellStyle name="Input 2 3 2 2 2 4 3" xfId="21223"/>
    <cellStyle name="Input 2 3 2 2 2 5" xfId="21224"/>
    <cellStyle name="Input 2 3 2 2 2 5 2" xfId="21225"/>
    <cellStyle name="Input 2 3 2 2 2 5 3" xfId="21226"/>
    <cellStyle name="Input 2 3 2 2 2 6" xfId="21227"/>
    <cellStyle name="Input 2 3 2 2 2 6 2" xfId="21228"/>
    <cellStyle name="Input 2 3 2 2 2 6 3" xfId="21229"/>
    <cellStyle name="Input 2 3 2 2 2 7" xfId="21230"/>
    <cellStyle name="Input 2 3 2 2 2 7 2" xfId="21231"/>
    <cellStyle name="Input 2 3 2 2 2 7 3" xfId="21232"/>
    <cellStyle name="Input 2 3 2 2 2 8" xfId="21233"/>
    <cellStyle name="Input 2 3 2 2 2 8 2" xfId="21234"/>
    <cellStyle name="Input 2 3 2 2 2 8 3" xfId="21235"/>
    <cellStyle name="Input 2 3 2 2 2 9" xfId="21236"/>
    <cellStyle name="Input 2 3 2 2 3" xfId="21237"/>
    <cellStyle name="Input 2 3 2 2 3 10" xfId="21238"/>
    <cellStyle name="Input 2 3 2 2 3 2" xfId="21239"/>
    <cellStyle name="Input 2 3 2 2 3 2 2" xfId="21240"/>
    <cellStyle name="Input 2 3 2 2 3 2 2 2" xfId="21241"/>
    <cellStyle name="Input 2 3 2 2 3 2 2 3" xfId="21242"/>
    <cellStyle name="Input 2 3 2 2 3 2 3" xfId="21243"/>
    <cellStyle name="Input 2 3 2 2 3 2 3 2" xfId="21244"/>
    <cellStyle name="Input 2 3 2 2 3 2 3 3" xfId="21245"/>
    <cellStyle name="Input 2 3 2 2 3 2 4" xfId="21246"/>
    <cellStyle name="Input 2 3 2 2 3 2 4 2" xfId="21247"/>
    <cellStyle name="Input 2 3 2 2 3 2 4 3" xfId="21248"/>
    <cellStyle name="Input 2 3 2 2 3 2 5" xfId="21249"/>
    <cellStyle name="Input 2 3 2 2 3 2 5 2" xfId="21250"/>
    <cellStyle name="Input 2 3 2 2 3 2 5 3" xfId="21251"/>
    <cellStyle name="Input 2 3 2 2 3 2 6" xfId="21252"/>
    <cellStyle name="Input 2 3 2 2 3 2 6 2" xfId="21253"/>
    <cellStyle name="Input 2 3 2 2 3 2 6 3" xfId="21254"/>
    <cellStyle name="Input 2 3 2 2 3 2 7" xfId="21255"/>
    <cellStyle name="Input 2 3 2 2 3 2 7 2" xfId="21256"/>
    <cellStyle name="Input 2 3 2 2 3 2 7 3" xfId="21257"/>
    <cellStyle name="Input 2 3 2 2 3 2 8" xfId="21258"/>
    <cellStyle name="Input 2 3 2 2 3 2 9" xfId="21259"/>
    <cellStyle name="Input 2 3 2 2 3 3" xfId="21260"/>
    <cellStyle name="Input 2 3 2 2 3 3 2" xfId="21261"/>
    <cellStyle name="Input 2 3 2 2 3 3 3" xfId="21262"/>
    <cellStyle name="Input 2 3 2 2 3 4" xfId="21263"/>
    <cellStyle name="Input 2 3 2 2 3 4 2" xfId="21264"/>
    <cellStyle name="Input 2 3 2 2 3 4 3" xfId="21265"/>
    <cellStyle name="Input 2 3 2 2 3 5" xfId="21266"/>
    <cellStyle name="Input 2 3 2 2 3 5 2" xfId="21267"/>
    <cellStyle name="Input 2 3 2 2 3 5 3" xfId="21268"/>
    <cellStyle name="Input 2 3 2 2 3 6" xfId="21269"/>
    <cellStyle name="Input 2 3 2 2 3 6 2" xfId="21270"/>
    <cellStyle name="Input 2 3 2 2 3 6 3" xfId="21271"/>
    <cellStyle name="Input 2 3 2 2 3 7" xfId="21272"/>
    <cellStyle name="Input 2 3 2 2 3 7 2" xfId="21273"/>
    <cellStyle name="Input 2 3 2 2 3 7 3" xfId="21274"/>
    <cellStyle name="Input 2 3 2 2 3 8" xfId="21275"/>
    <cellStyle name="Input 2 3 2 2 3 8 2" xfId="21276"/>
    <cellStyle name="Input 2 3 2 2 3 8 3" xfId="21277"/>
    <cellStyle name="Input 2 3 2 2 3 9" xfId="21278"/>
    <cellStyle name="Input 2 3 2 2 4" xfId="21279"/>
    <cellStyle name="Input 2 3 2 2 4 10" xfId="21280"/>
    <cellStyle name="Input 2 3 2 2 4 2" xfId="21281"/>
    <cellStyle name="Input 2 3 2 2 4 2 2" xfId="21282"/>
    <cellStyle name="Input 2 3 2 2 4 2 2 2" xfId="21283"/>
    <cellStyle name="Input 2 3 2 2 4 2 2 3" xfId="21284"/>
    <cellStyle name="Input 2 3 2 2 4 2 3" xfId="21285"/>
    <cellStyle name="Input 2 3 2 2 4 2 3 2" xfId="21286"/>
    <cellStyle name="Input 2 3 2 2 4 2 3 3" xfId="21287"/>
    <cellStyle name="Input 2 3 2 2 4 2 4" xfId="21288"/>
    <cellStyle name="Input 2 3 2 2 4 2 4 2" xfId="21289"/>
    <cellStyle name="Input 2 3 2 2 4 2 4 3" xfId="21290"/>
    <cellStyle name="Input 2 3 2 2 4 2 5" xfId="21291"/>
    <cellStyle name="Input 2 3 2 2 4 2 5 2" xfId="21292"/>
    <cellStyle name="Input 2 3 2 2 4 2 5 3" xfId="21293"/>
    <cellStyle name="Input 2 3 2 2 4 2 6" xfId="21294"/>
    <cellStyle name="Input 2 3 2 2 4 2 6 2" xfId="21295"/>
    <cellStyle name="Input 2 3 2 2 4 2 6 3" xfId="21296"/>
    <cellStyle name="Input 2 3 2 2 4 2 7" xfId="21297"/>
    <cellStyle name="Input 2 3 2 2 4 2 7 2" xfId="21298"/>
    <cellStyle name="Input 2 3 2 2 4 2 7 3" xfId="21299"/>
    <cellStyle name="Input 2 3 2 2 4 2 8" xfId="21300"/>
    <cellStyle name="Input 2 3 2 2 4 2 9" xfId="21301"/>
    <cellStyle name="Input 2 3 2 2 4 3" xfId="21302"/>
    <cellStyle name="Input 2 3 2 2 4 3 2" xfId="21303"/>
    <cellStyle name="Input 2 3 2 2 4 3 3" xfId="21304"/>
    <cellStyle name="Input 2 3 2 2 4 4" xfId="21305"/>
    <cellStyle name="Input 2 3 2 2 4 4 2" xfId="21306"/>
    <cellStyle name="Input 2 3 2 2 4 4 3" xfId="21307"/>
    <cellStyle name="Input 2 3 2 2 4 5" xfId="21308"/>
    <cellStyle name="Input 2 3 2 2 4 5 2" xfId="21309"/>
    <cellStyle name="Input 2 3 2 2 4 5 3" xfId="21310"/>
    <cellStyle name="Input 2 3 2 2 4 6" xfId="21311"/>
    <cellStyle name="Input 2 3 2 2 4 6 2" xfId="21312"/>
    <cellStyle name="Input 2 3 2 2 4 6 3" xfId="21313"/>
    <cellStyle name="Input 2 3 2 2 4 7" xfId="21314"/>
    <cellStyle name="Input 2 3 2 2 4 7 2" xfId="21315"/>
    <cellStyle name="Input 2 3 2 2 4 7 3" xfId="21316"/>
    <cellStyle name="Input 2 3 2 2 4 8" xfId="21317"/>
    <cellStyle name="Input 2 3 2 2 4 8 2" xfId="21318"/>
    <cellStyle name="Input 2 3 2 2 4 8 3" xfId="21319"/>
    <cellStyle name="Input 2 3 2 2 4 9" xfId="21320"/>
    <cellStyle name="Input 2 3 2 2 5" xfId="21321"/>
    <cellStyle name="Input 2 3 2 2 5 2" xfId="21322"/>
    <cellStyle name="Input 2 3 2 2 5 2 2" xfId="21323"/>
    <cellStyle name="Input 2 3 2 2 5 2 3" xfId="21324"/>
    <cellStyle name="Input 2 3 2 2 5 3" xfId="21325"/>
    <cellStyle name="Input 2 3 2 2 5 3 2" xfId="21326"/>
    <cellStyle name="Input 2 3 2 2 5 3 3" xfId="21327"/>
    <cellStyle name="Input 2 3 2 2 5 4" xfId="21328"/>
    <cellStyle name="Input 2 3 2 2 5 4 2" xfId="21329"/>
    <cellStyle name="Input 2 3 2 2 5 4 3" xfId="21330"/>
    <cellStyle name="Input 2 3 2 2 5 5" xfId="21331"/>
    <cellStyle name="Input 2 3 2 2 5 5 2" xfId="21332"/>
    <cellStyle name="Input 2 3 2 2 5 5 3" xfId="21333"/>
    <cellStyle name="Input 2 3 2 2 5 6" xfId="21334"/>
    <cellStyle name="Input 2 3 2 2 5 6 2" xfId="21335"/>
    <cellStyle name="Input 2 3 2 2 5 6 3" xfId="21336"/>
    <cellStyle name="Input 2 3 2 2 5 7" xfId="21337"/>
    <cellStyle name="Input 2 3 2 2 5 7 2" xfId="21338"/>
    <cellStyle name="Input 2 3 2 2 5 7 3" xfId="21339"/>
    <cellStyle name="Input 2 3 2 2 5 8" xfId="21340"/>
    <cellStyle name="Input 2 3 2 2 5 9" xfId="21341"/>
    <cellStyle name="Input 2 3 2 2 6" xfId="21342"/>
    <cellStyle name="Input 2 3 2 2 6 2" xfId="21343"/>
    <cellStyle name="Input 2 3 2 2 6 3" xfId="21344"/>
    <cellStyle name="Input 2 3 2 2 7" xfId="21345"/>
    <cellStyle name="Input 2 3 2 2 7 2" xfId="21346"/>
    <cellStyle name="Input 2 3 2 2 7 3" xfId="21347"/>
    <cellStyle name="Input 2 3 2 2 8" xfId="21348"/>
    <cellStyle name="Input 2 3 2 2 8 2" xfId="21349"/>
    <cellStyle name="Input 2 3 2 2 8 3" xfId="21350"/>
    <cellStyle name="Input 2 3 2 2 9" xfId="21351"/>
    <cellStyle name="Input 2 3 2 2 9 2" xfId="21352"/>
    <cellStyle name="Input 2 3 2 2 9 3" xfId="21353"/>
    <cellStyle name="Input 2 3 2 3" xfId="21354"/>
    <cellStyle name="Input 2 3 2 3 10" xfId="44161"/>
    <cellStyle name="Input 2 3 2 3 2" xfId="21355"/>
    <cellStyle name="Input 2 3 2 3 2 10" xfId="21356"/>
    <cellStyle name="Input 2 3 2 3 2 2" xfId="21357"/>
    <cellStyle name="Input 2 3 2 3 2 2 2" xfId="21358"/>
    <cellStyle name="Input 2 3 2 3 2 2 2 2" xfId="21359"/>
    <cellStyle name="Input 2 3 2 3 2 2 2 3" xfId="21360"/>
    <cellStyle name="Input 2 3 2 3 2 2 3" xfId="21361"/>
    <cellStyle name="Input 2 3 2 3 2 2 3 2" xfId="21362"/>
    <cellStyle name="Input 2 3 2 3 2 2 3 3" xfId="21363"/>
    <cellStyle name="Input 2 3 2 3 2 2 4" xfId="21364"/>
    <cellStyle name="Input 2 3 2 3 2 2 4 2" xfId="21365"/>
    <cellStyle name="Input 2 3 2 3 2 2 4 3" xfId="21366"/>
    <cellStyle name="Input 2 3 2 3 2 2 5" xfId="21367"/>
    <cellStyle name="Input 2 3 2 3 2 2 5 2" xfId="21368"/>
    <cellStyle name="Input 2 3 2 3 2 2 5 3" xfId="21369"/>
    <cellStyle name="Input 2 3 2 3 2 2 6" xfId="21370"/>
    <cellStyle name="Input 2 3 2 3 2 2 6 2" xfId="21371"/>
    <cellStyle name="Input 2 3 2 3 2 2 6 3" xfId="21372"/>
    <cellStyle name="Input 2 3 2 3 2 2 7" xfId="21373"/>
    <cellStyle name="Input 2 3 2 3 2 2 7 2" xfId="21374"/>
    <cellStyle name="Input 2 3 2 3 2 2 7 3" xfId="21375"/>
    <cellStyle name="Input 2 3 2 3 2 2 8" xfId="21376"/>
    <cellStyle name="Input 2 3 2 3 2 2 9" xfId="21377"/>
    <cellStyle name="Input 2 3 2 3 2 3" xfId="21378"/>
    <cellStyle name="Input 2 3 2 3 2 3 2" xfId="21379"/>
    <cellStyle name="Input 2 3 2 3 2 3 3" xfId="21380"/>
    <cellStyle name="Input 2 3 2 3 2 4" xfId="21381"/>
    <cellStyle name="Input 2 3 2 3 2 4 2" xfId="21382"/>
    <cellStyle name="Input 2 3 2 3 2 4 3" xfId="21383"/>
    <cellStyle name="Input 2 3 2 3 2 5" xfId="21384"/>
    <cellStyle name="Input 2 3 2 3 2 5 2" xfId="21385"/>
    <cellStyle name="Input 2 3 2 3 2 5 3" xfId="21386"/>
    <cellStyle name="Input 2 3 2 3 2 6" xfId="21387"/>
    <cellStyle name="Input 2 3 2 3 2 6 2" xfId="21388"/>
    <cellStyle name="Input 2 3 2 3 2 6 3" xfId="21389"/>
    <cellStyle name="Input 2 3 2 3 2 7" xfId="21390"/>
    <cellStyle name="Input 2 3 2 3 2 7 2" xfId="21391"/>
    <cellStyle name="Input 2 3 2 3 2 7 3" xfId="21392"/>
    <cellStyle name="Input 2 3 2 3 2 8" xfId="21393"/>
    <cellStyle name="Input 2 3 2 3 2 8 2" xfId="21394"/>
    <cellStyle name="Input 2 3 2 3 2 8 3" xfId="21395"/>
    <cellStyle name="Input 2 3 2 3 2 9" xfId="21396"/>
    <cellStyle name="Input 2 3 2 3 3" xfId="21397"/>
    <cellStyle name="Input 2 3 2 3 3 10" xfId="21398"/>
    <cellStyle name="Input 2 3 2 3 3 2" xfId="21399"/>
    <cellStyle name="Input 2 3 2 3 3 2 2" xfId="21400"/>
    <cellStyle name="Input 2 3 2 3 3 2 2 2" xfId="21401"/>
    <cellStyle name="Input 2 3 2 3 3 2 2 3" xfId="21402"/>
    <cellStyle name="Input 2 3 2 3 3 2 3" xfId="21403"/>
    <cellStyle name="Input 2 3 2 3 3 2 3 2" xfId="21404"/>
    <cellStyle name="Input 2 3 2 3 3 2 3 3" xfId="21405"/>
    <cellStyle name="Input 2 3 2 3 3 2 4" xfId="21406"/>
    <cellStyle name="Input 2 3 2 3 3 2 4 2" xfId="21407"/>
    <cellStyle name="Input 2 3 2 3 3 2 4 3" xfId="21408"/>
    <cellStyle name="Input 2 3 2 3 3 2 5" xfId="21409"/>
    <cellStyle name="Input 2 3 2 3 3 2 5 2" xfId="21410"/>
    <cellStyle name="Input 2 3 2 3 3 2 5 3" xfId="21411"/>
    <cellStyle name="Input 2 3 2 3 3 2 6" xfId="21412"/>
    <cellStyle name="Input 2 3 2 3 3 2 6 2" xfId="21413"/>
    <cellStyle name="Input 2 3 2 3 3 2 6 3" xfId="21414"/>
    <cellStyle name="Input 2 3 2 3 3 2 7" xfId="21415"/>
    <cellStyle name="Input 2 3 2 3 3 2 7 2" xfId="21416"/>
    <cellStyle name="Input 2 3 2 3 3 2 7 3" xfId="21417"/>
    <cellStyle name="Input 2 3 2 3 3 2 8" xfId="21418"/>
    <cellStyle name="Input 2 3 2 3 3 2 9" xfId="21419"/>
    <cellStyle name="Input 2 3 2 3 3 3" xfId="21420"/>
    <cellStyle name="Input 2 3 2 3 3 3 2" xfId="21421"/>
    <cellStyle name="Input 2 3 2 3 3 3 3" xfId="21422"/>
    <cellStyle name="Input 2 3 2 3 3 4" xfId="21423"/>
    <cellStyle name="Input 2 3 2 3 3 4 2" xfId="21424"/>
    <cellStyle name="Input 2 3 2 3 3 4 3" xfId="21425"/>
    <cellStyle name="Input 2 3 2 3 3 5" xfId="21426"/>
    <cellStyle name="Input 2 3 2 3 3 5 2" xfId="21427"/>
    <cellStyle name="Input 2 3 2 3 3 5 3" xfId="21428"/>
    <cellStyle name="Input 2 3 2 3 3 6" xfId="21429"/>
    <cellStyle name="Input 2 3 2 3 3 6 2" xfId="21430"/>
    <cellStyle name="Input 2 3 2 3 3 6 3" xfId="21431"/>
    <cellStyle name="Input 2 3 2 3 3 7" xfId="21432"/>
    <cellStyle name="Input 2 3 2 3 3 7 2" xfId="21433"/>
    <cellStyle name="Input 2 3 2 3 3 7 3" xfId="21434"/>
    <cellStyle name="Input 2 3 2 3 3 8" xfId="21435"/>
    <cellStyle name="Input 2 3 2 3 3 8 2" xfId="21436"/>
    <cellStyle name="Input 2 3 2 3 3 8 3" xfId="21437"/>
    <cellStyle name="Input 2 3 2 3 3 9" xfId="21438"/>
    <cellStyle name="Input 2 3 2 3 4" xfId="21439"/>
    <cellStyle name="Input 2 3 2 3 4 10" xfId="21440"/>
    <cellStyle name="Input 2 3 2 3 4 2" xfId="21441"/>
    <cellStyle name="Input 2 3 2 3 4 2 2" xfId="21442"/>
    <cellStyle name="Input 2 3 2 3 4 2 2 2" xfId="21443"/>
    <cellStyle name="Input 2 3 2 3 4 2 2 3" xfId="21444"/>
    <cellStyle name="Input 2 3 2 3 4 2 3" xfId="21445"/>
    <cellStyle name="Input 2 3 2 3 4 2 3 2" xfId="21446"/>
    <cellStyle name="Input 2 3 2 3 4 2 3 3" xfId="21447"/>
    <cellStyle name="Input 2 3 2 3 4 2 4" xfId="21448"/>
    <cellStyle name="Input 2 3 2 3 4 2 4 2" xfId="21449"/>
    <cellStyle name="Input 2 3 2 3 4 2 4 3" xfId="21450"/>
    <cellStyle name="Input 2 3 2 3 4 2 5" xfId="21451"/>
    <cellStyle name="Input 2 3 2 3 4 2 5 2" xfId="21452"/>
    <cellStyle name="Input 2 3 2 3 4 2 5 3" xfId="21453"/>
    <cellStyle name="Input 2 3 2 3 4 2 6" xfId="21454"/>
    <cellStyle name="Input 2 3 2 3 4 2 6 2" xfId="21455"/>
    <cellStyle name="Input 2 3 2 3 4 2 6 3" xfId="21456"/>
    <cellStyle name="Input 2 3 2 3 4 2 7" xfId="21457"/>
    <cellStyle name="Input 2 3 2 3 4 2 7 2" xfId="21458"/>
    <cellStyle name="Input 2 3 2 3 4 2 7 3" xfId="21459"/>
    <cellStyle name="Input 2 3 2 3 4 2 8" xfId="21460"/>
    <cellStyle name="Input 2 3 2 3 4 2 9" xfId="21461"/>
    <cellStyle name="Input 2 3 2 3 4 3" xfId="21462"/>
    <cellStyle name="Input 2 3 2 3 4 3 2" xfId="21463"/>
    <cellStyle name="Input 2 3 2 3 4 3 3" xfId="21464"/>
    <cellStyle name="Input 2 3 2 3 4 4" xfId="21465"/>
    <cellStyle name="Input 2 3 2 3 4 4 2" xfId="21466"/>
    <cellStyle name="Input 2 3 2 3 4 4 3" xfId="21467"/>
    <cellStyle name="Input 2 3 2 3 4 5" xfId="21468"/>
    <cellStyle name="Input 2 3 2 3 4 5 2" xfId="21469"/>
    <cellStyle name="Input 2 3 2 3 4 5 3" xfId="21470"/>
    <cellStyle name="Input 2 3 2 3 4 6" xfId="21471"/>
    <cellStyle name="Input 2 3 2 3 4 6 2" xfId="21472"/>
    <cellStyle name="Input 2 3 2 3 4 6 3" xfId="21473"/>
    <cellStyle name="Input 2 3 2 3 4 7" xfId="21474"/>
    <cellStyle name="Input 2 3 2 3 4 7 2" xfId="21475"/>
    <cellStyle name="Input 2 3 2 3 4 7 3" xfId="21476"/>
    <cellStyle name="Input 2 3 2 3 4 8" xfId="21477"/>
    <cellStyle name="Input 2 3 2 3 4 8 2" xfId="21478"/>
    <cellStyle name="Input 2 3 2 3 4 8 3" xfId="21479"/>
    <cellStyle name="Input 2 3 2 3 4 9" xfId="21480"/>
    <cellStyle name="Input 2 3 2 3 5" xfId="21481"/>
    <cellStyle name="Input 2 3 2 3 5 2" xfId="21482"/>
    <cellStyle name="Input 2 3 2 3 5 2 2" xfId="21483"/>
    <cellStyle name="Input 2 3 2 3 5 2 3" xfId="21484"/>
    <cellStyle name="Input 2 3 2 3 5 3" xfId="21485"/>
    <cellStyle name="Input 2 3 2 3 5 3 2" xfId="21486"/>
    <cellStyle name="Input 2 3 2 3 5 3 3" xfId="21487"/>
    <cellStyle name="Input 2 3 2 3 5 4" xfId="21488"/>
    <cellStyle name="Input 2 3 2 3 5 4 2" xfId="21489"/>
    <cellStyle name="Input 2 3 2 3 5 4 3" xfId="21490"/>
    <cellStyle name="Input 2 3 2 3 5 5" xfId="21491"/>
    <cellStyle name="Input 2 3 2 3 5 5 2" xfId="21492"/>
    <cellStyle name="Input 2 3 2 3 5 5 3" xfId="21493"/>
    <cellStyle name="Input 2 3 2 3 5 6" xfId="21494"/>
    <cellStyle name="Input 2 3 2 3 5 6 2" xfId="21495"/>
    <cellStyle name="Input 2 3 2 3 5 6 3" xfId="21496"/>
    <cellStyle name="Input 2 3 2 3 5 7" xfId="21497"/>
    <cellStyle name="Input 2 3 2 3 5 7 2" xfId="21498"/>
    <cellStyle name="Input 2 3 2 3 5 7 3" xfId="21499"/>
    <cellStyle name="Input 2 3 2 3 5 8" xfId="21500"/>
    <cellStyle name="Input 2 3 2 3 5 9" xfId="21501"/>
    <cellStyle name="Input 2 3 2 3 6" xfId="21502"/>
    <cellStyle name="Input 2 3 2 3 6 2" xfId="21503"/>
    <cellStyle name="Input 2 3 2 3 6 3" xfId="21504"/>
    <cellStyle name="Input 2 3 2 3 7" xfId="21505"/>
    <cellStyle name="Input 2 3 2 3 7 2" xfId="21506"/>
    <cellStyle name="Input 2 3 2 3 7 3" xfId="21507"/>
    <cellStyle name="Input 2 3 2 3 8" xfId="21508"/>
    <cellStyle name="Input 2 3 2 3 8 2" xfId="21509"/>
    <cellStyle name="Input 2 3 2 3 8 3" xfId="21510"/>
    <cellStyle name="Input 2 3 2 3 9" xfId="21511"/>
    <cellStyle name="Input 2 3 2 3 9 2" xfId="21512"/>
    <cellStyle name="Input 2 3 2 3 9 3" xfId="21513"/>
    <cellStyle name="Input 2 3 2 4" xfId="21514"/>
    <cellStyle name="Input 2 3 2 4 10" xfId="44162"/>
    <cellStyle name="Input 2 3 2 4 2" xfId="21515"/>
    <cellStyle name="Input 2 3 2 4 2 10" xfId="21516"/>
    <cellStyle name="Input 2 3 2 4 2 2" xfId="21517"/>
    <cellStyle name="Input 2 3 2 4 2 2 2" xfId="21518"/>
    <cellStyle name="Input 2 3 2 4 2 2 2 2" xfId="21519"/>
    <cellStyle name="Input 2 3 2 4 2 2 2 3" xfId="21520"/>
    <cellStyle name="Input 2 3 2 4 2 2 3" xfId="21521"/>
    <cellStyle name="Input 2 3 2 4 2 2 3 2" xfId="21522"/>
    <cellStyle name="Input 2 3 2 4 2 2 3 3" xfId="21523"/>
    <cellStyle name="Input 2 3 2 4 2 2 4" xfId="21524"/>
    <cellStyle name="Input 2 3 2 4 2 2 4 2" xfId="21525"/>
    <cellStyle name="Input 2 3 2 4 2 2 4 3" xfId="21526"/>
    <cellStyle name="Input 2 3 2 4 2 2 5" xfId="21527"/>
    <cellStyle name="Input 2 3 2 4 2 2 5 2" xfId="21528"/>
    <cellStyle name="Input 2 3 2 4 2 2 5 3" xfId="21529"/>
    <cellStyle name="Input 2 3 2 4 2 2 6" xfId="21530"/>
    <cellStyle name="Input 2 3 2 4 2 2 6 2" xfId="21531"/>
    <cellStyle name="Input 2 3 2 4 2 2 6 3" xfId="21532"/>
    <cellStyle name="Input 2 3 2 4 2 2 7" xfId="21533"/>
    <cellStyle name="Input 2 3 2 4 2 2 7 2" xfId="21534"/>
    <cellStyle name="Input 2 3 2 4 2 2 7 3" xfId="21535"/>
    <cellStyle name="Input 2 3 2 4 2 2 8" xfId="21536"/>
    <cellStyle name="Input 2 3 2 4 2 2 9" xfId="21537"/>
    <cellStyle name="Input 2 3 2 4 2 3" xfId="21538"/>
    <cellStyle name="Input 2 3 2 4 2 3 2" xfId="21539"/>
    <cellStyle name="Input 2 3 2 4 2 3 3" xfId="21540"/>
    <cellStyle name="Input 2 3 2 4 2 4" xfId="21541"/>
    <cellStyle name="Input 2 3 2 4 2 4 2" xfId="21542"/>
    <cellStyle name="Input 2 3 2 4 2 4 3" xfId="21543"/>
    <cellStyle name="Input 2 3 2 4 2 5" xfId="21544"/>
    <cellStyle name="Input 2 3 2 4 2 5 2" xfId="21545"/>
    <cellStyle name="Input 2 3 2 4 2 5 3" xfId="21546"/>
    <cellStyle name="Input 2 3 2 4 2 6" xfId="21547"/>
    <cellStyle name="Input 2 3 2 4 2 6 2" xfId="21548"/>
    <cellStyle name="Input 2 3 2 4 2 6 3" xfId="21549"/>
    <cellStyle name="Input 2 3 2 4 2 7" xfId="21550"/>
    <cellStyle name="Input 2 3 2 4 2 7 2" xfId="21551"/>
    <cellStyle name="Input 2 3 2 4 2 7 3" xfId="21552"/>
    <cellStyle name="Input 2 3 2 4 2 8" xfId="21553"/>
    <cellStyle name="Input 2 3 2 4 2 8 2" xfId="21554"/>
    <cellStyle name="Input 2 3 2 4 2 8 3" xfId="21555"/>
    <cellStyle name="Input 2 3 2 4 2 9" xfId="21556"/>
    <cellStyle name="Input 2 3 2 4 3" xfId="21557"/>
    <cellStyle name="Input 2 3 2 4 3 10" xfId="21558"/>
    <cellStyle name="Input 2 3 2 4 3 2" xfId="21559"/>
    <cellStyle name="Input 2 3 2 4 3 2 2" xfId="21560"/>
    <cellStyle name="Input 2 3 2 4 3 2 2 2" xfId="21561"/>
    <cellStyle name="Input 2 3 2 4 3 2 2 3" xfId="21562"/>
    <cellStyle name="Input 2 3 2 4 3 2 3" xfId="21563"/>
    <cellStyle name="Input 2 3 2 4 3 2 3 2" xfId="21564"/>
    <cellStyle name="Input 2 3 2 4 3 2 3 3" xfId="21565"/>
    <cellStyle name="Input 2 3 2 4 3 2 4" xfId="21566"/>
    <cellStyle name="Input 2 3 2 4 3 2 4 2" xfId="21567"/>
    <cellStyle name="Input 2 3 2 4 3 2 4 3" xfId="21568"/>
    <cellStyle name="Input 2 3 2 4 3 2 5" xfId="21569"/>
    <cellStyle name="Input 2 3 2 4 3 2 5 2" xfId="21570"/>
    <cellStyle name="Input 2 3 2 4 3 2 5 3" xfId="21571"/>
    <cellStyle name="Input 2 3 2 4 3 2 6" xfId="21572"/>
    <cellStyle name="Input 2 3 2 4 3 2 6 2" xfId="21573"/>
    <cellStyle name="Input 2 3 2 4 3 2 6 3" xfId="21574"/>
    <cellStyle name="Input 2 3 2 4 3 2 7" xfId="21575"/>
    <cellStyle name="Input 2 3 2 4 3 2 7 2" xfId="21576"/>
    <cellStyle name="Input 2 3 2 4 3 2 7 3" xfId="21577"/>
    <cellStyle name="Input 2 3 2 4 3 2 8" xfId="21578"/>
    <cellStyle name="Input 2 3 2 4 3 2 9" xfId="21579"/>
    <cellStyle name="Input 2 3 2 4 3 3" xfId="21580"/>
    <cellStyle name="Input 2 3 2 4 3 3 2" xfId="21581"/>
    <cellStyle name="Input 2 3 2 4 3 3 3" xfId="21582"/>
    <cellStyle name="Input 2 3 2 4 3 4" xfId="21583"/>
    <cellStyle name="Input 2 3 2 4 3 4 2" xfId="21584"/>
    <cellStyle name="Input 2 3 2 4 3 4 3" xfId="21585"/>
    <cellStyle name="Input 2 3 2 4 3 5" xfId="21586"/>
    <cellStyle name="Input 2 3 2 4 3 5 2" xfId="21587"/>
    <cellStyle name="Input 2 3 2 4 3 5 3" xfId="21588"/>
    <cellStyle name="Input 2 3 2 4 3 6" xfId="21589"/>
    <cellStyle name="Input 2 3 2 4 3 6 2" xfId="21590"/>
    <cellStyle name="Input 2 3 2 4 3 6 3" xfId="21591"/>
    <cellStyle name="Input 2 3 2 4 3 7" xfId="21592"/>
    <cellStyle name="Input 2 3 2 4 3 7 2" xfId="21593"/>
    <cellStyle name="Input 2 3 2 4 3 7 3" xfId="21594"/>
    <cellStyle name="Input 2 3 2 4 3 8" xfId="21595"/>
    <cellStyle name="Input 2 3 2 4 3 8 2" xfId="21596"/>
    <cellStyle name="Input 2 3 2 4 3 8 3" xfId="21597"/>
    <cellStyle name="Input 2 3 2 4 3 9" xfId="21598"/>
    <cellStyle name="Input 2 3 2 4 4" xfId="21599"/>
    <cellStyle name="Input 2 3 2 4 4 10" xfId="21600"/>
    <cellStyle name="Input 2 3 2 4 4 2" xfId="21601"/>
    <cellStyle name="Input 2 3 2 4 4 2 2" xfId="21602"/>
    <cellStyle name="Input 2 3 2 4 4 2 2 2" xfId="21603"/>
    <cellStyle name="Input 2 3 2 4 4 2 2 3" xfId="21604"/>
    <cellStyle name="Input 2 3 2 4 4 2 3" xfId="21605"/>
    <cellStyle name="Input 2 3 2 4 4 2 3 2" xfId="21606"/>
    <cellStyle name="Input 2 3 2 4 4 2 3 3" xfId="21607"/>
    <cellStyle name="Input 2 3 2 4 4 2 4" xfId="21608"/>
    <cellStyle name="Input 2 3 2 4 4 2 4 2" xfId="21609"/>
    <cellStyle name="Input 2 3 2 4 4 2 4 3" xfId="21610"/>
    <cellStyle name="Input 2 3 2 4 4 2 5" xfId="21611"/>
    <cellStyle name="Input 2 3 2 4 4 2 5 2" xfId="21612"/>
    <cellStyle name="Input 2 3 2 4 4 2 5 3" xfId="21613"/>
    <cellStyle name="Input 2 3 2 4 4 2 6" xfId="21614"/>
    <cellStyle name="Input 2 3 2 4 4 2 6 2" xfId="21615"/>
    <cellStyle name="Input 2 3 2 4 4 2 6 3" xfId="21616"/>
    <cellStyle name="Input 2 3 2 4 4 2 7" xfId="21617"/>
    <cellStyle name="Input 2 3 2 4 4 2 7 2" xfId="21618"/>
    <cellStyle name="Input 2 3 2 4 4 2 7 3" xfId="21619"/>
    <cellStyle name="Input 2 3 2 4 4 2 8" xfId="21620"/>
    <cellStyle name="Input 2 3 2 4 4 2 9" xfId="21621"/>
    <cellStyle name="Input 2 3 2 4 4 3" xfId="21622"/>
    <cellStyle name="Input 2 3 2 4 4 3 2" xfId="21623"/>
    <cellStyle name="Input 2 3 2 4 4 3 3" xfId="21624"/>
    <cellStyle name="Input 2 3 2 4 4 4" xfId="21625"/>
    <cellStyle name="Input 2 3 2 4 4 4 2" xfId="21626"/>
    <cellStyle name="Input 2 3 2 4 4 4 3" xfId="21627"/>
    <cellStyle name="Input 2 3 2 4 4 5" xfId="21628"/>
    <cellStyle name="Input 2 3 2 4 4 5 2" xfId="21629"/>
    <cellStyle name="Input 2 3 2 4 4 5 3" xfId="21630"/>
    <cellStyle name="Input 2 3 2 4 4 6" xfId="21631"/>
    <cellStyle name="Input 2 3 2 4 4 6 2" xfId="21632"/>
    <cellStyle name="Input 2 3 2 4 4 6 3" xfId="21633"/>
    <cellStyle name="Input 2 3 2 4 4 7" xfId="21634"/>
    <cellStyle name="Input 2 3 2 4 4 7 2" xfId="21635"/>
    <cellStyle name="Input 2 3 2 4 4 7 3" xfId="21636"/>
    <cellStyle name="Input 2 3 2 4 4 8" xfId="21637"/>
    <cellStyle name="Input 2 3 2 4 4 8 2" xfId="21638"/>
    <cellStyle name="Input 2 3 2 4 4 8 3" xfId="21639"/>
    <cellStyle name="Input 2 3 2 4 4 9" xfId="21640"/>
    <cellStyle name="Input 2 3 2 4 5" xfId="21641"/>
    <cellStyle name="Input 2 3 2 4 5 2" xfId="21642"/>
    <cellStyle name="Input 2 3 2 4 5 2 2" xfId="21643"/>
    <cellStyle name="Input 2 3 2 4 5 2 3" xfId="21644"/>
    <cellStyle name="Input 2 3 2 4 5 3" xfId="21645"/>
    <cellStyle name="Input 2 3 2 4 5 3 2" xfId="21646"/>
    <cellStyle name="Input 2 3 2 4 5 3 3" xfId="21647"/>
    <cellStyle name="Input 2 3 2 4 5 4" xfId="21648"/>
    <cellStyle name="Input 2 3 2 4 5 4 2" xfId="21649"/>
    <cellStyle name="Input 2 3 2 4 5 4 3" xfId="21650"/>
    <cellStyle name="Input 2 3 2 4 5 5" xfId="21651"/>
    <cellStyle name="Input 2 3 2 4 5 5 2" xfId="21652"/>
    <cellStyle name="Input 2 3 2 4 5 5 3" xfId="21653"/>
    <cellStyle name="Input 2 3 2 4 5 6" xfId="21654"/>
    <cellStyle name="Input 2 3 2 4 5 6 2" xfId="21655"/>
    <cellStyle name="Input 2 3 2 4 5 6 3" xfId="21656"/>
    <cellStyle name="Input 2 3 2 4 5 7" xfId="21657"/>
    <cellStyle name="Input 2 3 2 4 5 7 2" xfId="21658"/>
    <cellStyle name="Input 2 3 2 4 5 7 3" xfId="21659"/>
    <cellStyle name="Input 2 3 2 4 5 8" xfId="21660"/>
    <cellStyle name="Input 2 3 2 4 5 9" xfId="21661"/>
    <cellStyle name="Input 2 3 2 4 6" xfId="21662"/>
    <cellStyle name="Input 2 3 2 4 6 2" xfId="21663"/>
    <cellStyle name="Input 2 3 2 4 6 3" xfId="21664"/>
    <cellStyle name="Input 2 3 2 4 7" xfId="21665"/>
    <cellStyle name="Input 2 3 2 4 7 2" xfId="21666"/>
    <cellStyle name="Input 2 3 2 4 7 3" xfId="21667"/>
    <cellStyle name="Input 2 3 2 4 8" xfId="21668"/>
    <cellStyle name="Input 2 3 2 4 8 2" xfId="21669"/>
    <cellStyle name="Input 2 3 2 4 8 3" xfId="21670"/>
    <cellStyle name="Input 2 3 2 4 9" xfId="21671"/>
    <cellStyle name="Input 2 3 2 4 9 2" xfId="21672"/>
    <cellStyle name="Input 2 3 2 4 9 3" xfId="21673"/>
    <cellStyle name="Input 2 3 2 5" xfId="21674"/>
    <cellStyle name="Input 2 3 2 5 10" xfId="44163"/>
    <cellStyle name="Input 2 3 2 5 2" xfId="21675"/>
    <cellStyle name="Input 2 3 2 5 2 10" xfId="21676"/>
    <cellStyle name="Input 2 3 2 5 2 2" xfId="21677"/>
    <cellStyle name="Input 2 3 2 5 2 2 2" xfId="21678"/>
    <cellStyle name="Input 2 3 2 5 2 2 2 2" xfId="21679"/>
    <cellStyle name="Input 2 3 2 5 2 2 2 3" xfId="21680"/>
    <cellStyle name="Input 2 3 2 5 2 2 3" xfId="21681"/>
    <cellStyle name="Input 2 3 2 5 2 2 3 2" xfId="21682"/>
    <cellStyle name="Input 2 3 2 5 2 2 3 3" xfId="21683"/>
    <cellStyle name="Input 2 3 2 5 2 2 4" xfId="21684"/>
    <cellStyle name="Input 2 3 2 5 2 2 4 2" xfId="21685"/>
    <cellStyle name="Input 2 3 2 5 2 2 4 3" xfId="21686"/>
    <cellStyle name="Input 2 3 2 5 2 2 5" xfId="21687"/>
    <cellStyle name="Input 2 3 2 5 2 2 5 2" xfId="21688"/>
    <cellStyle name="Input 2 3 2 5 2 2 5 3" xfId="21689"/>
    <cellStyle name="Input 2 3 2 5 2 2 6" xfId="21690"/>
    <cellStyle name="Input 2 3 2 5 2 2 6 2" xfId="21691"/>
    <cellStyle name="Input 2 3 2 5 2 2 6 3" xfId="21692"/>
    <cellStyle name="Input 2 3 2 5 2 2 7" xfId="21693"/>
    <cellStyle name="Input 2 3 2 5 2 2 7 2" xfId="21694"/>
    <cellStyle name="Input 2 3 2 5 2 2 7 3" xfId="21695"/>
    <cellStyle name="Input 2 3 2 5 2 2 8" xfId="21696"/>
    <cellStyle name="Input 2 3 2 5 2 2 9" xfId="21697"/>
    <cellStyle name="Input 2 3 2 5 2 3" xfId="21698"/>
    <cellStyle name="Input 2 3 2 5 2 3 2" xfId="21699"/>
    <cellStyle name="Input 2 3 2 5 2 3 3" xfId="21700"/>
    <cellStyle name="Input 2 3 2 5 2 4" xfId="21701"/>
    <cellStyle name="Input 2 3 2 5 2 4 2" xfId="21702"/>
    <cellStyle name="Input 2 3 2 5 2 4 3" xfId="21703"/>
    <cellStyle name="Input 2 3 2 5 2 5" xfId="21704"/>
    <cellStyle name="Input 2 3 2 5 2 5 2" xfId="21705"/>
    <cellStyle name="Input 2 3 2 5 2 5 3" xfId="21706"/>
    <cellStyle name="Input 2 3 2 5 2 6" xfId="21707"/>
    <cellStyle name="Input 2 3 2 5 2 6 2" xfId="21708"/>
    <cellStyle name="Input 2 3 2 5 2 6 3" xfId="21709"/>
    <cellStyle name="Input 2 3 2 5 2 7" xfId="21710"/>
    <cellStyle name="Input 2 3 2 5 2 7 2" xfId="21711"/>
    <cellStyle name="Input 2 3 2 5 2 7 3" xfId="21712"/>
    <cellStyle name="Input 2 3 2 5 2 8" xfId="21713"/>
    <cellStyle name="Input 2 3 2 5 2 8 2" xfId="21714"/>
    <cellStyle name="Input 2 3 2 5 2 8 3" xfId="21715"/>
    <cellStyle name="Input 2 3 2 5 2 9" xfId="21716"/>
    <cellStyle name="Input 2 3 2 5 3" xfId="21717"/>
    <cellStyle name="Input 2 3 2 5 3 10" xfId="21718"/>
    <cellStyle name="Input 2 3 2 5 3 2" xfId="21719"/>
    <cellStyle name="Input 2 3 2 5 3 2 2" xfId="21720"/>
    <cellStyle name="Input 2 3 2 5 3 2 2 2" xfId="21721"/>
    <cellStyle name="Input 2 3 2 5 3 2 2 3" xfId="21722"/>
    <cellStyle name="Input 2 3 2 5 3 2 3" xfId="21723"/>
    <cellStyle name="Input 2 3 2 5 3 2 3 2" xfId="21724"/>
    <cellStyle name="Input 2 3 2 5 3 2 3 3" xfId="21725"/>
    <cellStyle name="Input 2 3 2 5 3 2 4" xfId="21726"/>
    <cellStyle name="Input 2 3 2 5 3 2 4 2" xfId="21727"/>
    <cellStyle name="Input 2 3 2 5 3 2 4 3" xfId="21728"/>
    <cellStyle name="Input 2 3 2 5 3 2 5" xfId="21729"/>
    <cellStyle name="Input 2 3 2 5 3 2 5 2" xfId="21730"/>
    <cellStyle name="Input 2 3 2 5 3 2 5 3" xfId="21731"/>
    <cellStyle name="Input 2 3 2 5 3 2 6" xfId="21732"/>
    <cellStyle name="Input 2 3 2 5 3 2 6 2" xfId="21733"/>
    <cellStyle name="Input 2 3 2 5 3 2 6 3" xfId="21734"/>
    <cellStyle name="Input 2 3 2 5 3 2 7" xfId="21735"/>
    <cellStyle name="Input 2 3 2 5 3 2 7 2" xfId="21736"/>
    <cellStyle name="Input 2 3 2 5 3 2 7 3" xfId="21737"/>
    <cellStyle name="Input 2 3 2 5 3 2 8" xfId="21738"/>
    <cellStyle name="Input 2 3 2 5 3 2 9" xfId="21739"/>
    <cellStyle name="Input 2 3 2 5 3 3" xfId="21740"/>
    <cellStyle name="Input 2 3 2 5 3 3 2" xfId="21741"/>
    <cellStyle name="Input 2 3 2 5 3 3 3" xfId="21742"/>
    <cellStyle name="Input 2 3 2 5 3 4" xfId="21743"/>
    <cellStyle name="Input 2 3 2 5 3 4 2" xfId="21744"/>
    <cellStyle name="Input 2 3 2 5 3 4 3" xfId="21745"/>
    <cellStyle name="Input 2 3 2 5 3 5" xfId="21746"/>
    <cellStyle name="Input 2 3 2 5 3 5 2" xfId="21747"/>
    <cellStyle name="Input 2 3 2 5 3 5 3" xfId="21748"/>
    <cellStyle name="Input 2 3 2 5 3 6" xfId="21749"/>
    <cellStyle name="Input 2 3 2 5 3 6 2" xfId="21750"/>
    <cellStyle name="Input 2 3 2 5 3 6 3" xfId="21751"/>
    <cellStyle name="Input 2 3 2 5 3 7" xfId="21752"/>
    <cellStyle name="Input 2 3 2 5 3 7 2" xfId="21753"/>
    <cellStyle name="Input 2 3 2 5 3 7 3" xfId="21754"/>
    <cellStyle name="Input 2 3 2 5 3 8" xfId="21755"/>
    <cellStyle name="Input 2 3 2 5 3 8 2" xfId="21756"/>
    <cellStyle name="Input 2 3 2 5 3 8 3" xfId="21757"/>
    <cellStyle name="Input 2 3 2 5 3 9" xfId="21758"/>
    <cellStyle name="Input 2 3 2 5 4" xfId="21759"/>
    <cellStyle name="Input 2 3 2 5 4 10" xfId="21760"/>
    <cellStyle name="Input 2 3 2 5 4 2" xfId="21761"/>
    <cellStyle name="Input 2 3 2 5 4 2 2" xfId="21762"/>
    <cellStyle name="Input 2 3 2 5 4 2 2 2" xfId="21763"/>
    <cellStyle name="Input 2 3 2 5 4 2 2 3" xfId="21764"/>
    <cellStyle name="Input 2 3 2 5 4 2 3" xfId="21765"/>
    <cellStyle name="Input 2 3 2 5 4 2 3 2" xfId="21766"/>
    <cellStyle name="Input 2 3 2 5 4 2 3 3" xfId="21767"/>
    <cellStyle name="Input 2 3 2 5 4 2 4" xfId="21768"/>
    <cellStyle name="Input 2 3 2 5 4 2 4 2" xfId="21769"/>
    <cellStyle name="Input 2 3 2 5 4 2 4 3" xfId="21770"/>
    <cellStyle name="Input 2 3 2 5 4 2 5" xfId="21771"/>
    <cellStyle name="Input 2 3 2 5 4 2 5 2" xfId="21772"/>
    <cellStyle name="Input 2 3 2 5 4 2 5 3" xfId="21773"/>
    <cellStyle name="Input 2 3 2 5 4 2 6" xfId="21774"/>
    <cellStyle name="Input 2 3 2 5 4 2 6 2" xfId="21775"/>
    <cellStyle name="Input 2 3 2 5 4 2 6 3" xfId="21776"/>
    <cellStyle name="Input 2 3 2 5 4 2 7" xfId="21777"/>
    <cellStyle name="Input 2 3 2 5 4 2 7 2" xfId="21778"/>
    <cellStyle name="Input 2 3 2 5 4 2 7 3" xfId="21779"/>
    <cellStyle name="Input 2 3 2 5 4 2 8" xfId="21780"/>
    <cellStyle name="Input 2 3 2 5 4 2 9" xfId="21781"/>
    <cellStyle name="Input 2 3 2 5 4 3" xfId="21782"/>
    <cellStyle name="Input 2 3 2 5 4 3 2" xfId="21783"/>
    <cellStyle name="Input 2 3 2 5 4 3 3" xfId="21784"/>
    <cellStyle name="Input 2 3 2 5 4 4" xfId="21785"/>
    <cellStyle name="Input 2 3 2 5 4 4 2" xfId="21786"/>
    <cellStyle name="Input 2 3 2 5 4 4 3" xfId="21787"/>
    <cellStyle name="Input 2 3 2 5 4 5" xfId="21788"/>
    <cellStyle name="Input 2 3 2 5 4 5 2" xfId="21789"/>
    <cellStyle name="Input 2 3 2 5 4 5 3" xfId="21790"/>
    <cellStyle name="Input 2 3 2 5 4 6" xfId="21791"/>
    <cellStyle name="Input 2 3 2 5 4 6 2" xfId="21792"/>
    <cellStyle name="Input 2 3 2 5 4 6 3" xfId="21793"/>
    <cellStyle name="Input 2 3 2 5 4 7" xfId="21794"/>
    <cellStyle name="Input 2 3 2 5 4 7 2" xfId="21795"/>
    <cellStyle name="Input 2 3 2 5 4 7 3" xfId="21796"/>
    <cellStyle name="Input 2 3 2 5 4 8" xfId="21797"/>
    <cellStyle name="Input 2 3 2 5 4 8 2" xfId="21798"/>
    <cellStyle name="Input 2 3 2 5 4 8 3" xfId="21799"/>
    <cellStyle name="Input 2 3 2 5 4 9" xfId="21800"/>
    <cellStyle name="Input 2 3 2 5 5" xfId="21801"/>
    <cellStyle name="Input 2 3 2 5 5 2" xfId="21802"/>
    <cellStyle name="Input 2 3 2 5 5 2 2" xfId="21803"/>
    <cellStyle name="Input 2 3 2 5 5 2 3" xfId="21804"/>
    <cellStyle name="Input 2 3 2 5 5 3" xfId="21805"/>
    <cellStyle name="Input 2 3 2 5 5 3 2" xfId="21806"/>
    <cellStyle name="Input 2 3 2 5 5 3 3" xfId="21807"/>
    <cellStyle name="Input 2 3 2 5 5 4" xfId="21808"/>
    <cellStyle name="Input 2 3 2 5 5 4 2" xfId="21809"/>
    <cellStyle name="Input 2 3 2 5 5 4 3" xfId="21810"/>
    <cellStyle name="Input 2 3 2 5 5 5" xfId="21811"/>
    <cellStyle name="Input 2 3 2 5 5 5 2" xfId="21812"/>
    <cellStyle name="Input 2 3 2 5 5 5 3" xfId="21813"/>
    <cellStyle name="Input 2 3 2 5 5 6" xfId="21814"/>
    <cellStyle name="Input 2 3 2 5 5 6 2" xfId="21815"/>
    <cellStyle name="Input 2 3 2 5 5 6 3" xfId="21816"/>
    <cellStyle name="Input 2 3 2 5 5 7" xfId="21817"/>
    <cellStyle name="Input 2 3 2 5 5 7 2" xfId="21818"/>
    <cellStyle name="Input 2 3 2 5 5 7 3" xfId="21819"/>
    <cellStyle name="Input 2 3 2 5 5 8" xfId="21820"/>
    <cellStyle name="Input 2 3 2 5 5 9" xfId="21821"/>
    <cellStyle name="Input 2 3 2 5 6" xfId="21822"/>
    <cellStyle name="Input 2 3 2 5 6 2" xfId="21823"/>
    <cellStyle name="Input 2 3 2 5 6 3" xfId="21824"/>
    <cellStyle name="Input 2 3 2 5 7" xfId="21825"/>
    <cellStyle name="Input 2 3 2 5 7 2" xfId="21826"/>
    <cellStyle name="Input 2 3 2 5 7 3" xfId="21827"/>
    <cellStyle name="Input 2 3 2 5 8" xfId="21828"/>
    <cellStyle name="Input 2 3 2 5 8 2" xfId="21829"/>
    <cellStyle name="Input 2 3 2 5 8 3" xfId="21830"/>
    <cellStyle name="Input 2 3 2 5 9" xfId="21831"/>
    <cellStyle name="Input 2 3 2 5 9 2" xfId="21832"/>
    <cellStyle name="Input 2 3 2 5 9 3" xfId="21833"/>
    <cellStyle name="Input 2 3 2 6" xfId="21834"/>
    <cellStyle name="Input 2 3 2 6 10" xfId="21835"/>
    <cellStyle name="Input 2 3 2 6 2" xfId="21836"/>
    <cellStyle name="Input 2 3 2 6 2 2" xfId="21837"/>
    <cellStyle name="Input 2 3 2 6 2 2 2" xfId="21838"/>
    <cellStyle name="Input 2 3 2 6 2 2 3" xfId="21839"/>
    <cellStyle name="Input 2 3 2 6 2 3" xfId="21840"/>
    <cellStyle name="Input 2 3 2 6 2 3 2" xfId="21841"/>
    <cellStyle name="Input 2 3 2 6 2 3 3" xfId="21842"/>
    <cellStyle name="Input 2 3 2 6 2 4" xfId="21843"/>
    <cellStyle name="Input 2 3 2 6 2 4 2" xfId="21844"/>
    <cellStyle name="Input 2 3 2 6 2 4 3" xfId="21845"/>
    <cellStyle name="Input 2 3 2 6 2 5" xfId="21846"/>
    <cellStyle name="Input 2 3 2 6 2 5 2" xfId="21847"/>
    <cellStyle name="Input 2 3 2 6 2 5 3" xfId="21848"/>
    <cellStyle name="Input 2 3 2 6 2 6" xfId="21849"/>
    <cellStyle name="Input 2 3 2 6 2 6 2" xfId="21850"/>
    <cellStyle name="Input 2 3 2 6 2 6 3" xfId="21851"/>
    <cellStyle name="Input 2 3 2 6 2 7" xfId="21852"/>
    <cellStyle name="Input 2 3 2 6 2 7 2" xfId="21853"/>
    <cellStyle name="Input 2 3 2 6 2 7 3" xfId="21854"/>
    <cellStyle name="Input 2 3 2 6 2 8" xfId="21855"/>
    <cellStyle name="Input 2 3 2 6 2 9" xfId="21856"/>
    <cellStyle name="Input 2 3 2 6 3" xfId="21857"/>
    <cellStyle name="Input 2 3 2 6 3 2" xfId="21858"/>
    <cellStyle name="Input 2 3 2 6 3 3" xfId="21859"/>
    <cellStyle name="Input 2 3 2 6 4" xfId="21860"/>
    <cellStyle name="Input 2 3 2 6 4 2" xfId="21861"/>
    <cellStyle name="Input 2 3 2 6 4 3" xfId="21862"/>
    <cellStyle name="Input 2 3 2 6 5" xfId="21863"/>
    <cellStyle name="Input 2 3 2 6 5 2" xfId="21864"/>
    <cellStyle name="Input 2 3 2 6 5 3" xfId="21865"/>
    <cellStyle name="Input 2 3 2 6 6" xfId="21866"/>
    <cellStyle name="Input 2 3 2 6 6 2" xfId="21867"/>
    <cellStyle name="Input 2 3 2 6 6 3" xfId="21868"/>
    <cellStyle name="Input 2 3 2 6 7" xfId="21869"/>
    <cellStyle name="Input 2 3 2 6 7 2" xfId="21870"/>
    <cellStyle name="Input 2 3 2 6 7 3" xfId="21871"/>
    <cellStyle name="Input 2 3 2 6 8" xfId="21872"/>
    <cellStyle name="Input 2 3 2 6 8 2" xfId="21873"/>
    <cellStyle name="Input 2 3 2 6 8 3" xfId="21874"/>
    <cellStyle name="Input 2 3 2 6 9" xfId="21875"/>
    <cellStyle name="Input 2 3 2 7" xfId="21876"/>
    <cellStyle name="Input 2 3 2 7 10" xfId="21877"/>
    <cellStyle name="Input 2 3 2 7 2" xfId="21878"/>
    <cellStyle name="Input 2 3 2 7 2 2" xfId="21879"/>
    <cellStyle name="Input 2 3 2 7 2 2 2" xfId="21880"/>
    <cellStyle name="Input 2 3 2 7 2 2 3" xfId="21881"/>
    <cellStyle name="Input 2 3 2 7 2 3" xfId="21882"/>
    <cellStyle name="Input 2 3 2 7 2 3 2" xfId="21883"/>
    <cellStyle name="Input 2 3 2 7 2 3 3" xfId="21884"/>
    <cellStyle name="Input 2 3 2 7 2 4" xfId="21885"/>
    <cellStyle name="Input 2 3 2 7 2 4 2" xfId="21886"/>
    <cellStyle name="Input 2 3 2 7 2 4 3" xfId="21887"/>
    <cellStyle name="Input 2 3 2 7 2 5" xfId="21888"/>
    <cellStyle name="Input 2 3 2 7 2 5 2" xfId="21889"/>
    <cellStyle name="Input 2 3 2 7 2 5 3" xfId="21890"/>
    <cellStyle name="Input 2 3 2 7 2 6" xfId="21891"/>
    <cellStyle name="Input 2 3 2 7 2 6 2" xfId="21892"/>
    <cellStyle name="Input 2 3 2 7 2 6 3" xfId="21893"/>
    <cellStyle name="Input 2 3 2 7 2 7" xfId="21894"/>
    <cellStyle name="Input 2 3 2 7 2 7 2" xfId="21895"/>
    <cellStyle name="Input 2 3 2 7 2 7 3" xfId="21896"/>
    <cellStyle name="Input 2 3 2 7 2 8" xfId="21897"/>
    <cellStyle name="Input 2 3 2 7 2 9" xfId="21898"/>
    <cellStyle name="Input 2 3 2 7 3" xfId="21899"/>
    <cellStyle name="Input 2 3 2 7 3 2" xfId="21900"/>
    <cellStyle name="Input 2 3 2 7 3 3" xfId="21901"/>
    <cellStyle name="Input 2 3 2 7 4" xfId="21902"/>
    <cellStyle name="Input 2 3 2 7 4 2" xfId="21903"/>
    <cellStyle name="Input 2 3 2 7 4 3" xfId="21904"/>
    <cellStyle name="Input 2 3 2 7 5" xfId="21905"/>
    <cellStyle name="Input 2 3 2 7 5 2" xfId="21906"/>
    <cellStyle name="Input 2 3 2 7 5 3" xfId="21907"/>
    <cellStyle name="Input 2 3 2 7 6" xfId="21908"/>
    <cellStyle name="Input 2 3 2 7 6 2" xfId="21909"/>
    <cellStyle name="Input 2 3 2 7 6 3" xfId="21910"/>
    <cellStyle name="Input 2 3 2 7 7" xfId="21911"/>
    <cellStyle name="Input 2 3 2 7 7 2" xfId="21912"/>
    <cellStyle name="Input 2 3 2 7 7 3" xfId="21913"/>
    <cellStyle name="Input 2 3 2 7 8" xfId="21914"/>
    <cellStyle name="Input 2 3 2 7 8 2" xfId="21915"/>
    <cellStyle name="Input 2 3 2 7 8 3" xfId="21916"/>
    <cellStyle name="Input 2 3 2 7 9" xfId="21917"/>
    <cellStyle name="Input 2 3 2 8" xfId="21918"/>
    <cellStyle name="Input 2 3 2 8 10" xfId="21919"/>
    <cellStyle name="Input 2 3 2 8 2" xfId="21920"/>
    <cellStyle name="Input 2 3 2 8 2 2" xfId="21921"/>
    <cellStyle name="Input 2 3 2 8 2 2 2" xfId="21922"/>
    <cellStyle name="Input 2 3 2 8 2 2 3" xfId="21923"/>
    <cellStyle name="Input 2 3 2 8 2 3" xfId="21924"/>
    <cellStyle name="Input 2 3 2 8 2 3 2" xfId="21925"/>
    <cellStyle name="Input 2 3 2 8 2 3 3" xfId="21926"/>
    <cellStyle name="Input 2 3 2 8 2 4" xfId="21927"/>
    <cellStyle name="Input 2 3 2 8 2 4 2" xfId="21928"/>
    <cellStyle name="Input 2 3 2 8 2 4 3" xfId="21929"/>
    <cellStyle name="Input 2 3 2 8 2 5" xfId="21930"/>
    <cellStyle name="Input 2 3 2 8 2 5 2" xfId="21931"/>
    <cellStyle name="Input 2 3 2 8 2 5 3" xfId="21932"/>
    <cellStyle name="Input 2 3 2 8 2 6" xfId="21933"/>
    <cellStyle name="Input 2 3 2 8 2 6 2" xfId="21934"/>
    <cellStyle name="Input 2 3 2 8 2 6 3" xfId="21935"/>
    <cellStyle name="Input 2 3 2 8 2 7" xfId="21936"/>
    <cellStyle name="Input 2 3 2 8 2 7 2" xfId="21937"/>
    <cellStyle name="Input 2 3 2 8 2 7 3" xfId="21938"/>
    <cellStyle name="Input 2 3 2 8 2 8" xfId="21939"/>
    <cellStyle name="Input 2 3 2 8 2 9" xfId="21940"/>
    <cellStyle name="Input 2 3 2 8 3" xfId="21941"/>
    <cellStyle name="Input 2 3 2 8 3 2" xfId="21942"/>
    <cellStyle name="Input 2 3 2 8 3 3" xfId="21943"/>
    <cellStyle name="Input 2 3 2 8 4" xfId="21944"/>
    <cellStyle name="Input 2 3 2 8 4 2" xfId="21945"/>
    <cellStyle name="Input 2 3 2 8 4 3" xfId="21946"/>
    <cellStyle name="Input 2 3 2 8 5" xfId="21947"/>
    <cellStyle name="Input 2 3 2 8 5 2" xfId="21948"/>
    <cellStyle name="Input 2 3 2 8 5 3" xfId="21949"/>
    <cellStyle name="Input 2 3 2 8 6" xfId="21950"/>
    <cellStyle name="Input 2 3 2 8 6 2" xfId="21951"/>
    <cellStyle name="Input 2 3 2 8 6 3" xfId="21952"/>
    <cellStyle name="Input 2 3 2 8 7" xfId="21953"/>
    <cellStyle name="Input 2 3 2 8 7 2" xfId="21954"/>
    <cellStyle name="Input 2 3 2 8 7 3" xfId="21955"/>
    <cellStyle name="Input 2 3 2 8 8" xfId="21956"/>
    <cellStyle name="Input 2 3 2 8 8 2" xfId="21957"/>
    <cellStyle name="Input 2 3 2 8 8 3" xfId="21958"/>
    <cellStyle name="Input 2 3 2 8 9" xfId="21959"/>
    <cellStyle name="Input 2 3 2 9" xfId="21960"/>
    <cellStyle name="Input 2 3 2 9 2" xfId="21961"/>
    <cellStyle name="Input 2 3 2 9 2 2" xfId="21962"/>
    <cellStyle name="Input 2 3 2 9 2 3" xfId="21963"/>
    <cellStyle name="Input 2 3 2 9 3" xfId="21964"/>
    <cellStyle name="Input 2 3 2 9 3 2" xfId="21965"/>
    <cellStyle name="Input 2 3 2 9 3 3" xfId="21966"/>
    <cellStyle name="Input 2 3 2 9 4" xfId="21967"/>
    <cellStyle name="Input 2 3 2 9 4 2" xfId="21968"/>
    <cellStyle name="Input 2 3 2 9 4 3" xfId="21969"/>
    <cellStyle name="Input 2 3 2 9 5" xfId="21970"/>
    <cellStyle name="Input 2 3 2 9 5 2" xfId="21971"/>
    <cellStyle name="Input 2 3 2 9 5 3" xfId="21972"/>
    <cellStyle name="Input 2 3 2 9 6" xfId="21973"/>
    <cellStyle name="Input 2 3 2 9 6 2" xfId="21974"/>
    <cellStyle name="Input 2 3 2 9 6 3" xfId="21975"/>
    <cellStyle name="Input 2 3 2 9 7" xfId="21976"/>
    <cellStyle name="Input 2 3 2 9 7 2" xfId="21977"/>
    <cellStyle name="Input 2 3 2 9 7 3" xfId="21978"/>
    <cellStyle name="Input 2 3 2 9 8" xfId="21979"/>
    <cellStyle name="Input 2 3 2 9 9" xfId="21980"/>
    <cellStyle name="Input 2 3 3" xfId="21981"/>
    <cellStyle name="Input 2 3 3 10" xfId="21982"/>
    <cellStyle name="Input 2 3 3 10 2" xfId="21983"/>
    <cellStyle name="Input 2 3 3 10 3" xfId="21984"/>
    <cellStyle name="Input 2 3 3 11" xfId="21985"/>
    <cellStyle name="Input 2 3 3 11 2" xfId="21986"/>
    <cellStyle name="Input 2 3 3 11 3" xfId="21987"/>
    <cellStyle name="Input 2 3 3 12" xfId="44164"/>
    <cellStyle name="Input 2 3 3 2" xfId="21988"/>
    <cellStyle name="Input 2 3 3 2 10" xfId="21989"/>
    <cellStyle name="Input 2 3 3 2 2" xfId="21990"/>
    <cellStyle name="Input 2 3 3 2 2 2" xfId="21991"/>
    <cellStyle name="Input 2 3 3 2 2 2 2" xfId="21992"/>
    <cellStyle name="Input 2 3 3 2 2 2 3" xfId="21993"/>
    <cellStyle name="Input 2 3 3 2 2 3" xfId="21994"/>
    <cellStyle name="Input 2 3 3 2 2 3 2" xfId="21995"/>
    <cellStyle name="Input 2 3 3 2 2 3 3" xfId="21996"/>
    <cellStyle name="Input 2 3 3 2 2 4" xfId="21997"/>
    <cellStyle name="Input 2 3 3 2 2 4 2" xfId="21998"/>
    <cellStyle name="Input 2 3 3 2 2 4 3" xfId="21999"/>
    <cellStyle name="Input 2 3 3 2 2 5" xfId="22000"/>
    <cellStyle name="Input 2 3 3 2 2 5 2" xfId="22001"/>
    <cellStyle name="Input 2 3 3 2 2 5 3" xfId="22002"/>
    <cellStyle name="Input 2 3 3 2 2 6" xfId="22003"/>
    <cellStyle name="Input 2 3 3 2 2 6 2" xfId="22004"/>
    <cellStyle name="Input 2 3 3 2 2 6 3" xfId="22005"/>
    <cellStyle name="Input 2 3 3 2 2 7" xfId="22006"/>
    <cellStyle name="Input 2 3 3 2 2 7 2" xfId="22007"/>
    <cellStyle name="Input 2 3 3 2 2 7 3" xfId="22008"/>
    <cellStyle name="Input 2 3 3 2 2 8" xfId="22009"/>
    <cellStyle name="Input 2 3 3 2 2 9" xfId="22010"/>
    <cellStyle name="Input 2 3 3 2 3" xfId="22011"/>
    <cellStyle name="Input 2 3 3 2 3 2" xfId="22012"/>
    <cellStyle name="Input 2 3 3 2 3 3" xfId="22013"/>
    <cellStyle name="Input 2 3 3 2 4" xfId="22014"/>
    <cellStyle name="Input 2 3 3 2 4 2" xfId="22015"/>
    <cellStyle name="Input 2 3 3 2 4 3" xfId="22016"/>
    <cellStyle name="Input 2 3 3 2 5" xfId="22017"/>
    <cellStyle name="Input 2 3 3 2 5 2" xfId="22018"/>
    <cellStyle name="Input 2 3 3 2 5 3" xfId="22019"/>
    <cellStyle name="Input 2 3 3 2 6" xfId="22020"/>
    <cellStyle name="Input 2 3 3 2 6 2" xfId="22021"/>
    <cellStyle name="Input 2 3 3 2 6 3" xfId="22022"/>
    <cellStyle name="Input 2 3 3 2 7" xfId="22023"/>
    <cellStyle name="Input 2 3 3 2 7 2" xfId="22024"/>
    <cellStyle name="Input 2 3 3 2 7 3" xfId="22025"/>
    <cellStyle name="Input 2 3 3 2 8" xfId="22026"/>
    <cellStyle name="Input 2 3 3 2 8 2" xfId="22027"/>
    <cellStyle name="Input 2 3 3 2 8 3" xfId="22028"/>
    <cellStyle name="Input 2 3 3 2 9" xfId="22029"/>
    <cellStyle name="Input 2 3 3 3" xfId="22030"/>
    <cellStyle name="Input 2 3 3 3 10" xfId="22031"/>
    <cellStyle name="Input 2 3 3 3 2" xfId="22032"/>
    <cellStyle name="Input 2 3 3 3 2 2" xfId="22033"/>
    <cellStyle name="Input 2 3 3 3 2 2 2" xfId="22034"/>
    <cellStyle name="Input 2 3 3 3 2 2 3" xfId="22035"/>
    <cellStyle name="Input 2 3 3 3 2 3" xfId="22036"/>
    <cellStyle name="Input 2 3 3 3 2 3 2" xfId="22037"/>
    <cellStyle name="Input 2 3 3 3 2 3 3" xfId="22038"/>
    <cellStyle name="Input 2 3 3 3 2 4" xfId="22039"/>
    <cellStyle name="Input 2 3 3 3 2 4 2" xfId="22040"/>
    <cellStyle name="Input 2 3 3 3 2 4 3" xfId="22041"/>
    <cellStyle name="Input 2 3 3 3 2 5" xfId="22042"/>
    <cellStyle name="Input 2 3 3 3 2 5 2" xfId="22043"/>
    <cellStyle name="Input 2 3 3 3 2 5 3" xfId="22044"/>
    <cellStyle name="Input 2 3 3 3 2 6" xfId="22045"/>
    <cellStyle name="Input 2 3 3 3 2 6 2" xfId="22046"/>
    <cellStyle name="Input 2 3 3 3 2 6 3" xfId="22047"/>
    <cellStyle name="Input 2 3 3 3 2 7" xfId="22048"/>
    <cellStyle name="Input 2 3 3 3 2 7 2" xfId="22049"/>
    <cellStyle name="Input 2 3 3 3 2 7 3" xfId="22050"/>
    <cellStyle name="Input 2 3 3 3 2 8" xfId="22051"/>
    <cellStyle name="Input 2 3 3 3 2 9" xfId="22052"/>
    <cellStyle name="Input 2 3 3 3 3" xfId="22053"/>
    <cellStyle name="Input 2 3 3 3 3 2" xfId="22054"/>
    <cellStyle name="Input 2 3 3 3 3 3" xfId="22055"/>
    <cellStyle name="Input 2 3 3 3 4" xfId="22056"/>
    <cellStyle name="Input 2 3 3 3 4 2" xfId="22057"/>
    <cellStyle name="Input 2 3 3 3 4 3" xfId="22058"/>
    <cellStyle name="Input 2 3 3 3 5" xfId="22059"/>
    <cellStyle name="Input 2 3 3 3 5 2" xfId="22060"/>
    <cellStyle name="Input 2 3 3 3 5 3" xfId="22061"/>
    <cellStyle name="Input 2 3 3 3 6" xfId="22062"/>
    <cellStyle name="Input 2 3 3 3 6 2" xfId="22063"/>
    <cellStyle name="Input 2 3 3 3 6 3" xfId="22064"/>
    <cellStyle name="Input 2 3 3 3 7" xfId="22065"/>
    <cellStyle name="Input 2 3 3 3 7 2" xfId="22066"/>
    <cellStyle name="Input 2 3 3 3 7 3" xfId="22067"/>
    <cellStyle name="Input 2 3 3 3 8" xfId="22068"/>
    <cellStyle name="Input 2 3 3 3 8 2" xfId="22069"/>
    <cellStyle name="Input 2 3 3 3 8 3" xfId="22070"/>
    <cellStyle name="Input 2 3 3 3 9" xfId="22071"/>
    <cellStyle name="Input 2 3 3 4" xfId="22072"/>
    <cellStyle name="Input 2 3 3 4 10" xfId="22073"/>
    <cellStyle name="Input 2 3 3 4 2" xfId="22074"/>
    <cellStyle name="Input 2 3 3 4 2 2" xfId="22075"/>
    <cellStyle name="Input 2 3 3 4 2 2 2" xfId="22076"/>
    <cellStyle name="Input 2 3 3 4 2 2 3" xfId="22077"/>
    <cellStyle name="Input 2 3 3 4 2 3" xfId="22078"/>
    <cellStyle name="Input 2 3 3 4 2 3 2" xfId="22079"/>
    <cellStyle name="Input 2 3 3 4 2 3 3" xfId="22080"/>
    <cellStyle name="Input 2 3 3 4 2 4" xfId="22081"/>
    <cellStyle name="Input 2 3 3 4 2 4 2" xfId="22082"/>
    <cellStyle name="Input 2 3 3 4 2 4 3" xfId="22083"/>
    <cellStyle name="Input 2 3 3 4 2 5" xfId="22084"/>
    <cellStyle name="Input 2 3 3 4 2 5 2" xfId="22085"/>
    <cellStyle name="Input 2 3 3 4 2 5 3" xfId="22086"/>
    <cellStyle name="Input 2 3 3 4 2 6" xfId="22087"/>
    <cellStyle name="Input 2 3 3 4 2 6 2" xfId="22088"/>
    <cellStyle name="Input 2 3 3 4 2 6 3" xfId="22089"/>
    <cellStyle name="Input 2 3 3 4 2 7" xfId="22090"/>
    <cellStyle name="Input 2 3 3 4 2 7 2" xfId="22091"/>
    <cellStyle name="Input 2 3 3 4 2 7 3" xfId="22092"/>
    <cellStyle name="Input 2 3 3 4 2 8" xfId="22093"/>
    <cellStyle name="Input 2 3 3 4 2 9" xfId="22094"/>
    <cellStyle name="Input 2 3 3 4 3" xfId="22095"/>
    <cellStyle name="Input 2 3 3 4 3 2" xfId="22096"/>
    <cellStyle name="Input 2 3 3 4 3 3" xfId="22097"/>
    <cellStyle name="Input 2 3 3 4 4" xfId="22098"/>
    <cellStyle name="Input 2 3 3 4 4 2" xfId="22099"/>
    <cellStyle name="Input 2 3 3 4 4 3" xfId="22100"/>
    <cellStyle name="Input 2 3 3 4 5" xfId="22101"/>
    <cellStyle name="Input 2 3 3 4 5 2" xfId="22102"/>
    <cellStyle name="Input 2 3 3 4 5 3" xfId="22103"/>
    <cellStyle name="Input 2 3 3 4 6" xfId="22104"/>
    <cellStyle name="Input 2 3 3 4 6 2" xfId="22105"/>
    <cellStyle name="Input 2 3 3 4 6 3" xfId="22106"/>
    <cellStyle name="Input 2 3 3 4 7" xfId="22107"/>
    <cellStyle name="Input 2 3 3 4 7 2" xfId="22108"/>
    <cellStyle name="Input 2 3 3 4 7 3" xfId="22109"/>
    <cellStyle name="Input 2 3 3 4 8" xfId="22110"/>
    <cellStyle name="Input 2 3 3 4 8 2" xfId="22111"/>
    <cellStyle name="Input 2 3 3 4 8 3" xfId="22112"/>
    <cellStyle name="Input 2 3 3 4 9" xfId="22113"/>
    <cellStyle name="Input 2 3 3 5" xfId="22114"/>
    <cellStyle name="Input 2 3 3 5 2" xfId="22115"/>
    <cellStyle name="Input 2 3 3 5 2 2" xfId="22116"/>
    <cellStyle name="Input 2 3 3 5 2 3" xfId="22117"/>
    <cellStyle name="Input 2 3 3 5 3" xfId="22118"/>
    <cellStyle name="Input 2 3 3 5 3 2" xfId="22119"/>
    <cellStyle name="Input 2 3 3 5 3 3" xfId="22120"/>
    <cellStyle name="Input 2 3 3 5 4" xfId="22121"/>
    <cellStyle name="Input 2 3 3 5 4 2" xfId="22122"/>
    <cellStyle name="Input 2 3 3 5 4 3" xfId="22123"/>
    <cellStyle name="Input 2 3 3 5 5" xfId="22124"/>
    <cellStyle name="Input 2 3 3 5 5 2" xfId="22125"/>
    <cellStyle name="Input 2 3 3 5 5 3" xfId="22126"/>
    <cellStyle name="Input 2 3 3 5 6" xfId="22127"/>
    <cellStyle name="Input 2 3 3 5 6 2" xfId="22128"/>
    <cellStyle name="Input 2 3 3 5 6 3" xfId="22129"/>
    <cellStyle name="Input 2 3 3 5 7" xfId="22130"/>
    <cellStyle name="Input 2 3 3 5 7 2" xfId="22131"/>
    <cellStyle name="Input 2 3 3 5 7 3" xfId="22132"/>
    <cellStyle name="Input 2 3 3 5 8" xfId="22133"/>
    <cellStyle name="Input 2 3 3 5 9" xfId="22134"/>
    <cellStyle name="Input 2 3 3 6" xfId="22135"/>
    <cellStyle name="Input 2 3 3 6 2" xfId="22136"/>
    <cellStyle name="Input 2 3 3 6 3" xfId="22137"/>
    <cellStyle name="Input 2 3 3 7" xfId="22138"/>
    <cellStyle name="Input 2 3 3 7 2" xfId="22139"/>
    <cellStyle name="Input 2 3 3 7 3" xfId="22140"/>
    <cellStyle name="Input 2 3 3 8" xfId="22141"/>
    <cellStyle name="Input 2 3 3 8 2" xfId="22142"/>
    <cellStyle name="Input 2 3 3 8 3" xfId="22143"/>
    <cellStyle name="Input 2 3 3 9" xfId="22144"/>
    <cellStyle name="Input 2 3 3 9 2" xfId="22145"/>
    <cellStyle name="Input 2 3 3 9 3" xfId="22146"/>
    <cellStyle name="Input 2 3 4" xfId="22147"/>
    <cellStyle name="Input 2 3 4 10" xfId="22148"/>
    <cellStyle name="Input 2 3 4 2" xfId="22149"/>
    <cellStyle name="Input 2 3 4 2 2" xfId="22150"/>
    <cellStyle name="Input 2 3 4 2 2 2" xfId="22151"/>
    <cellStyle name="Input 2 3 4 2 2 3" xfId="22152"/>
    <cellStyle name="Input 2 3 4 2 3" xfId="22153"/>
    <cellStyle name="Input 2 3 4 2 3 2" xfId="22154"/>
    <cellStyle name="Input 2 3 4 2 3 3" xfId="22155"/>
    <cellStyle name="Input 2 3 4 2 4" xfId="22156"/>
    <cellStyle name="Input 2 3 4 2 4 2" xfId="22157"/>
    <cellStyle name="Input 2 3 4 2 4 3" xfId="22158"/>
    <cellStyle name="Input 2 3 4 2 5" xfId="22159"/>
    <cellStyle name="Input 2 3 4 2 5 2" xfId="22160"/>
    <cellStyle name="Input 2 3 4 2 5 3" xfId="22161"/>
    <cellStyle name="Input 2 3 4 2 6" xfId="22162"/>
    <cellStyle name="Input 2 3 4 2 6 2" xfId="22163"/>
    <cellStyle name="Input 2 3 4 2 6 3" xfId="22164"/>
    <cellStyle name="Input 2 3 4 2 7" xfId="22165"/>
    <cellStyle name="Input 2 3 4 2 7 2" xfId="22166"/>
    <cellStyle name="Input 2 3 4 2 7 3" xfId="22167"/>
    <cellStyle name="Input 2 3 4 2 8" xfId="22168"/>
    <cellStyle name="Input 2 3 4 2 9" xfId="22169"/>
    <cellStyle name="Input 2 3 4 3" xfId="22170"/>
    <cellStyle name="Input 2 3 4 3 2" xfId="22171"/>
    <cellStyle name="Input 2 3 4 3 3" xfId="22172"/>
    <cellStyle name="Input 2 3 4 4" xfId="22173"/>
    <cellStyle name="Input 2 3 4 4 2" xfId="22174"/>
    <cellStyle name="Input 2 3 4 4 3" xfId="22175"/>
    <cellStyle name="Input 2 3 4 5" xfId="22176"/>
    <cellStyle name="Input 2 3 4 5 2" xfId="22177"/>
    <cellStyle name="Input 2 3 4 5 3" xfId="22178"/>
    <cellStyle name="Input 2 3 4 6" xfId="22179"/>
    <cellStyle name="Input 2 3 4 6 2" xfId="22180"/>
    <cellStyle name="Input 2 3 4 6 3" xfId="22181"/>
    <cellStyle name="Input 2 3 4 7" xfId="22182"/>
    <cellStyle name="Input 2 3 4 7 2" xfId="22183"/>
    <cellStyle name="Input 2 3 4 7 3" xfId="22184"/>
    <cellStyle name="Input 2 3 4 8" xfId="22185"/>
    <cellStyle name="Input 2 3 4 8 2" xfId="22186"/>
    <cellStyle name="Input 2 3 4 8 3" xfId="22187"/>
    <cellStyle name="Input 2 3 4 9" xfId="22188"/>
    <cellStyle name="Input 2 3 5" xfId="22189"/>
    <cellStyle name="Input 2 3 5 10" xfId="22190"/>
    <cellStyle name="Input 2 3 5 2" xfId="22191"/>
    <cellStyle name="Input 2 3 5 2 2" xfId="22192"/>
    <cellStyle name="Input 2 3 5 2 2 2" xfId="22193"/>
    <cellStyle name="Input 2 3 5 2 2 3" xfId="22194"/>
    <cellStyle name="Input 2 3 5 2 3" xfId="22195"/>
    <cellStyle name="Input 2 3 5 2 3 2" xfId="22196"/>
    <cellStyle name="Input 2 3 5 2 3 3" xfId="22197"/>
    <cellStyle name="Input 2 3 5 2 4" xfId="22198"/>
    <cellStyle name="Input 2 3 5 2 4 2" xfId="22199"/>
    <cellStyle name="Input 2 3 5 2 4 3" xfId="22200"/>
    <cellStyle name="Input 2 3 5 2 5" xfId="22201"/>
    <cellStyle name="Input 2 3 5 2 5 2" xfId="22202"/>
    <cellStyle name="Input 2 3 5 2 5 3" xfId="22203"/>
    <cellStyle name="Input 2 3 5 2 6" xfId="22204"/>
    <cellStyle name="Input 2 3 5 2 6 2" xfId="22205"/>
    <cellStyle name="Input 2 3 5 2 6 3" xfId="22206"/>
    <cellStyle name="Input 2 3 5 2 7" xfId="22207"/>
    <cellStyle name="Input 2 3 5 2 7 2" xfId="22208"/>
    <cellStyle name="Input 2 3 5 2 7 3" xfId="22209"/>
    <cellStyle name="Input 2 3 5 2 8" xfId="22210"/>
    <cellStyle name="Input 2 3 5 2 9" xfId="22211"/>
    <cellStyle name="Input 2 3 5 3" xfId="22212"/>
    <cellStyle name="Input 2 3 5 3 2" xfId="22213"/>
    <cellStyle name="Input 2 3 5 3 3" xfId="22214"/>
    <cellStyle name="Input 2 3 5 4" xfId="22215"/>
    <cellStyle name="Input 2 3 5 4 2" xfId="22216"/>
    <cellStyle name="Input 2 3 5 4 3" xfId="22217"/>
    <cellStyle name="Input 2 3 5 5" xfId="22218"/>
    <cellStyle name="Input 2 3 5 5 2" xfId="22219"/>
    <cellStyle name="Input 2 3 5 5 3" xfId="22220"/>
    <cellStyle name="Input 2 3 5 6" xfId="22221"/>
    <cellStyle name="Input 2 3 5 6 2" xfId="22222"/>
    <cellStyle name="Input 2 3 5 6 3" xfId="22223"/>
    <cellStyle name="Input 2 3 5 7" xfId="22224"/>
    <cellStyle name="Input 2 3 5 7 2" xfId="22225"/>
    <cellStyle name="Input 2 3 5 7 3" xfId="22226"/>
    <cellStyle name="Input 2 3 5 8" xfId="22227"/>
    <cellStyle name="Input 2 3 5 8 2" xfId="22228"/>
    <cellStyle name="Input 2 3 5 8 3" xfId="22229"/>
    <cellStyle name="Input 2 3 5 9" xfId="22230"/>
    <cellStyle name="Input 2 3 6" xfId="22231"/>
    <cellStyle name="Input 2 3 6 10" xfId="22232"/>
    <cellStyle name="Input 2 3 6 2" xfId="22233"/>
    <cellStyle name="Input 2 3 6 2 2" xfId="22234"/>
    <cellStyle name="Input 2 3 6 2 2 2" xfId="22235"/>
    <cellStyle name="Input 2 3 6 2 2 3" xfId="22236"/>
    <cellStyle name="Input 2 3 6 2 3" xfId="22237"/>
    <cellStyle name="Input 2 3 6 2 3 2" xfId="22238"/>
    <cellStyle name="Input 2 3 6 2 3 3" xfId="22239"/>
    <cellStyle name="Input 2 3 6 2 4" xfId="22240"/>
    <cellStyle name="Input 2 3 6 2 4 2" xfId="22241"/>
    <cellStyle name="Input 2 3 6 2 4 3" xfId="22242"/>
    <cellStyle name="Input 2 3 6 2 5" xfId="22243"/>
    <cellStyle name="Input 2 3 6 2 5 2" xfId="22244"/>
    <cellStyle name="Input 2 3 6 2 5 3" xfId="22245"/>
    <cellStyle name="Input 2 3 6 2 6" xfId="22246"/>
    <cellStyle name="Input 2 3 6 2 6 2" xfId="22247"/>
    <cellStyle name="Input 2 3 6 2 6 3" xfId="22248"/>
    <cellStyle name="Input 2 3 6 2 7" xfId="22249"/>
    <cellStyle name="Input 2 3 6 2 7 2" xfId="22250"/>
    <cellStyle name="Input 2 3 6 2 7 3" xfId="22251"/>
    <cellStyle name="Input 2 3 6 2 8" xfId="22252"/>
    <cellStyle name="Input 2 3 6 2 9" xfId="22253"/>
    <cellStyle name="Input 2 3 6 3" xfId="22254"/>
    <cellStyle name="Input 2 3 6 3 2" xfId="22255"/>
    <cellStyle name="Input 2 3 6 3 3" xfId="22256"/>
    <cellStyle name="Input 2 3 6 4" xfId="22257"/>
    <cellStyle name="Input 2 3 6 4 2" xfId="22258"/>
    <cellStyle name="Input 2 3 6 4 3" xfId="22259"/>
    <cellStyle name="Input 2 3 6 5" xfId="22260"/>
    <cellStyle name="Input 2 3 6 5 2" xfId="22261"/>
    <cellStyle name="Input 2 3 6 5 3" xfId="22262"/>
    <cellStyle name="Input 2 3 6 6" xfId="22263"/>
    <cellStyle name="Input 2 3 6 6 2" xfId="22264"/>
    <cellStyle name="Input 2 3 6 6 3" xfId="22265"/>
    <cellStyle name="Input 2 3 6 7" xfId="22266"/>
    <cellStyle name="Input 2 3 6 7 2" xfId="22267"/>
    <cellStyle name="Input 2 3 6 7 3" xfId="22268"/>
    <cellStyle name="Input 2 3 6 8" xfId="22269"/>
    <cellStyle name="Input 2 3 6 8 2" xfId="22270"/>
    <cellStyle name="Input 2 3 6 8 3" xfId="22271"/>
    <cellStyle name="Input 2 3 6 9" xfId="22272"/>
    <cellStyle name="Input 2 3 7" xfId="22273"/>
    <cellStyle name="Input 2 3 7 2" xfId="22274"/>
    <cellStyle name="Input 2 3 7 2 2" xfId="22275"/>
    <cellStyle name="Input 2 3 7 2 3" xfId="22276"/>
    <cellStyle name="Input 2 3 7 3" xfId="22277"/>
    <cellStyle name="Input 2 3 7 3 2" xfId="22278"/>
    <cellStyle name="Input 2 3 7 3 3" xfId="22279"/>
    <cellStyle name="Input 2 3 7 4" xfId="22280"/>
    <cellStyle name="Input 2 3 7 4 2" xfId="22281"/>
    <cellStyle name="Input 2 3 7 4 3" xfId="22282"/>
    <cellStyle name="Input 2 3 7 5" xfId="22283"/>
    <cellStyle name="Input 2 3 7 5 2" xfId="22284"/>
    <cellStyle name="Input 2 3 7 5 3" xfId="22285"/>
    <cellStyle name="Input 2 3 7 6" xfId="22286"/>
    <cellStyle name="Input 2 3 7 6 2" xfId="22287"/>
    <cellStyle name="Input 2 3 7 6 3" xfId="22288"/>
    <cellStyle name="Input 2 3 7 7" xfId="22289"/>
    <cellStyle name="Input 2 3 7 7 2" xfId="22290"/>
    <cellStyle name="Input 2 3 7 7 3" xfId="22291"/>
    <cellStyle name="Input 2 3 7 8" xfId="22292"/>
    <cellStyle name="Input 2 3 7 9" xfId="22293"/>
    <cellStyle name="Input 2 3 8" xfId="22294"/>
    <cellStyle name="Input 2 3 8 2" xfId="22295"/>
    <cellStyle name="Input 2 3 8 3" xfId="22296"/>
    <cellStyle name="Input 2 3 9" xfId="22297"/>
    <cellStyle name="Input 2 3 9 2" xfId="22298"/>
    <cellStyle name="Input 2 3 9 3" xfId="22299"/>
    <cellStyle name="Input 2 4" xfId="2447"/>
    <cellStyle name="Input 2 4 10" xfId="22300"/>
    <cellStyle name="Input 2 4 10 2" xfId="22301"/>
    <cellStyle name="Input 2 4 10 3" xfId="22302"/>
    <cellStyle name="Input 2 4 11" xfId="22303"/>
    <cellStyle name="Input 2 4 11 2" xfId="22304"/>
    <cellStyle name="Input 2 4 11 3" xfId="22305"/>
    <cellStyle name="Input 2 4 12" xfId="22306"/>
    <cellStyle name="Input 2 4 12 2" xfId="22307"/>
    <cellStyle name="Input 2 4 12 3" xfId="22308"/>
    <cellStyle name="Input 2 4 13" xfId="22309"/>
    <cellStyle name="Input 2 4 13 2" xfId="22310"/>
    <cellStyle name="Input 2 4 13 3" xfId="22311"/>
    <cellStyle name="Input 2 4 14" xfId="44165"/>
    <cellStyle name="Input 2 4 2" xfId="22312"/>
    <cellStyle name="Input 2 4 2 10" xfId="44166"/>
    <cellStyle name="Input 2 4 2 2" xfId="22313"/>
    <cellStyle name="Input 2 4 2 2 10" xfId="22314"/>
    <cellStyle name="Input 2 4 2 2 2" xfId="22315"/>
    <cellStyle name="Input 2 4 2 2 2 2" xfId="22316"/>
    <cellStyle name="Input 2 4 2 2 2 2 2" xfId="22317"/>
    <cellStyle name="Input 2 4 2 2 2 2 3" xfId="22318"/>
    <cellStyle name="Input 2 4 2 2 2 3" xfId="22319"/>
    <cellStyle name="Input 2 4 2 2 2 3 2" xfId="22320"/>
    <cellStyle name="Input 2 4 2 2 2 3 3" xfId="22321"/>
    <cellStyle name="Input 2 4 2 2 2 4" xfId="22322"/>
    <cellStyle name="Input 2 4 2 2 2 4 2" xfId="22323"/>
    <cellStyle name="Input 2 4 2 2 2 4 3" xfId="22324"/>
    <cellStyle name="Input 2 4 2 2 2 5" xfId="22325"/>
    <cellStyle name="Input 2 4 2 2 2 5 2" xfId="22326"/>
    <cellStyle name="Input 2 4 2 2 2 5 3" xfId="22327"/>
    <cellStyle name="Input 2 4 2 2 2 6" xfId="22328"/>
    <cellStyle name="Input 2 4 2 2 2 6 2" xfId="22329"/>
    <cellStyle name="Input 2 4 2 2 2 6 3" xfId="22330"/>
    <cellStyle name="Input 2 4 2 2 2 7" xfId="22331"/>
    <cellStyle name="Input 2 4 2 2 2 7 2" xfId="22332"/>
    <cellStyle name="Input 2 4 2 2 2 7 3" xfId="22333"/>
    <cellStyle name="Input 2 4 2 2 2 8" xfId="22334"/>
    <cellStyle name="Input 2 4 2 2 2 9" xfId="22335"/>
    <cellStyle name="Input 2 4 2 2 3" xfId="22336"/>
    <cellStyle name="Input 2 4 2 2 3 2" xfId="22337"/>
    <cellStyle name="Input 2 4 2 2 3 3" xfId="22338"/>
    <cellStyle name="Input 2 4 2 2 4" xfId="22339"/>
    <cellStyle name="Input 2 4 2 2 4 2" xfId="22340"/>
    <cellStyle name="Input 2 4 2 2 4 3" xfId="22341"/>
    <cellStyle name="Input 2 4 2 2 5" xfId="22342"/>
    <cellStyle name="Input 2 4 2 2 5 2" xfId="22343"/>
    <cellStyle name="Input 2 4 2 2 5 3" xfId="22344"/>
    <cellStyle name="Input 2 4 2 2 6" xfId="22345"/>
    <cellStyle name="Input 2 4 2 2 6 2" xfId="22346"/>
    <cellStyle name="Input 2 4 2 2 6 3" xfId="22347"/>
    <cellStyle name="Input 2 4 2 2 7" xfId="22348"/>
    <cellStyle name="Input 2 4 2 2 7 2" xfId="22349"/>
    <cellStyle name="Input 2 4 2 2 7 3" xfId="22350"/>
    <cellStyle name="Input 2 4 2 2 8" xfId="22351"/>
    <cellStyle name="Input 2 4 2 2 8 2" xfId="22352"/>
    <cellStyle name="Input 2 4 2 2 8 3" xfId="22353"/>
    <cellStyle name="Input 2 4 2 2 9" xfId="22354"/>
    <cellStyle name="Input 2 4 2 3" xfId="22355"/>
    <cellStyle name="Input 2 4 2 3 10" xfId="22356"/>
    <cellStyle name="Input 2 4 2 3 2" xfId="22357"/>
    <cellStyle name="Input 2 4 2 3 2 2" xfId="22358"/>
    <cellStyle name="Input 2 4 2 3 2 2 2" xfId="22359"/>
    <cellStyle name="Input 2 4 2 3 2 2 3" xfId="22360"/>
    <cellStyle name="Input 2 4 2 3 2 3" xfId="22361"/>
    <cellStyle name="Input 2 4 2 3 2 3 2" xfId="22362"/>
    <cellStyle name="Input 2 4 2 3 2 3 3" xfId="22363"/>
    <cellStyle name="Input 2 4 2 3 2 4" xfId="22364"/>
    <cellStyle name="Input 2 4 2 3 2 4 2" xfId="22365"/>
    <cellStyle name="Input 2 4 2 3 2 4 3" xfId="22366"/>
    <cellStyle name="Input 2 4 2 3 2 5" xfId="22367"/>
    <cellStyle name="Input 2 4 2 3 2 5 2" xfId="22368"/>
    <cellStyle name="Input 2 4 2 3 2 5 3" xfId="22369"/>
    <cellStyle name="Input 2 4 2 3 2 6" xfId="22370"/>
    <cellStyle name="Input 2 4 2 3 2 6 2" xfId="22371"/>
    <cellStyle name="Input 2 4 2 3 2 6 3" xfId="22372"/>
    <cellStyle name="Input 2 4 2 3 2 7" xfId="22373"/>
    <cellStyle name="Input 2 4 2 3 2 7 2" xfId="22374"/>
    <cellStyle name="Input 2 4 2 3 2 7 3" xfId="22375"/>
    <cellStyle name="Input 2 4 2 3 2 8" xfId="22376"/>
    <cellStyle name="Input 2 4 2 3 2 9" xfId="22377"/>
    <cellStyle name="Input 2 4 2 3 3" xfId="22378"/>
    <cellStyle name="Input 2 4 2 3 3 2" xfId="22379"/>
    <cellStyle name="Input 2 4 2 3 3 3" xfId="22380"/>
    <cellStyle name="Input 2 4 2 3 4" xfId="22381"/>
    <cellStyle name="Input 2 4 2 3 4 2" xfId="22382"/>
    <cellStyle name="Input 2 4 2 3 4 3" xfId="22383"/>
    <cellStyle name="Input 2 4 2 3 5" xfId="22384"/>
    <cellStyle name="Input 2 4 2 3 5 2" xfId="22385"/>
    <cellStyle name="Input 2 4 2 3 5 3" xfId="22386"/>
    <cellStyle name="Input 2 4 2 3 6" xfId="22387"/>
    <cellStyle name="Input 2 4 2 3 6 2" xfId="22388"/>
    <cellStyle name="Input 2 4 2 3 6 3" xfId="22389"/>
    <cellStyle name="Input 2 4 2 3 7" xfId="22390"/>
    <cellStyle name="Input 2 4 2 3 7 2" xfId="22391"/>
    <cellStyle name="Input 2 4 2 3 7 3" xfId="22392"/>
    <cellStyle name="Input 2 4 2 3 8" xfId="22393"/>
    <cellStyle name="Input 2 4 2 3 8 2" xfId="22394"/>
    <cellStyle name="Input 2 4 2 3 8 3" xfId="22395"/>
    <cellStyle name="Input 2 4 2 3 9" xfId="22396"/>
    <cellStyle name="Input 2 4 2 4" xfId="22397"/>
    <cellStyle name="Input 2 4 2 4 10" xfId="22398"/>
    <cellStyle name="Input 2 4 2 4 2" xfId="22399"/>
    <cellStyle name="Input 2 4 2 4 2 2" xfId="22400"/>
    <cellStyle name="Input 2 4 2 4 2 2 2" xfId="22401"/>
    <cellStyle name="Input 2 4 2 4 2 2 3" xfId="22402"/>
    <cellStyle name="Input 2 4 2 4 2 3" xfId="22403"/>
    <cellStyle name="Input 2 4 2 4 2 3 2" xfId="22404"/>
    <cellStyle name="Input 2 4 2 4 2 3 3" xfId="22405"/>
    <cellStyle name="Input 2 4 2 4 2 4" xfId="22406"/>
    <cellStyle name="Input 2 4 2 4 2 4 2" xfId="22407"/>
    <cellStyle name="Input 2 4 2 4 2 4 3" xfId="22408"/>
    <cellStyle name="Input 2 4 2 4 2 5" xfId="22409"/>
    <cellStyle name="Input 2 4 2 4 2 5 2" xfId="22410"/>
    <cellStyle name="Input 2 4 2 4 2 5 3" xfId="22411"/>
    <cellStyle name="Input 2 4 2 4 2 6" xfId="22412"/>
    <cellStyle name="Input 2 4 2 4 2 6 2" xfId="22413"/>
    <cellStyle name="Input 2 4 2 4 2 6 3" xfId="22414"/>
    <cellStyle name="Input 2 4 2 4 2 7" xfId="22415"/>
    <cellStyle name="Input 2 4 2 4 2 7 2" xfId="22416"/>
    <cellStyle name="Input 2 4 2 4 2 7 3" xfId="22417"/>
    <cellStyle name="Input 2 4 2 4 2 8" xfId="22418"/>
    <cellStyle name="Input 2 4 2 4 2 9" xfId="22419"/>
    <cellStyle name="Input 2 4 2 4 3" xfId="22420"/>
    <cellStyle name="Input 2 4 2 4 3 2" xfId="22421"/>
    <cellStyle name="Input 2 4 2 4 3 3" xfId="22422"/>
    <cellStyle name="Input 2 4 2 4 4" xfId="22423"/>
    <cellStyle name="Input 2 4 2 4 4 2" xfId="22424"/>
    <cellStyle name="Input 2 4 2 4 4 3" xfId="22425"/>
    <cellStyle name="Input 2 4 2 4 5" xfId="22426"/>
    <cellStyle name="Input 2 4 2 4 5 2" xfId="22427"/>
    <cellStyle name="Input 2 4 2 4 5 3" xfId="22428"/>
    <cellStyle name="Input 2 4 2 4 6" xfId="22429"/>
    <cellStyle name="Input 2 4 2 4 6 2" xfId="22430"/>
    <cellStyle name="Input 2 4 2 4 6 3" xfId="22431"/>
    <cellStyle name="Input 2 4 2 4 7" xfId="22432"/>
    <cellStyle name="Input 2 4 2 4 7 2" xfId="22433"/>
    <cellStyle name="Input 2 4 2 4 7 3" xfId="22434"/>
    <cellStyle name="Input 2 4 2 4 8" xfId="22435"/>
    <cellStyle name="Input 2 4 2 4 8 2" xfId="22436"/>
    <cellStyle name="Input 2 4 2 4 8 3" xfId="22437"/>
    <cellStyle name="Input 2 4 2 4 9" xfId="22438"/>
    <cellStyle name="Input 2 4 2 5" xfId="22439"/>
    <cellStyle name="Input 2 4 2 5 2" xfId="22440"/>
    <cellStyle name="Input 2 4 2 5 2 2" xfId="22441"/>
    <cellStyle name="Input 2 4 2 5 2 3" xfId="22442"/>
    <cellStyle name="Input 2 4 2 5 3" xfId="22443"/>
    <cellStyle name="Input 2 4 2 5 3 2" xfId="22444"/>
    <cellStyle name="Input 2 4 2 5 3 3" xfId="22445"/>
    <cellStyle name="Input 2 4 2 5 4" xfId="22446"/>
    <cellStyle name="Input 2 4 2 5 4 2" xfId="22447"/>
    <cellStyle name="Input 2 4 2 5 4 3" xfId="22448"/>
    <cellStyle name="Input 2 4 2 5 5" xfId="22449"/>
    <cellStyle name="Input 2 4 2 5 5 2" xfId="22450"/>
    <cellStyle name="Input 2 4 2 5 5 3" xfId="22451"/>
    <cellStyle name="Input 2 4 2 5 6" xfId="22452"/>
    <cellStyle name="Input 2 4 2 5 6 2" xfId="22453"/>
    <cellStyle name="Input 2 4 2 5 6 3" xfId="22454"/>
    <cellStyle name="Input 2 4 2 5 7" xfId="22455"/>
    <cellStyle name="Input 2 4 2 5 7 2" xfId="22456"/>
    <cellStyle name="Input 2 4 2 5 7 3" xfId="22457"/>
    <cellStyle name="Input 2 4 2 5 8" xfId="22458"/>
    <cellStyle name="Input 2 4 2 5 9" xfId="22459"/>
    <cellStyle name="Input 2 4 2 6" xfId="22460"/>
    <cellStyle name="Input 2 4 2 6 2" xfId="22461"/>
    <cellStyle name="Input 2 4 2 6 3" xfId="22462"/>
    <cellStyle name="Input 2 4 2 7" xfId="22463"/>
    <cellStyle name="Input 2 4 2 7 2" xfId="22464"/>
    <cellStyle name="Input 2 4 2 7 3" xfId="22465"/>
    <cellStyle name="Input 2 4 2 8" xfId="22466"/>
    <cellStyle name="Input 2 4 2 8 2" xfId="22467"/>
    <cellStyle name="Input 2 4 2 8 3" xfId="22468"/>
    <cellStyle name="Input 2 4 2 9" xfId="22469"/>
    <cellStyle name="Input 2 4 2 9 2" xfId="22470"/>
    <cellStyle name="Input 2 4 2 9 3" xfId="22471"/>
    <cellStyle name="Input 2 4 3" xfId="22472"/>
    <cellStyle name="Input 2 4 3 10" xfId="44167"/>
    <cellStyle name="Input 2 4 3 2" xfId="22473"/>
    <cellStyle name="Input 2 4 3 2 10" xfId="22474"/>
    <cellStyle name="Input 2 4 3 2 2" xfId="22475"/>
    <cellStyle name="Input 2 4 3 2 2 2" xfId="22476"/>
    <cellStyle name="Input 2 4 3 2 2 2 2" xfId="22477"/>
    <cellStyle name="Input 2 4 3 2 2 2 3" xfId="22478"/>
    <cellStyle name="Input 2 4 3 2 2 3" xfId="22479"/>
    <cellStyle name="Input 2 4 3 2 2 3 2" xfId="22480"/>
    <cellStyle name="Input 2 4 3 2 2 3 3" xfId="22481"/>
    <cellStyle name="Input 2 4 3 2 2 4" xfId="22482"/>
    <cellStyle name="Input 2 4 3 2 2 4 2" xfId="22483"/>
    <cellStyle name="Input 2 4 3 2 2 4 3" xfId="22484"/>
    <cellStyle name="Input 2 4 3 2 2 5" xfId="22485"/>
    <cellStyle name="Input 2 4 3 2 2 5 2" xfId="22486"/>
    <cellStyle name="Input 2 4 3 2 2 5 3" xfId="22487"/>
    <cellStyle name="Input 2 4 3 2 2 6" xfId="22488"/>
    <cellStyle name="Input 2 4 3 2 2 6 2" xfId="22489"/>
    <cellStyle name="Input 2 4 3 2 2 6 3" xfId="22490"/>
    <cellStyle name="Input 2 4 3 2 2 7" xfId="22491"/>
    <cellStyle name="Input 2 4 3 2 2 7 2" xfId="22492"/>
    <cellStyle name="Input 2 4 3 2 2 7 3" xfId="22493"/>
    <cellStyle name="Input 2 4 3 2 2 8" xfId="22494"/>
    <cellStyle name="Input 2 4 3 2 2 9" xfId="22495"/>
    <cellStyle name="Input 2 4 3 2 3" xfId="22496"/>
    <cellStyle name="Input 2 4 3 2 3 2" xfId="22497"/>
    <cellStyle name="Input 2 4 3 2 3 3" xfId="22498"/>
    <cellStyle name="Input 2 4 3 2 4" xfId="22499"/>
    <cellStyle name="Input 2 4 3 2 4 2" xfId="22500"/>
    <cellStyle name="Input 2 4 3 2 4 3" xfId="22501"/>
    <cellStyle name="Input 2 4 3 2 5" xfId="22502"/>
    <cellStyle name="Input 2 4 3 2 5 2" xfId="22503"/>
    <cellStyle name="Input 2 4 3 2 5 3" xfId="22504"/>
    <cellStyle name="Input 2 4 3 2 6" xfId="22505"/>
    <cellStyle name="Input 2 4 3 2 6 2" xfId="22506"/>
    <cellStyle name="Input 2 4 3 2 6 3" xfId="22507"/>
    <cellStyle name="Input 2 4 3 2 7" xfId="22508"/>
    <cellStyle name="Input 2 4 3 2 7 2" xfId="22509"/>
    <cellStyle name="Input 2 4 3 2 7 3" xfId="22510"/>
    <cellStyle name="Input 2 4 3 2 8" xfId="22511"/>
    <cellStyle name="Input 2 4 3 2 8 2" xfId="22512"/>
    <cellStyle name="Input 2 4 3 2 8 3" xfId="22513"/>
    <cellStyle name="Input 2 4 3 2 9" xfId="22514"/>
    <cellStyle name="Input 2 4 3 3" xfId="22515"/>
    <cellStyle name="Input 2 4 3 3 10" xfId="22516"/>
    <cellStyle name="Input 2 4 3 3 2" xfId="22517"/>
    <cellStyle name="Input 2 4 3 3 2 2" xfId="22518"/>
    <cellStyle name="Input 2 4 3 3 2 2 2" xfId="22519"/>
    <cellStyle name="Input 2 4 3 3 2 2 3" xfId="22520"/>
    <cellStyle name="Input 2 4 3 3 2 3" xfId="22521"/>
    <cellStyle name="Input 2 4 3 3 2 3 2" xfId="22522"/>
    <cellStyle name="Input 2 4 3 3 2 3 3" xfId="22523"/>
    <cellStyle name="Input 2 4 3 3 2 4" xfId="22524"/>
    <cellStyle name="Input 2 4 3 3 2 4 2" xfId="22525"/>
    <cellStyle name="Input 2 4 3 3 2 4 3" xfId="22526"/>
    <cellStyle name="Input 2 4 3 3 2 5" xfId="22527"/>
    <cellStyle name="Input 2 4 3 3 2 5 2" xfId="22528"/>
    <cellStyle name="Input 2 4 3 3 2 5 3" xfId="22529"/>
    <cellStyle name="Input 2 4 3 3 2 6" xfId="22530"/>
    <cellStyle name="Input 2 4 3 3 2 6 2" xfId="22531"/>
    <cellStyle name="Input 2 4 3 3 2 6 3" xfId="22532"/>
    <cellStyle name="Input 2 4 3 3 2 7" xfId="22533"/>
    <cellStyle name="Input 2 4 3 3 2 7 2" xfId="22534"/>
    <cellStyle name="Input 2 4 3 3 2 7 3" xfId="22535"/>
    <cellStyle name="Input 2 4 3 3 2 8" xfId="22536"/>
    <cellStyle name="Input 2 4 3 3 2 9" xfId="22537"/>
    <cellStyle name="Input 2 4 3 3 3" xfId="22538"/>
    <cellStyle name="Input 2 4 3 3 3 2" xfId="22539"/>
    <cellStyle name="Input 2 4 3 3 3 3" xfId="22540"/>
    <cellStyle name="Input 2 4 3 3 4" xfId="22541"/>
    <cellStyle name="Input 2 4 3 3 4 2" xfId="22542"/>
    <cellStyle name="Input 2 4 3 3 4 3" xfId="22543"/>
    <cellStyle name="Input 2 4 3 3 5" xfId="22544"/>
    <cellStyle name="Input 2 4 3 3 5 2" xfId="22545"/>
    <cellStyle name="Input 2 4 3 3 5 3" xfId="22546"/>
    <cellStyle name="Input 2 4 3 3 6" xfId="22547"/>
    <cellStyle name="Input 2 4 3 3 6 2" xfId="22548"/>
    <cellStyle name="Input 2 4 3 3 6 3" xfId="22549"/>
    <cellStyle name="Input 2 4 3 3 7" xfId="22550"/>
    <cellStyle name="Input 2 4 3 3 7 2" xfId="22551"/>
    <cellStyle name="Input 2 4 3 3 7 3" xfId="22552"/>
    <cellStyle name="Input 2 4 3 3 8" xfId="22553"/>
    <cellStyle name="Input 2 4 3 3 8 2" xfId="22554"/>
    <cellStyle name="Input 2 4 3 3 8 3" xfId="22555"/>
    <cellStyle name="Input 2 4 3 3 9" xfId="22556"/>
    <cellStyle name="Input 2 4 3 4" xfId="22557"/>
    <cellStyle name="Input 2 4 3 4 10" xfId="22558"/>
    <cellStyle name="Input 2 4 3 4 2" xfId="22559"/>
    <cellStyle name="Input 2 4 3 4 2 2" xfId="22560"/>
    <cellStyle name="Input 2 4 3 4 2 2 2" xfId="22561"/>
    <cellStyle name="Input 2 4 3 4 2 2 3" xfId="22562"/>
    <cellStyle name="Input 2 4 3 4 2 3" xfId="22563"/>
    <cellStyle name="Input 2 4 3 4 2 3 2" xfId="22564"/>
    <cellStyle name="Input 2 4 3 4 2 3 3" xfId="22565"/>
    <cellStyle name="Input 2 4 3 4 2 4" xfId="22566"/>
    <cellStyle name="Input 2 4 3 4 2 4 2" xfId="22567"/>
    <cellStyle name="Input 2 4 3 4 2 4 3" xfId="22568"/>
    <cellStyle name="Input 2 4 3 4 2 5" xfId="22569"/>
    <cellStyle name="Input 2 4 3 4 2 5 2" xfId="22570"/>
    <cellStyle name="Input 2 4 3 4 2 5 3" xfId="22571"/>
    <cellStyle name="Input 2 4 3 4 2 6" xfId="22572"/>
    <cellStyle name="Input 2 4 3 4 2 6 2" xfId="22573"/>
    <cellStyle name="Input 2 4 3 4 2 6 3" xfId="22574"/>
    <cellStyle name="Input 2 4 3 4 2 7" xfId="22575"/>
    <cellStyle name="Input 2 4 3 4 2 7 2" xfId="22576"/>
    <cellStyle name="Input 2 4 3 4 2 7 3" xfId="22577"/>
    <cellStyle name="Input 2 4 3 4 2 8" xfId="22578"/>
    <cellStyle name="Input 2 4 3 4 2 9" xfId="22579"/>
    <cellStyle name="Input 2 4 3 4 3" xfId="22580"/>
    <cellStyle name="Input 2 4 3 4 3 2" xfId="22581"/>
    <cellStyle name="Input 2 4 3 4 3 3" xfId="22582"/>
    <cellStyle name="Input 2 4 3 4 4" xfId="22583"/>
    <cellStyle name="Input 2 4 3 4 4 2" xfId="22584"/>
    <cellStyle name="Input 2 4 3 4 4 3" xfId="22585"/>
    <cellStyle name="Input 2 4 3 4 5" xfId="22586"/>
    <cellStyle name="Input 2 4 3 4 5 2" xfId="22587"/>
    <cellStyle name="Input 2 4 3 4 5 3" xfId="22588"/>
    <cellStyle name="Input 2 4 3 4 6" xfId="22589"/>
    <cellStyle name="Input 2 4 3 4 6 2" xfId="22590"/>
    <cellStyle name="Input 2 4 3 4 6 3" xfId="22591"/>
    <cellStyle name="Input 2 4 3 4 7" xfId="22592"/>
    <cellStyle name="Input 2 4 3 4 7 2" xfId="22593"/>
    <cellStyle name="Input 2 4 3 4 7 3" xfId="22594"/>
    <cellStyle name="Input 2 4 3 4 8" xfId="22595"/>
    <cellStyle name="Input 2 4 3 4 8 2" xfId="22596"/>
    <cellStyle name="Input 2 4 3 4 8 3" xfId="22597"/>
    <cellStyle name="Input 2 4 3 4 9" xfId="22598"/>
    <cellStyle name="Input 2 4 3 5" xfId="22599"/>
    <cellStyle name="Input 2 4 3 5 2" xfId="22600"/>
    <cellStyle name="Input 2 4 3 5 2 2" xfId="22601"/>
    <cellStyle name="Input 2 4 3 5 2 3" xfId="22602"/>
    <cellStyle name="Input 2 4 3 5 3" xfId="22603"/>
    <cellStyle name="Input 2 4 3 5 3 2" xfId="22604"/>
    <cellStyle name="Input 2 4 3 5 3 3" xfId="22605"/>
    <cellStyle name="Input 2 4 3 5 4" xfId="22606"/>
    <cellStyle name="Input 2 4 3 5 4 2" xfId="22607"/>
    <cellStyle name="Input 2 4 3 5 4 3" xfId="22608"/>
    <cellStyle name="Input 2 4 3 5 5" xfId="22609"/>
    <cellStyle name="Input 2 4 3 5 5 2" xfId="22610"/>
    <cellStyle name="Input 2 4 3 5 5 3" xfId="22611"/>
    <cellStyle name="Input 2 4 3 5 6" xfId="22612"/>
    <cellStyle name="Input 2 4 3 5 6 2" xfId="22613"/>
    <cellStyle name="Input 2 4 3 5 6 3" xfId="22614"/>
    <cellStyle name="Input 2 4 3 5 7" xfId="22615"/>
    <cellStyle name="Input 2 4 3 5 7 2" xfId="22616"/>
    <cellStyle name="Input 2 4 3 5 7 3" xfId="22617"/>
    <cellStyle name="Input 2 4 3 5 8" xfId="22618"/>
    <cellStyle name="Input 2 4 3 5 9" xfId="22619"/>
    <cellStyle name="Input 2 4 3 6" xfId="22620"/>
    <cellStyle name="Input 2 4 3 6 2" xfId="22621"/>
    <cellStyle name="Input 2 4 3 6 3" xfId="22622"/>
    <cellStyle name="Input 2 4 3 7" xfId="22623"/>
    <cellStyle name="Input 2 4 3 7 2" xfId="22624"/>
    <cellStyle name="Input 2 4 3 7 3" xfId="22625"/>
    <cellStyle name="Input 2 4 3 8" xfId="22626"/>
    <cellStyle name="Input 2 4 3 8 2" xfId="22627"/>
    <cellStyle name="Input 2 4 3 8 3" xfId="22628"/>
    <cellStyle name="Input 2 4 3 9" xfId="22629"/>
    <cellStyle name="Input 2 4 3 9 2" xfId="22630"/>
    <cellStyle name="Input 2 4 3 9 3" xfId="22631"/>
    <cellStyle name="Input 2 4 4" xfId="22632"/>
    <cellStyle name="Input 2 4 4 10" xfId="44168"/>
    <cellStyle name="Input 2 4 4 2" xfId="22633"/>
    <cellStyle name="Input 2 4 4 2 10" xfId="22634"/>
    <cellStyle name="Input 2 4 4 2 2" xfId="22635"/>
    <cellStyle name="Input 2 4 4 2 2 2" xfId="22636"/>
    <cellStyle name="Input 2 4 4 2 2 2 2" xfId="22637"/>
    <cellStyle name="Input 2 4 4 2 2 2 3" xfId="22638"/>
    <cellStyle name="Input 2 4 4 2 2 3" xfId="22639"/>
    <cellStyle name="Input 2 4 4 2 2 3 2" xfId="22640"/>
    <cellStyle name="Input 2 4 4 2 2 3 3" xfId="22641"/>
    <cellStyle name="Input 2 4 4 2 2 4" xfId="22642"/>
    <cellStyle name="Input 2 4 4 2 2 4 2" xfId="22643"/>
    <cellStyle name="Input 2 4 4 2 2 4 3" xfId="22644"/>
    <cellStyle name="Input 2 4 4 2 2 5" xfId="22645"/>
    <cellStyle name="Input 2 4 4 2 2 5 2" xfId="22646"/>
    <cellStyle name="Input 2 4 4 2 2 5 3" xfId="22647"/>
    <cellStyle name="Input 2 4 4 2 2 6" xfId="22648"/>
    <cellStyle name="Input 2 4 4 2 2 6 2" xfId="22649"/>
    <cellStyle name="Input 2 4 4 2 2 6 3" xfId="22650"/>
    <cellStyle name="Input 2 4 4 2 2 7" xfId="22651"/>
    <cellStyle name="Input 2 4 4 2 2 7 2" xfId="22652"/>
    <cellStyle name="Input 2 4 4 2 2 7 3" xfId="22653"/>
    <cellStyle name="Input 2 4 4 2 2 8" xfId="22654"/>
    <cellStyle name="Input 2 4 4 2 2 9" xfId="22655"/>
    <cellStyle name="Input 2 4 4 2 3" xfId="22656"/>
    <cellStyle name="Input 2 4 4 2 3 2" xfId="22657"/>
    <cellStyle name="Input 2 4 4 2 3 3" xfId="22658"/>
    <cellStyle name="Input 2 4 4 2 4" xfId="22659"/>
    <cellStyle name="Input 2 4 4 2 4 2" xfId="22660"/>
    <cellStyle name="Input 2 4 4 2 4 3" xfId="22661"/>
    <cellStyle name="Input 2 4 4 2 5" xfId="22662"/>
    <cellStyle name="Input 2 4 4 2 5 2" xfId="22663"/>
    <cellStyle name="Input 2 4 4 2 5 3" xfId="22664"/>
    <cellStyle name="Input 2 4 4 2 6" xfId="22665"/>
    <cellStyle name="Input 2 4 4 2 6 2" xfId="22666"/>
    <cellStyle name="Input 2 4 4 2 6 3" xfId="22667"/>
    <cellStyle name="Input 2 4 4 2 7" xfId="22668"/>
    <cellStyle name="Input 2 4 4 2 7 2" xfId="22669"/>
    <cellStyle name="Input 2 4 4 2 7 3" xfId="22670"/>
    <cellStyle name="Input 2 4 4 2 8" xfId="22671"/>
    <cellStyle name="Input 2 4 4 2 8 2" xfId="22672"/>
    <cellStyle name="Input 2 4 4 2 8 3" xfId="22673"/>
    <cellStyle name="Input 2 4 4 2 9" xfId="22674"/>
    <cellStyle name="Input 2 4 4 3" xfId="22675"/>
    <cellStyle name="Input 2 4 4 3 10" xfId="22676"/>
    <cellStyle name="Input 2 4 4 3 2" xfId="22677"/>
    <cellStyle name="Input 2 4 4 3 2 2" xfId="22678"/>
    <cellStyle name="Input 2 4 4 3 2 2 2" xfId="22679"/>
    <cellStyle name="Input 2 4 4 3 2 2 3" xfId="22680"/>
    <cellStyle name="Input 2 4 4 3 2 3" xfId="22681"/>
    <cellStyle name="Input 2 4 4 3 2 3 2" xfId="22682"/>
    <cellStyle name="Input 2 4 4 3 2 3 3" xfId="22683"/>
    <cellStyle name="Input 2 4 4 3 2 4" xfId="22684"/>
    <cellStyle name="Input 2 4 4 3 2 4 2" xfId="22685"/>
    <cellStyle name="Input 2 4 4 3 2 4 3" xfId="22686"/>
    <cellStyle name="Input 2 4 4 3 2 5" xfId="22687"/>
    <cellStyle name="Input 2 4 4 3 2 5 2" xfId="22688"/>
    <cellStyle name="Input 2 4 4 3 2 5 3" xfId="22689"/>
    <cellStyle name="Input 2 4 4 3 2 6" xfId="22690"/>
    <cellStyle name="Input 2 4 4 3 2 6 2" xfId="22691"/>
    <cellStyle name="Input 2 4 4 3 2 6 3" xfId="22692"/>
    <cellStyle name="Input 2 4 4 3 2 7" xfId="22693"/>
    <cellStyle name="Input 2 4 4 3 2 7 2" xfId="22694"/>
    <cellStyle name="Input 2 4 4 3 2 7 3" xfId="22695"/>
    <cellStyle name="Input 2 4 4 3 2 8" xfId="22696"/>
    <cellStyle name="Input 2 4 4 3 2 9" xfId="22697"/>
    <cellStyle name="Input 2 4 4 3 3" xfId="22698"/>
    <cellStyle name="Input 2 4 4 3 3 2" xfId="22699"/>
    <cellStyle name="Input 2 4 4 3 3 3" xfId="22700"/>
    <cellStyle name="Input 2 4 4 3 4" xfId="22701"/>
    <cellStyle name="Input 2 4 4 3 4 2" xfId="22702"/>
    <cellStyle name="Input 2 4 4 3 4 3" xfId="22703"/>
    <cellStyle name="Input 2 4 4 3 5" xfId="22704"/>
    <cellStyle name="Input 2 4 4 3 5 2" xfId="22705"/>
    <cellStyle name="Input 2 4 4 3 5 3" xfId="22706"/>
    <cellStyle name="Input 2 4 4 3 6" xfId="22707"/>
    <cellStyle name="Input 2 4 4 3 6 2" xfId="22708"/>
    <cellStyle name="Input 2 4 4 3 6 3" xfId="22709"/>
    <cellStyle name="Input 2 4 4 3 7" xfId="22710"/>
    <cellStyle name="Input 2 4 4 3 7 2" xfId="22711"/>
    <cellStyle name="Input 2 4 4 3 7 3" xfId="22712"/>
    <cellStyle name="Input 2 4 4 3 8" xfId="22713"/>
    <cellStyle name="Input 2 4 4 3 8 2" xfId="22714"/>
    <cellStyle name="Input 2 4 4 3 8 3" xfId="22715"/>
    <cellStyle name="Input 2 4 4 3 9" xfId="22716"/>
    <cellStyle name="Input 2 4 4 4" xfId="22717"/>
    <cellStyle name="Input 2 4 4 4 10" xfId="22718"/>
    <cellStyle name="Input 2 4 4 4 2" xfId="22719"/>
    <cellStyle name="Input 2 4 4 4 2 2" xfId="22720"/>
    <cellStyle name="Input 2 4 4 4 2 2 2" xfId="22721"/>
    <cellStyle name="Input 2 4 4 4 2 2 3" xfId="22722"/>
    <cellStyle name="Input 2 4 4 4 2 3" xfId="22723"/>
    <cellStyle name="Input 2 4 4 4 2 3 2" xfId="22724"/>
    <cellStyle name="Input 2 4 4 4 2 3 3" xfId="22725"/>
    <cellStyle name="Input 2 4 4 4 2 4" xfId="22726"/>
    <cellStyle name="Input 2 4 4 4 2 4 2" xfId="22727"/>
    <cellStyle name="Input 2 4 4 4 2 4 3" xfId="22728"/>
    <cellStyle name="Input 2 4 4 4 2 5" xfId="22729"/>
    <cellStyle name="Input 2 4 4 4 2 5 2" xfId="22730"/>
    <cellStyle name="Input 2 4 4 4 2 5 3" xfId="22731"/>
    <cellStyle name="Input 2 4 4 4 2 6" xfId="22732"/>
    <cellStyle name="Input 2 4 4 4 2 6 2" xfId="22733"/>
    <cellStyle name="Input 2 4 4 4 2 6 3" xfId="22734"/>
    <cellStyle name="Input 2 4 4 4 2 7" xfId="22735"/>
    <cellStyle name="Input 2 4 4 4 2 7 2" xfId="22736"/>
    <cellStyle name="Input 2 4 4 4 2 7 3" xfId="22737"/>
    <cellStyle name="Input 2 4 4 4 2 8" xfId="22738"/>
    <cellStyle name="Input 2 4 4 4 2 9" xfId="22739"/>
    <cellStyle name="Input 2 4 4 4 3" xfId="22740"/>
    <cellStyle name="Input 2 4 4 4 3 2" xfId="22741"/>
    <cellStyle name="Input 2 4 4 4 3 3" xfId="22742"/>
    <cellStyle name="Input 2 4 4 4 4" xfId="22743"/>
    <cellStyle name="Input 2 4 4 4 4 2" xfId="22744"/>
    <cellStyle name="Input 2 4 4 4 4 3" xfId="22745"/>
    <cellStyle name="Input 2 4 4 4 5" xfId="22746"/>
    <cellStyle name="Input 2 4 4 4 5 2" xfId="22747"/>
    <cellStyle name="Input 2 4 4 4 5 3" xfId="22748"/>
    <cellStyle name="Input 2 4 4 4 6" xfId="22749"/>
    <cellStyle name="Input 2 4 4 4 6 2" xfId="22750"/>
    <cellStyle name="Input 2 4 4 4 6 3" xfId="22751"/>
    <cellStyle name="Input 2 4 4 4 7" xfId="22752"/>
    <cellStyle name="Input 2 4 4 4 7 2" xfId="22753"/>
    <cellStyle name="Input 2 4 4 4 7 3" xfId="22754"/>
    <cellStyle name="Input 2 4 4 4 8" xfId="22755"/>
    <cellStyle name="Input 2 4 4 4 8 2" xfId="22756"/>
    <cellStyle name="Input 2 4 4 4 8 3" xfId="22757"/>
    <cellStyle name="Input 2 4 4 4 9" xfId="22758"/>
    <cellStyle name="Input 2 4 4 5" xfId="22759"/>
    <cellStyle name="Input 2 4 4 5 2" xfId="22760"/>
    <cellStyle name="Input 2 4 4 5 2 2" xfId="22761"/>
    <cellStyle name="Input 2 4 4 5 2 3" xfId="22762"/>
    <cellStyle name="Input 2 4 4 5 3" xfId="22763"/>
    <cellStyle name="Input 2 4 4 5 3 2" xfId="22764"/>
    <cellStyle name="Input 2 4 4 5 3 3" xfId="22765"/>
    <cellStyle name="Input 2 4 4 5 4" xfId="22766"/>
    <cellStyle name="Input 2 4 4 5 4 2" xfId="22767"/>
    <cellStyle name="Input 2 4 4 5 4 3" xfId="22768"/>
    <cellStyle name="Input 2 4 4 5 5" xfId="22769"/>
    <cellStyle name="Input 2 4 4 5 5 2" xfId="22770"/>
    <cellStyle name="Input 2 4 4 5 5 3" xfId="22771"/>
    <cellStyle name="Input 2 4 4 5 6" xfId="22772"/>
    <cellStyle name="Input 2 4 4 5 6 2" xfId="22773"/>
    <cellStyle name="Input 2 4 4 5 6 3" xfId="22774"/>
    <cellStyle name="Input 2 4 4 5 7" xfId="22775"/>
    <cellStyle name="Input 2 4 4 5 7 2" xfId="22776"/>
    <cellStyle name="Input 2 4 4 5 7 3" xfId="22777"/>
    <cellStyle name="Input 2 4 4 5 8" xfId="22778"/>
    <cellStyle name="Input 2 4 4 5 9" xfId="22779"/>
    <cellStyle name="Input 2 4 4 6" xfId="22780"/>
    <cellStyle name="Input 2 4 4 6 2" xfId="22781"/>
    <cellStyle name="Input 2 4 4 6 3" xfId="22782"/>
    <cellStyle name="Input 2 4 4 7" xfId="22783"/>
    <cellStyle name="Input 2 4 4 7 2" xfId="22784"/>
    <cellStyle name="Input 2 4 4 7 3" xfId="22785"/>
    <cellStyle name="Input 2 4 4 8" xfId="22786"/>
    <cellStyle name="Input 2 4 4 8 2" xfId="22787"/>
    <cellStyle name="Input 2 4 4 8 3" xfId="22788"/>
    <cellStyle name="Input 2 4 4 9" xfId="22789"/>
    <cellStyle name="Input 2 4 4 9 2" xfId="22790"/>
    <cellStyle name="Input 2 4 4 9 3" xfId="22791"/>
    <cellStyle name="Input 2 4 5" xfId="22792"/>
    <cellStyle name="Input 2 4 5 10" xfId="44169"/>
    <cellStyle name="Input 2 4 5 2" xfId="22793"/>
    <cellStyle name="Input 2 4 5 2 10" xfId="22794"/>
    <cellStyle name="Input 2 4 5 2 2" xfId="22795"/>
    <cellStyle name="Input 2 4 5 2 2 2" xfId="22796"/>
    <cellStyle name="Input 2 4 5 2 2 2 2" xfId="22797"/>
    <cellStyle name="Input 2 4 5 2 2 2 3" xfId="22798"/>
    <cellStyle name="Input 2 4 5 2 2 3" xfId="22799"/>
    <cellStyle name="Input 2 4 5 2 2 3 2" xfId="22800"/>
    <cellStyle name="Input 2 4 5 2 2 3 3" xfId="22801"/>
    <cellStyle name="Input 2 4 5 2 2 4" xfId="22802"/>
    <cellStyle name="Input 2 4 5 2 2 4 2" xfId="22803"/>
    <cellStyle name="Input 2 4 5 2 2 4 3" xfId="22804"/>
    <cellStyle name="Input 2 4 5 2 2 5" xfId="22805"/>
    <cellStyle name="Input 2 4 5 2 2 5 2" xfId="22806"/>
    <cellStyle name="Input 2 4 5 2 2 5 3" xfId="22807"/>
    <cellStyle name="Input 2 4 5 2 2 6" xfId="22808"/>
    <cellStyle name="Input 2 4 5 2 2 6 2" xfId="22809"/>
    <cellStyle name="Input 2 4 5 2 2 6 3" xfId="22810"/>
    <cellStyle name="Input 2 4 5 2 2 7" xfId="22811"/>
    <cellStyle name="Input 2 4 5 2 2 7 2" xfId="22812"/>
    <cellStyle name="Input 2 4 5 2 2 7 3" xfId="22813"/>
    <cellStyle name="Input 2 4 5 2 2 8" xfId="22814"/>
    <cellStyle name="Input 2 4 5 2 2 9" xfId="22815"/>
    <cellStyle name="Input 2 4 5 2 3" xfId="22816"/>
    <cellStyle name="Input 2 4 5 2 3 2" xfId="22817"/>
    <cellStyle name="Input 2 4 5 2 3 3" xfId="22818"/>
    <cellStyle name="Input 2 4 5 2 4" xfId="22819"/>
    <cellStyle name="Input 2 4 5 2 4 2" xfId="22820"/>
    <cellStyle name="Input 2 4 5 2 4 3" xfId="22821"/>
    <cellStyle name="Input 2 4 5 2 5" xfId="22822"/>
    <cellStyle name="Input 2 4 5 2 5 2" xfId="22823"/>
    <cellStyle name="Input 2 4 5 2 5 3" xfId="22824"/>
    <cellStyle name="Input 2 4 5 2 6" xfId="22825"/>
    <cellStyle name="Input 2 4 5 2 6 2" xfId="22826"/>
    <cellStyle name="Input 2 4 5 2 6 3" xfId="22827"/>
    <cellStyle name="Input 2 4 5 2 7" xfId="22828"/>
    <cellStyle name="Input 2 4 5 2 7 2" xfId="22829"/>
    <cellStyle name="Input 2 4 5 2 7 3" xfId="22830"/>
    <cellStyle name="Input 2 4 5 2 8" xfId="22831"/>
    <cellStyle name="Input 2 4 5 2 8 2" xfId="22832"/>
    <cellStyle name="Input 2 4 5 2 8 3" xfId="22833"/>
    <cellStyle name="Input 2 4 5 2 9" xfId="22834"/>
    <cellStyle name="Input 2 4 5 3" xfId="22835"/>
    <cellStyle name="Input 2 4 5 3 10" xfId="22836"/>
    <cellStyle name="Input 2 4 5 3 2" xfId="22837"/>
    <cellStyle name="Input 2 4 5 3 2 2" xfId="22838"/>
    <cellStyle name="Input 2 4 5 3 2 2 2" xfId="22839"/>
    <cellStyle name="Input 2 4 5 3 2 2 3" xfId="22840"/>
    <cellStyle name="Input 2 4 5 3 2 3" xfId="22841"/>
    <cellStyle name="Input 2 4 5 3 2 3 2" xfId="22842"/>
    <cellStyle name="Input 2 4 5 3 2 3 3" xfId="22843"/>
    <cellStyle name="Input 2 4 5 3 2 4" xfId="22844"/>
    <cellStyle name="Input 2 4 5 3 2 4 2" xfId="22845"/>
    <cellStyle name="Input 2 4 5 3 2 4 3" xfId="22846"/>
    <cellStyle name="Input 2 4 5 3 2 5" xfId="22847"/>
    <cellStyle name="Input 2 4 5 3 2 5 2" xfId="22848"/>
    <cellStyle name="Input 2 4 5 3 2 5 3" xfId="22849"/>
    <cellStyle name="Input 2 4 5 3 2 6" xfId="22850"/>
    <cellStyle name="Input 2 4 5 3 2 6 2" xfId="22851"/>
    <cellStyle name="Input 2 4 5 3 2 6 3" xfId="22852"/>
    <cellStyle name="Input 2 4 5 3 2 7" xfId="22853"/>
    <cellStyle name="Input 2 4 5 3 2 7 2" xfId="22854"/>
    <cellStyle name="Input 2 4 5 3 2 7 3" xfId="22855"/>
    <cellStyle name="Input 2 4 5 3 2 8" xfId="22856"/>
    <cellStyle name="Input 2 4 5 3 2 9" xfId="22857"/>
    <cellStyle name="Input 2 4 5 3 3" xfId="22858"/>
    <cellStyle name="Input 2 4 5 3 3 2" xfId="22859"/>
    <cellStyle name="Input 2 4 5 3 3 3" xfId="22860"/>
    <cellStyle name="Input 2 4 5 3 4" xfId="22861"/>
    <cellStyle name="Input 2 4 5 3 4 2" xfId="22862"/>
    <cellStyle name="Input 2 4 5 3 4 3" xfId="22863"/>
    <cellStyle name="Input 2 4 5 3 5" xfId="22864"/>
    <cellStyle name="Input 2 4 5 3 5 2" xfId="22865"/>
    <cellStyle name="Input 2 4 5 3 5 3" xfId="22866"/>
    <cellStyle name="Input 2 4 5 3 6" xfId="22867"/>
    <cellStyle name="Input 2 4 5 3 6 2" xfId="22868"/>
    <cellStyle name="Input 2 4 5 3 6 3" xfId="22869"/>
    <cellStyle name="Input 2 4 5 3 7" xfId="22870"/>
    <cellStyle name="Input 2 4 5 3 7 2" xfId="22871"/>
    <cellStyle name="Input 2 4 5 3 7 3" xfId="22872"/>
    <cellStyle name="Input 2 4 5 3 8" xfId="22873"/>
    <cellStyle name="Input 2 4 5 3 8 2" xfId="22874"/>
    <cellStyle name="Input 2 4 5 3 8 3" xfId="22875"/>
    <cellStyle name="Input 2 4 5 3 9" xfId="22876"/>
    <cellStyle name="Input 2 4 5 4" xfId="22877"/>
    <cellStyle name="Input 2 4 5 4 10" xfId="22878"/>
    <cellStyle name="Input 2 4 5 4 2" xfId="22879"/>
    <cellStyle name="Input 2 4 5 4 2 2" xfId="22880"/>
    <cellStyle name="Input 2 4 5 4 2 2 2" xfId="22881"/>
    <cellStyle name="Input 2 4 5 4 2 2 3" xfId="22882"/>
    <cellStyle name="Input 2 4 5 4 2 3" xfId="22883"/>
    <cellStyle name="Input 2 4 5 4 2 3 2" xfId="22884"/>
    <cellStyle name="Input 2 4 5 4 2 3 3" xfId="22885"/>
    <cellStyle name="Input 2 4 5 4 2 4" xfId="22886"/>
    <cellStyle name="Input 2 4 5 4 2 4 2" xfId="22887"/>
    <cellStyle name="Input 2 4 5 4 2 4 3" xfId="22888"/>
    <cellStyle name="Input 2 4 5 4 2 5" xfId="22889"/>
    <cellStyle name="Input 2 4 5 4 2 5 2" xfId="22890"/>
    <cellStyle name="Input 2 4 5 4 2 5 3" xfId="22891"/>
    <cellStyle name="Input 2 4 5 4 2 6" xfId="22892"/>
    <cellStyle name="Input 2 4 5 4 2 6 2" xfId="22893"/>
    <cellStyle name="Input 2 4 5 4 2 6 3" xfId="22894"/>
    <cellStyle name="Input 2 4 5 4 2 7" xfId="22895"/>
    <cellStyle name="Input 2 4 5 4 2 7 2" xfId="22896"/>
    <cellStyle name="Input 2 4 5 4 2 7 3" xfId="22897"/>
    <cellStyle name="Input 2 4 5 4 2 8" xfId="22898"/>
    <cellStyle name="Input 2 4 5 4 2 9" xfId="22899"/>
    <cellStyle name="Input 2 4 5 4 3" xfId="22900"/>
    <cellStyle name="Input 2 4 5 4 3 2" xfId="22901"/>
    <cellStyle name="Input 2 4 5 4 3 3" xfId="22902"/>
    <cellStyle name="Input 2 4 5 4 4" xfId="22903"/>
    <cellStyle name="Input 2 4 5 4 4 2" xfId="22904"/>
    <cellStyle name="Input 2 4 5 4 4 3" xfId="22905"/>
    <cellStyle name="Input 2 4 5 4 5" xfId="22906"/>
    <cellStyle name="Input 2 4 5 4 5 2" xfId="22907"/>
    <cellStyle name="Input 2 4 5 4 5 3" xfId="22908"/>
    <cellStyle name="Input 2 4 5 4 6" xfId="22909"/>
    <cellStyle name="Input 2 4 5 4 6 2" xfId="22910"/>
    <cellStyle name="Input 2 4 5 4 6 3" xfId="22911"/>
    <cellStyle name="Input 2 4 5 4 7" xfId="22912"/>
    <cellStyle name="Input 2 4 5 4 7 2" xfId="22913"/>
    <cellStyle name="Input 2 4 5 4 7 3" xfId="22914"/>
    <cellStyle name="Input 2 4 5 4 8" xfId="22915"/>
    <cellStyle name="Input 2 4 5 4 8 2" xfId="22916"/>
    <cellStyle name="Input 2 4 5 4 8 3" xfId="22917"/>
    <cellStyle name="Input 2 4 5 4 9" xfId="22918"/>
    <cellStyle name="Input 2 4 5 5" xfId="22919"/>
    <cellStyle name="Input 2 4 5 5 2" xfId="22920"/>
    <cellStyle name="Input 2 4 5 5 2 2" xfId="22921"/>
    <cellStyle name="Input 2 4 5 5 2 3" xfId="22922"/>
    <cellStyle name="Input 2 4 5 5 3" xfId="22923"/>
    <cellStyle name="Input 2 4 5 5 3 2" xfId="22924"/>
    <cellStyle name="Input 2 4 5 5 3 3" xfId="22925"/>
    <cellStyle name="Input 2 4 5 5 4" xfId="22926"/>
    <cellStyle name="Input 2 4 5 5 4 2" xfId="22927"/>
    <cellStyle name="Input 2 4 5 5 4 3" xfId="22928"/>
    <cellStyle name="Input 2 4 5 5 5" xfId="22929"/>
    <cellStyle name="Input 2 4 5 5 5 2" xfId="22930"/>
    <cellStyle name="Input 2 4 5 5 5 3" xfId="22931"/>
    <cellStyle name="Input 2 4 5 5 6" xfId="22932"/>
    <cellStyle name="Input 2 4 5 5 6 2" xfId="22933"/>
    <cellStyle name="Input 2 4 5 5 6 3" xfId="22934"/>
    <cellStyle name="Input 2 4 5 5 7" xfId="22935"/>
    <cellStyle name="Input 2 4 5 5 7 2" xfId="22936"/>
    <cellStyle name="Input 2 4 5 5 7 3" xfId="22937"/>
    <cellStyle name="Input 2 4 5 5 8" xfId="22938"/>
    <cellStyle name="Input 2 4 5 5 9" xfId="22939"/>
    <cellStyle name="Input 2 4 5 6" xfId="22940"/>
    <cellStyle name="Input 2 4 5 6 2" xfId="22941"/>
    <cellStyle name="Input 2 4 5 6 3" xfId="22942"/>
    <cellStyle name="Input 2 4 5 7" xfId="22943"/>
    <cellStyle name="Input 2 4 5 7 2" xfId="22944"/>
    <cellStyle name="Input 2 4 5 7 3" xfId="22945"/>
    <cellStyle name="Input 2 4 5 8" xfId="22946"/>
    <cellStyle name="Input 2 4 5 8 2" xfId="22947"/>
    <cellStyle name="Input 2 4 5 8 3" xfId="22948"/>
    <cellStyle name="Input 2 4 5 9" xfId="22949"/>
    <cellStyle name="Input 2 4 5 9 2" xfId="22950"/>
    <cellStyle name="Input 2 4 5 9 3" xfId="22951"/>
    <cellStyle name="Input 2 4 6" xfId="22952"/>
    <cellStyle name="Input 2 4 6 10" xfId="22953"/>
    <cellStyle name="Input 2 4 6 2" xfId="22954"/>
    <cellStyle name="Input 2 4 6 2 2" xfId="22955"/>
    <cellStyle name="Input 2 4 6 2 2 2" xfId="22956"/>
    <cellStyle name="Input 2 4 6 2 2 3" xfId="22957"/>
    <cellStyle name="Input 2 4 6 2 3" xfId="22958"/>
    <cellStyle name="Input 2 4 6 2 3 2" xfId="22959"/>
    <cellStyle name="Input 2 4 6 2 3 3" xfId="22960"/>
    <cellStyle name="Input 2 4 6 2 4" xfId="22961"/>
    <cellStyle name="Input 2 4 6 2 4 2" xfId="22962"/>
    <cellStyle name="Input 2 4 6 2 4 3" xfId="22963"/>
    <cellStyle name="Input 2 4 6 2 5" xfId="22964"/>
    <cellStyle name="Input 2 4 6 2 5 2" xfId="22965"/>
    <cellStyle name="Input 2 4 6 2 5 3" xfId="22966"/>
    <cellStyle name="Input 2 4 6 2 6" xfId="22967"/>
    <cellStyle name="Input 2 4 6 2 6 2" xfId="22968"/>
    <cellStyle name="Input 2 4 6 2 6 3" xfId="22969"/>
    <cellStyle name="Input 2 4 6 2 7" xfId="22970"/>
    <cellStyle name="Input 2 4 6 2 7 2" xfId="22971"/>
    <cellStyle name="Input 2 4 6 2 7 3" xfId="22972"/>
    <cellStyle name="Input 2 4 6 2 8" xfId="22973"/>
    <cellStyle name="Input 2 4 6 2 9" xfId="22974"/>
    <cellStyle name="Input 2 4 6 3" xfId="22975"/>
    <cellStyle name="Input 2 4 6 3 2" xfId="22976"/>
    <cellStyle name="Input 2 4 6 3 3" xfId="22977"/>
    <cellStyle name="Input 2 4 6 4" xfId="22978"/>
    <cellStyle name="Input 2 4 6 4 2" xfId="22979"/>
    <cellStyle name="Input 2 4 6 4 3" xfId="22980"/>
    <cellStyle name="Input 2 4 6 5" xfId="22981"/>
    <cellStyle name="Input 2 4 6 5 2" xfId="22982"/>
    <cellStyle name="Input 2 4 6 5 3" xfId="22983"/>
    <cellStyle name="Input 2 4 6 6" xfId="22984"/>
    <cellStyle name="Input 2 4 6 6 2" xfId="22985"/>
    <cellStyle name="Input 2 4 6 6 3" xfId="22986"/>
    <cellStyle name="Input 2 4 6 7" xfId="22987"/>
    <cellStyle name="Input 2 4 6 7 2" xfId="22988"/>
    <cellStyle name="Input 2 4 6 7 3" xfId="22989"/>
    <cellStyle name="Input 2 4 6 8" xfId="22990"/>
    <cellStyle name="Input 2 4 6 8 2" xfId="22991"/>
    <cellStyle name="Input 2 4 6 8 3" xfId="22992"/>
    <cellStyle name="Input 2 4 6 9" xfId="22993"/>
    <cellStyle name="Input 2 4 7" xfId="22994"/>
    <cellStyle name="Input 2 4 7 10" xfId="22995"/>
    <cellStyle name="Input 2 4 7 2" xfId="22996"/>
    <cellStyle name="Input 2 4 7 2 2" xfId="22997"/>
    <cellStyle name="Input 2 4 7 2 2 2" xfId="22998"/>
    <cellStyle name="Input 2 4 7 2 2 3" xfId="22999"/>
    <cellStyle name="Input 2 4 7 2 3" xfId="23000"/>
    <cellStyle name="Input 2 4 7 2 3 2" xfId="23001"/>
    <cellStyle name="Input 2 4 7 2 3 3" xfId="23002"/>
    <cellStyle name="Input 2 4 7 2 4" xfId="23003"/>
    <cellStyle name="Input 2 4 7 2 4 2" xfId="23004"/>
    <cellStyle name="Input 2 4 7 2 4 3" xfId="23005"/>
    <cellStyle name="Input 2 4 7 2 5" xfId="23006"/>
    <cellStyle name="Input 2 4 7 2 5 2" xfId="23007"/>
    <cellStyle name="Input 2 4 7 2 5 3" xfId="23008"/>
    <cellStyle name="Input 2 4 7 2 6" xfId="23009"/>
    <cellStyle name="Input 2 4 7 2 6 2" xfId="23010"/>
    <cellStyle name="Input 2 4 7 2 6 3" xfId="23011"/>
    <cellStyle name="Input 2 4 7 2 7" xfId="23012"/>
    <cellStyle name="Input 2 4 7 2 7 2" xfId="23013"/>
    <cellStyle name="Input 2 4 7 2 7 3" xfId="23014"/>
    <cellStyle name="Input 2 4 7 2 8" xfId="23015"/>
    <cellStyle name="Input 2 4 7 2 9" xfId="23016"/>
    <cellStyle name="Input 2 4 7 3" xfId="23017"/>
    <cellStyle name="Input 2 4 7 3 2" xfId="23018"/>
    <cellStyle name="Input 2 4 7 3 3" xfId="23019"/>
    <cellStyle name="Input 2 4 7 4" xfId="23020"/>
    <cellStyle name="Input 2 4 7 4 2" xfId="23021"/>
    <cellStyle name="Input 2 4 7 4 3" xfId="23022"/>
    <cellStyle name="Input 2 4 7 5" xfId="23023"/>
    <cellStyle name="Input 2 4 7 5 2" xfId="23024"/>
    <cellStyle name="Input 2 4 7 5 3" xfId="23025"/>
    <cellStyle name="Input 2 4 7 6" xfId="23026"/>
    <cellStyle name="Input 2 4 7 6 2" xfId="23027"/>
    <cellStyle name="Input 2 4 7 6 3" xfId="23028"/>
    <cellStyle name="Input 2 4 7 7" xfId="23029"/>
    <cellStyle name="Input 2 4 7 7 2" xfId="23030"/>
    <cellStyle name="Input 2 4 7 7 3" xfId="23031"/>
    <cellStyle name="Input 2 4 7 8" xfId="23032"/>
    <cellStyle name="Input 2 4 7 8 2" xfId="23033"/>
    <cellStyle name="Input 2 4 7 8 3" xfId="23034"/>
    <cellStyle name="Input 2 4 7 9" xfId="23035"/>
    <cellStyle name="Input 2 4 8" xfId="23036"/>
    <cellStyle name="Input 2 4 8 10" xfId="23037"/>
    <cellStyle name="Input 2 4 8 2" xfId="23038"/>
    <cellStyle name="Input 2 4 8 2 2" xfId="23039"/>
    <cellStyle name="Input 2 4 8 2 2 2" xfId="23040"/>
    <cellStyle name="Input 2 4 8 2 2 3" xfId="23041"/>
    <cellStyle name="Input 2 4 8 2 3" xfId="23042"/>
    <cellStyle name="Input 2 4 8 2 3 2" xfId="23043"/>
    <cellStyle name="Input 2 4 8 2 3 3" xfId="23044"/>
    <cellStyle name="Input 2 4 8 2 4" xfId="23045"/>
    <cellStyle name="Input 2 4 8 2 4 2" xfId="23046"/>
    <cellStyle name="Input 2 4 8 2 4 3" xfId="23047"/>
    <cellStyle name="Input 2 4 8 2 5" xfId="23048"/>
    <cellStyle name="Input 2 4 8 2 5 2" xfId="23049"/>
    <cellStyle name="Input 2 4 8 2 5 3" xfId="23050"/>
    <cellStyle name="Input 2 4 8 2 6" xfId="23051"/>
    <cellStyle name="Input 2 4 8 2 6 2" xfId="23052"/>
    <cellStyle name="Input 2 4 8 2 6 3" xfId="23053"/>
    <cellStyle name="Input 2 4 8 2 7" xfId="23054"/>
    <cellStyle name="Input 2 4 8 2 7 2" xfId="23055"/>
    <cellStyle name="Input 2 4 8 2 7 3" xfId="23056"/>
    <cellStyle name="Input 2 4 8 2 8" xfId="23057"/>
    <cellStyle name="Input 2 4 8 2 9" xfId="23058"/>
    <cellStyle name="Input 2 4 8 3" xfId="23059"/>
    <cellStyle name="Input 2 4 8 3 2" xfId="23060"/>
    <cellStyle name="Input 2 4 8 3 3" xfId="23061"/>
    <cellStyle name="Input 2 4 8 4" xfId="23062"/>
    <cellStyle name="Input 2 4 8 4 2" xfId="23063"/>
    <cellStyle name="Input 2 4 8 4 3" xfId="23064"/>
    <cellStyle name="Input 2 4 8 5" xfId="23065"/>
    <cellStyle name="Input 2 4 8 5 2" xfId="23066"/>
    <cellStyle name="Input 2 4 8 5 3" xfId="23067"/>
    <cellStyle name="Input 2 4 8 6" xfId="23068"/>
    <cellStyle name="Input 2 4 8 6 2" xfId="23069"/>
    <cellStyle name="Input 2 4 8 6 3" xfId="23070"/>
    <cellStyle name="Input 2 4 8 7" xfId="23071"/>
    <cellStyle name="Input 2 4 8 7 2" xfId="23072"/>
    <cellStyle name="Input 2 4 8 7 3" xfId="23073"/>
    <cellStyle name="Input 2 4 8 8" xfId="23074"/>
    <cellStyle name="Input 2 4 8 8 2" xfId="23075"/>
    <cellStyle name="Input 2 4 8 8 3" xfId="23076"/>
    <cellStyle name="Input 2 4 8 9" xfId="23077"/>
    <cellStyle name="Input 2 4 9" xfId="23078"/>
    <cellStyle name="Input 2 4 9 2" xfId="23079"/>
    <cellStyle name="Input 2 4 9 2 2" xfId="23080"/>
    <cellStyle name="Input 2 4 9 2 3" xfId="23081"/>
    <cellStyle name="Input 2 4 9 3" xfId="23082"/>
    <cellStyle name="Input 2 4 9 3 2" xfId="23083"/>
    <cellStyle name="Input 2 4 9 3 3" xfId="23084"/>
    <cellStyle name="Input 2 4 9 4" xfId="23085"/>
    <cellStyle name="Input 2 4 9 4 2" xfId="23086"/>
    <cellStyle name="Input 2 4 9 4 3" xfId="23087"/>
    <cellStyle name="Input 2 4 9 5" xfId="23088"/>
    <cellStyle name="Input 2 4 9 5 2" xfId="23089"/>
    <cellStyle name="Input 2 4 9 5 3" xfId="23090"/>
    <cellStyle name="Input 2 4 9 6" xfId="23091"/>
    <cellStyle name="Input 2 4 9 6 2" xfId="23092"/>
    <cellStyle name="Input 2 4 9 6 3" xfId="23093"/>
    <cellStyle name="Input 2 4 9 7" xfId="23094"/>
    <cellStyle name="Input 2 4 9 7 2" xfId="23095"/>
    <cellStyle name="Input 2 4 9 7 3" xfId="23096"/>
    <cellStyle name="Input 2 4 9 8" xfId="23097"/>
    <cellStyle name="Input 2 4 9 9" xfId="23098"/>
    <cellStyle name="Input 2 5" xfId="23099"/>
    <cellStyle name="Input 2 5 10" xfId="23100"/>
    <cellStyle name="Input 2 5 10 2" xfId="23101"/>
    <cellStyle name="Input 2 5 10 3" xfId="23102"/>
    <cellStyle name="Input 2 5 11" xfId="23103"/>
    <cellStyle name="Input 2 5 11 2" xfId="23104"/>
    <cellStyle name="Input 2 5 11 3" xfId="23105"/>
    <cellStyle name="Input 2 5 12" xfId="44170"/>
    <cellStyle name="Input 2 5 2" xfId="23106"/>
    <cellStyle name="Input 2 5 2 10" xfId="23107"/>
    <cellStyle name="Input 2 5 2 2" xfId="23108"/>
    <cellStyle name="Input 2 5 2 2 2" xfId="23109"/>
    <cellStyle name="Input 2 5 2 2 2 2" xfId="23110"/>
    <cellStyle name="Input 2 5 2 2 2 3" xfId="23111"/>
    <cellStyle name="Input 2 5 2 2 3" xfId="23112"/>
    <cellStyle name="Input 2 5 2 2 3 2" xfId="23113"/>
    <cellStyle name="Input 2 5 2 2 3 3" xfId="23114"/>
    <cellStyle name="Input 2 5 2 2 4" xfId="23115"/>
    <cellStyle name="Input 2 5 2 2 4 2" xfId="23116"/>
    <cellStyle name="Input 2 5 2 2 4 3" xfId="23117"/>
    <cellStyle name="Input 2 5 2 2 5" xfId="23118"/>
    <cellStyle name="Input 2 5 2 2 5 2" xfId="23119"/>
    <cellStyle name="Input 2 5 2 2 5 3" xfId="23120"/>
    <cellStyle name="Input 2 5 2 2 6" xfId="23121"/>
    <cellStyle name="Input 2 5 2 2 6 2" xfId="23122"/>
    <cellStyle name="Input 2 5 2 2 6 3" xfId="23123"/>
    <cellStyle name="Input 2 5 2 2 7" xfId="23124"/>
    <cellStyle name="Input 2 5 2 2 7 2" xfId="23125"/>
    <cellStyle name="Input 2 5 2 2 7 3" xfId="23126"/>
    <cellStyle name="Input 2 5 2 2 8" xfId="23127"/>
    <cellStyle name="Input 2 5 2 2 9" xfId="23128"/>
    <cellStyle name="Input 2 5 2 3" xfId="23129"/>
    <cellStyle name="Input 2 5 2 3 2" xfId="23130"/>
    <cellStyle name="Input 2 5 2 3 3" xfId="23131"/>
    <cellStyle name="Input 2 5 2 4" xfId="23132"/>
    <cellStyle name="Input 2 5 2 4 2" xfId="23133"/>
    <cellStyle name="Input 2 5 2 4 3" xfId="23134"/>
    <cellStyle name="Input 2 5 2 5" xfId="23135"/>
    <cellStyle name="Input 2 5 2 5 2" xfId="23136"/>
    <cellStyle name="Input 2 5 2 5 3" xfId="23137"/>
    <cellStyle name="Input 2 5 2 6" xfId="23138"/>
    <cellStyle name="Input 2 5 2 6 2" xfId="23139"/>
    <cellStyle name="Input 2 5 2 6 3" xfId="23140"/>
    <cellStyle name="Input 2 5 2 7" xfId="23141"/>
    <cellStyle name="Input 2 5 2 7 2" xfId="23142"/>
    <cellStyle name="Input 2 5 2 7 3" xfId="23143"/>
    <cellStyle name="Input 2 5 2 8" xfId="23144"/>
    <cellStyle name="Input 2 5 2 8 2" xfId="23145"/>
    <cellStyle name="Input 2 5 2 8 3" xfId="23146"/>
    <cellStyle name="Input 2 5 2 9" xfId="23147"/>
    <cellStyle name="Input 2 5 3" xfId="23148"/>
    <cellStyle name="Input 2 5 3 10" xfId="23149"/>
    <cellStyle name="Input 2 5 3 2" xfId="23150"/>
    <cellStyle name="Input 2 5 3 2 2" xfId="23151"/>
    <cellStyle name="Input 2 5 3 2 2 2" xfId="23152"/>
    <cellStyle name="Input 2 5 3 2 2 3" xfId="23153"/>
    <cellStyle name="Input 2 5 3 2 3" xfId="23154"/>
    <cellStyle name="Input 2 5 3 2 3 2" xfId="23155"/>
    <cellStyle name="Input 2 5 3 2 3 3" xfId="23156"/>
    <cellStyle name="Input 2 5 3 2 4" xfId="23157"/>
    <cellStyle name="Input 2 5 3 2 4 2" xfId="23158"/>
    <cellStyle name="Input 2 5 3 2 4 3" xfId="23159"/>
    <cellStyle name="Input 2 5 3 2 5" xfId="23160"/>
    <cellStyle name="Input 2 5 3 2 5 2" xfId="23161"/>
    <cellStyle name="Input 2 5 3 2 5 3" xfId="23162"/>
    <cellStyle name="Input 2 5 3 2 6" xfId="23163"/>
    <cellStyle name="Input 2 5 3 2 6 2" xfId="23164"/>
    <cellStyle name="Input 2 5 3 2 6 3" xfId="23165"/>
    <cellStyle name="Input 2 5 3 2 7" xfId="23166"/>
    <cellStyle name="Input 2 5 3 2 7 2" xfId="23167"/>
    <cellStyle name="Input 2 5 3 2 7 3" xfId="23168"/>
    <cellStyle name="Input 2 5 3 2 8" xfId="23169"/>
    <cellStyle name="Input 2 5 3 2 9" xfId="23170"/>
    <cellStyle name="Input 2 5 3 3" xfId="23171"/>
    <cellStyle name="Input 2 5 3 3 2" xfId="23172"/>
    <cellStyle name="Input 2 5 3 3 3" xfId="23173"/>
    <cellStyle name="Input 2 5 3 4" xfId="23174"/>
    <cellStyle name="Input 2 5 3 4 2" xfId="23175"/>
    <cellStyle name="Input 2 5 3 4 3" xfId="23176"/>
    <cellStyle name="Input 2 5 3 5" xfId="23177"/>
    <cellStyle name="Input 2 5 3 5 2" xfId="23178"/>
    <cellStyle name="Input 2 5 3 5 3" xfId="23179"/>
    <cellStyle name="Input 2 5 3 6" xfId="23180"/>
    <cellStyle name="Input 2 5 3 6 2" xfId="23181"/>
    <cellStyle name="Input 2 5 3 6 3" xfId="23182"/>
    <cellStyle name="Input 2 5 3 7" xfId="23183"/>
    <cellStyle name="Input 2 5 3 7 2" xfId="23184"/>
    <cellStyle name="Input 2 5 3 7 3" xfId="23185"/>
    <cellStyle name="Input 2 5 3 8" xfId="23186"/>
    <cellStyle name="Input 2 5 3 8 2" xfId="23187"/>
    <cellStyle name="Input 2 5 3 8 3" xfId="23188"/>
    <cellStyle name="Input 2 5 3 9" xfId="23189"/>
    <cellStyle name="Input 2 5 4" xfId="23190"/>
    <cellStyle name="Input 2 5 4 10" xfId="23191"/>
    <cellStyle name="Input 2 5 4 2" xfId="23192"/>
    <cellStyle name="Input 2 5 4 2 2" xfId="23193"/>
    <cellStyle name="Input 2 5 4 2 2 2" xfId="23194"/>
    <cellStyle name="Input 2 5 4 2 2 3" xfId="23195"/>
    <cellStyle name="Input 2 5 4 2 3" xfId="23196"/>
    <cellStyle name="Input 2 5 4 2 3 2" xfId="23197"/>
    <cellStyle name="Input 2 5 4 2 3 3" xfId="23198"/>
    <cellStyle name="Input 2 5 4 2 4" xfId="23199"/>
    <cellStyle name="Input 2 5 4 2 4 2" xfId="23200"/>
    <cellStyle name="Input 2 5 4 2 4 3" xfId="23201"/>
    <cellStyle name="Input 2 5 4 2 5" xfId="23202"/>
    <cellStyle name="Input 2 5 4 2 5 2" xfId="23203"/>
    <cellStyle name="Input 2 5 4 2 5 3" xfId="23204"/>
    <cellStyle name="Input 2 5 4 2 6" xfId="23205"/>
    <cellStyle name="Input 2 5 4 2 6 2" xfId="23206"/>
    <cellStyle name="Input 2 5 4 2 6 3" xfId="23207"/>
    <cellStyle name="Input 2 5 4 2 7" xfId="23208"/>
    <cellStyle name="Input 2 5 4 2 7 2" xfId="23209"/>
    <cellStyle name="Input 2 5 4 2 7 3" xfId="23210"/>
    <cellStyle name="Input 2 5 4 2 8" xfId="23211"/>
    <cellStyle name="Input 2 5 4 2 9" xfId="23212"/>
    <cellStyle name="Input 2 5 4 3" xfId="23213"/>
    <cellStyle name="Input 2 5 4 3 2" xfId="23214"/>
    <cellStyle name="Input 2 5 4 3 3" xfId="23215"/>
    <cellStyle name="Input 2 5 4 4" xfId="23216"/>
    <cellStyle name="Input 2 5 4 4 2" xfId="23217"/>
    <cellStyle name="Input 2 5 4 4 3" xfId="23218"/>
    <cellStyle name="Input 2 5 4 5" xfId="23219"/>
    <cellStyle name="Input 2 5 4 5 2" xfId="23220"/>
    <cellStyle name="Input 2 5 4 5 3" xfId="23221"/>
    <cellStyle name="Input 2 5 4 6" xfId="23222"/>
    <cellStyle name="Input 2 5 4 6 2" xfId="23223"/>
    <cellStyle name="Input 2 5 4 6 3" xfId="23224"/>
    <cellStyle name="Input 2 5 4 7" xfId="23225"/>
    <cellStyle name="Input 2 5 4 7 2" xfId="23226"/>
    <cellStyle name="Input 2 5 4 7 3" xfId="23227"/>
    <cellStyle name="Input 2 5 4 8" xfId="23228"/>
    <cellStyle name="Input 2 5 4 8 2" xfId="23229"/>
    <cellStyle name="Input 2 5 4 8 3" xfId="23230"/>
    <cellStyle name="Input 2 5 4 9" xfId="23231"/>
    <cellStyle name="Input 2 5 5" xfId="23232"/>
    <cellStyle name="Input 2 5 5 2" xfId="23233"/>
    <cellStyle name="Input 2 5 5 2 2" xfId="23234"/>
    <cellStyle name="Input 2 5 5 2 3" xfId="23235"/>
    <cellStyle name="Input 2 5 5 3" xfId="23236"/>
    <cellStyle name="Input 2 5 5 3 2" xfId="23237"/>
    <cellStyle name="Input 2 5 5 3 3" xfId="23238"/>
    <cellStyle name="Input 2 5 5 4" xfId="23239"/>
    <cellStyle name="Input 2 5 5 4 2" xfId="23240"/>
    <cellStyle name="Input 2 5 5 4 3" xfId="23241"/>
    <cellStyle name="Input 2 5 5 5" xfId="23242"/>
    <cellStyle name="Input 2 5 5 5 2" xfId="23243"/>
    <cellStyle name="Input 2 5 5 5 3" xfId="23244"/>
    <cellStyle name="Input 2 5 5 6" xfId="23245"/>
    <cellStyle name="Input 2 5 5 6 2" xfId="23246"/>
    <cellStyle name="Input 2 5 5 6 3" xfId="23247"/>
    <cellStyle name="Input 2 5 5 7" xfId="23248"/>
    <cellStyle name="Input 2 5 5 7 2" xfId="23249"/>
    <cellStyle name="Input 2 5 5 7 3" xfId="23250"/>
    <cellStyle name="Input 2 5 5 8" xfId="23251"/>
    <cellStyle name="Input 2 5 5 9" xfId="23252"/>
    <cellStyle name="Input 2 5 6" xfId="23253"/>
    <cellStyle name="Input 2 5 6 2" xfId="23254"/>
    <cellStyle name="Input 2 5 6 3" xfId="23255"/>
    <cellStyle name="Input 2 5 7" xfId="23256"/>
    <cellStyle name="Input 2 5 7 2" xfId="23257"/>
    <cellStyle name="Input 2 5 7 3" xfId="23258"/>
    <cellStyle name="Input 2 5 8" xfId="23259"/>
    <cellStyle name="Input 2 5 8 2" xfId="23260"/>
    <cellStyle name="Input 2 5 8 3" xfId="23261"/>
    <cellStyle name="Input 2 5 9" xfId="23262"/>
    <cellStyle name="Input 2 5 9 2" xfId="23263"/>
    <cellStyle name="Input 2 5 9 3" xfId="23264"/>
    <cellStyle name="Input 2 6" xfId="23265"/>
    <cellStyle name="Input 2 6 10" xfId="23266"/>
    <cellStyle name="Input 2 6 2" xfId="23267"/>
    <cellStyle name="Input 2 6 2 2" xfId="23268"/>
    <cellStyle name="Input 2 6 2 2 2" xfId="23269"/>
    <cellStyle name="Input 2 6 2 2 3" xfId="23270"/>
    <cellStyle name="Input 2 6 2 3" xfId="23271"/>
    <cellStyle name="Input 2 6 2 3 2" xfId="23272"/>
    <cellStyle name="Input 2 6 2 3 3" xfId="23273"/>
    <cellStyle name="Input 2 6 2 4" xfId="23274"/>
    <cellStyle name="Input 2 6 2 4 2" xfId="23275"/>
    <cellStyle name="Input 2 6 2 4 3" xfId="23276"/>
    <cellStyle name="Input 2 6 2 5" xfId="23277"/>
    <cellStyle name="Input 2 6 2 5 2" xfId="23278"/>
    <cellStyle name="Input 2 6 2 5 3" xfId="23279"/>
    <cellStyle name="Input 2 6 2 6" xfId="23280"/>
    <cellStyle name="Input 2 6 2 6 2" xfId="23281"/>
    <cellStyle name="Input 2 6 2 6 3" xfId="23282"/>
    <cellStyle name="Input 2 6 2 7" xfId="23283"/>
    <cellStyle name="Input 2 6 2 7 2" xfId="23284"/>
    <cellStyle name="Input 2 6 2 7 3" xfId="23285"/>
    <cellStyle name="Input 2 6 2 8" xfId="23286"/>
    <cellStyle name="Input 2 6 2 9" xfId="23287"/>
    <cellStyle name="Input 2 6 3" xfId="23288"/>
    <cellStyle name="Input 2 6 3 2" xfId="23289"/>
    <cellStyle name="Input 2 6 3 3" xfId="23290"/>
    <cellStyle name="Input 2 6 4" xfId="23291"/>
    <cellStyle name="Input 2 6 4 2" xfId="23292"/>
    <cellStyle name="Input 2 6 4 3" xfId="23293"/>
    <cellStyle name="Input 2 6 5" xfId="23294"/>
    <cellStyle name="Input 2 6 5 2" xfId="23295"/>
    <cellStyle name="Input 2 6 5 3" xfId="23296"/>
    <cellStyle name="Input 2 6 6" xfId="23297"/>
    <cellStyle name="Input 2 6 6 2" xfId="23298"/>
    <cellStyle name="Input 2 6 6 3" xfId="23299"/>
    <cellStyle name="Input 2 6 7" xfId="23300"/>
    <cellStyle name="Input 2 6 7 2" xfId="23301"/>
    <cellStyle name="Input 2 6 7 3" xfId="23302"/>
    <cellStyle name="Input 2 6 8" xfId="23303"/>
    <cellStyle name="Input 2 6 8 2" xfId="23304"/>
    <cellStyle name="Input 2 6 8 3" xfId="23305"/>
    <cellStyle name="Input 2 6 9" xfId="23306"/>
    <cellStyle name="Input 2 7" xfId="23307"/>
    <cellStyle name="Input 2 7 10" xfId="23308"/>
    <cellStyle name="Input 2 7 2" xfId="23309"/>
    <cellStyle name="Input 2 7 2 2" xfId="23310"/>
    <cellStyle name="Input 2 7 2 2 2" xfId="23311"/>
    <cellStyle name="Input 2 7 2 2 3" xfId="23312"/>
    <cellStyle name="Input 2 7 2 3" xfId="23313"/>
    <cellStyle name="Input 2 7 2 3 2" xfId="23314"/>
    <cellStyle name="Input 2 7 2 3 3" xfId="23315"/>
    <cellStyle name="Input 2 7 2 4" xfId="23316"/>
    <cellStyle name="Input 2 7 2 4 2" xfId="23317"/>
    <cellStyle name="Input 2 7 2 4 3" xfId="23318"/>
    <cellStyle name="Input 2 7 2 5" xfId="23319"/>
    <cellStyle name="Input 2 7 2 5 2" xfId="23320"/>
    <cellStyle name="Input 2 7 2 5 3" xfId="23321"/>
    <cellStyle name="Input 2 7 2 6" xfId="23322"/>
    <cellStyle name="Input 2 7 2 6 2" xfId="23323"/>
    <cellStyle name="Input 2 7 2 6 3" xfId="23324"/>
    <cellStyle name="Input 2 7 2 7" xfId="23325"/>
    <cellStyle name="Input 2 7 2 7 2" xfId="23326"/>
    <cellStyle name="Input 2 7 2 7 3" xfId="23327"/>
    <cellStyle name="Input 2 7 2 8" xfId="23328"/>
    <cellStyle name="Input 2 7 2 9" xfId="23329"/>
    <cellStyle name="Input 2 7 3" xfId="23330"/>
    <cellStyle name="Input 2 7 3 2" xfId="23331"/>
    <cellStyle name="Input 2 7 3 3" xfId="23332"/>
    <cellStyle name="Input 2 7 4" xfId="23333"/>
    <cellStyle name="Input 2 7 4 2" xfId="23334"/>
    <cellStyle name="Input 2 7 4 3" xfId="23335"/>
    <cellStyle name="Input 2 7 5" xfId="23336"/>
    <cellStyle name="Input 2 7 5 2" xfId="23337"/>
    <cellStyle name="Input 2 7 5 3" xfId="23338"/>
    <cellStyle name="Input 2 7 6" xfId="23339"/>
    <cellStyle name="Input 2 7 6 2" xfId="23340"/>
    <cellStyle name="Input 2 7 6 3" xfId="23341"/>
    <cellStyle name="Input 2 7 7" xfId="23342"/>
    <cellStyle name="Input 2 7 7 2" xfId="23343"/>
    <cellStyle name="Input 2 7 7 3" xfId="23344"/>
    <cellStyle name="Input 2 7 8" xfId="23345"/>
    <cellStyle name="Input 2 7 8 2" xfId="23346"/>
    <cellStyle name="Input 2 7 8 3" xfId="23347"/>
    <cellStyle name="Input 2 7 9" xfId="23348"/>
    <cellStyle name="Input 2 8" xfId="23349"/>
    <cellStyle name="Input 2 8 10" xfId="23350"/>
    <cellStyle name="Input 2 8 2" xfId="23351"/>
    <cellStyle name="Input 2 8 2 2" xfId="23352"/>
    <cellStyle name="Input 2 8 2 2 2" xfId="23353"/>
    <cellStyle name="Input 2 8 2 2 3" xfId="23354"/>
    <cellStyle name="Input 2 8 2 3" xfId="23355"/>
    <cellStyle name="Input 2 8 2 3 2" xfId="23356"/>
    <cellStyle name="Input 2 8 2 3 3" xfId="23357"/>
    <cellStyle name="Input 2 8 2 4" xfId="23358"/>
    <cellStyle name="Input 2 8 2 4 2" xfId="23359"/>
    <cellStyle name="Input 2 8 2 4 3" xfId="23360"/>
    <cellStyle name="Input 2 8 2 5" xfId="23361"/>
    <cellStyle name="Input 2 8 2 5 2" xfId="23362"/>
    <cellStyle name="Input 2 8 2 5 3" xfId="23363"/>
    <cellStyle name="Input 2 8 2 6" xfId="23364"/>
    <cellStyle name="Input 2 8 2 6 2" xfId="23365"/>
    <cellStyle name="Input 2 8 2 6 3" xfId="23366"/>
    <cellStyle name="Input 2 8 2 7" xfId="23367"/>
    <cellStyle name="Input 2 8 2 7 2" xfId="23368"/>
    <cellStyle name="Input 2 8 2 7 3" xfId="23369"/>
    <cellStyle name="Input 2 8 2 8" xfId="23370"/>
    <cellStyle name="Input 2 8 2 9" xfId="23371"/>
    <cellStyle name="Input 2 8 3" xfId="23372"/>
    <cellStyle name="Input 2 8 3 2" xfId="23373"/>
    <cellStyle name="Input 2 8 3 3" xfId="23374"/>
    <cellStyle name="Input 2 8 4" xfId="23375"/>
    <cellStyle name="Input 2 8 4 2" xfId="23376"/>
    <cellStyle name="Input 2 8 4 3" xfId="23377"/>
    <cellStyle name="Input 2 8 5" xfId="23378"/>
    <cellStyle name="Input 2 8 5 2" xfId="23379"/>
    <cellStyle name="Input 2 8 5 3" xfId="23380"/>
    <cellStyle name="Input 2 8 6" xfId="23381"/>
    <cellStyle name="Input 2 8 6 2" xfId="23382"/>
    <cellStyle name="Input 2 8 6 3" xfId="23383"/>
    <cellStyle name="Input 2 8 7" xfId="23384"/>
    <cellStyle name="Input 2 8 7 2" xfId="23385"/>
    <cellStyle name="Input 2 8 7 3" xfId="23386"/>
    <cellStyle name="Input 2 8 8" xfId="23387"/>
    <cellStyle name="Input 2 8 8 2" xfId="23388"/>
    <cellStyle name="Input 2 8 8 3" xfId="23389"/>
    <cellStyle name="Input 2 8 9" xfId="23390"/>
    <cellStyle name="Input 2 9" xfId="23391"/>
    <cellStyle name="Input 2 9 2" xfId="23392"/>
    <cellStyle name="Input 2 9 2 2" xfId="23393"/>
    <cellStyle name="Input 2 9 2 3" xfId="23394"/>
    <cellStyle name="Input 2 9 3" xfId="23395"/>
    <cellStyle name="Input 2 9 3 2" xfId="23396"/>
    <cellStyle name="Input 2 9 3 3" xfId="23397"/>
    <cellStyle name="Input 2 9 4" xfId="23398"/>
    <cellStyle name="Input 2 9 4 2" xfId="23399"/>
    <cellStyle name="Input 2 9 4 3" xfId="23400"/>
    <cellStyle name="Input 2 9 5" xfId="23401"/>
    <cellStyle name="Input 2 9 5 2" xfId="23402"/>
    <cellStyle name="Input 2 9 5 3" xfId="23403"/>
    <cellStyle name="Input 2 9 6" xfId="23404"/>
    <cellStyle name="Input 2 9 6 2" xfId="23405"/>
    <cellStyle name="Input 2 9 6 3" xfId="23406"/>
    <cellStyle name="Input 2 9 7" xfId="23407"/>
    <cellStyle name="Input 2 9 7 2" xfId="23408"/>
    <cellStyle name="Input 2 9 7 3" xfId="23409"/>
    <cellStyle name="Input 2 9 8" xfId="23410"/>
    <cellStyle name="Input 2 9 9" xfId="23411"/>
    <cellStyle name="Input 3" xfId="444"/>
    <cellStyle name="Input 3 2" xfId="445"/>
    <cellStyle name="Input 3 2 10" xfId="23412"/>
    <cellStyle name="Input 3 2 10 2" xfId="23413"/>
    <cellStyle name="Input 3 2 10 3" xfId="23414"/>
    <cellStyle name="Input 3 2 11" xfId="23415"/>
    <cellStyle name="Input 3 2 11 2" xfId="23416"/>
    <cellStyle name="Input 3 2 11 3" xfId="23417"/>
    <cellStyle name="Input 3 2 12" xfId="23418"/>
    <cellStyle name="Input 3 2 13" xfId="23419"/>
    <cellStyle name="Input 3 2 2" xfId="23420"/>
    <cellStyle name="Input 3 2 2 10" xfId="23421"/>
    <cellStyle name="Input 3 2 2 10 2" xfId="23422"/>
    <cellStyle name="Input 3 2 2 10 3" xfId="23423"/>
    <cellStyle name="Input 3 2 2 11" xfId="23424"/>
    <cellStyle name="Input 3 2 2 11 2" xfId="23425"/>
    <cellStyle name="Input 3 2 2 11 3" xfId="23426"/>
    <cellStyle name="Input 3 2 2 12" xfId="23427"/>
    <cellStyle name="Input 3 2 2 12 2" xfId="23428"/>
    <cellStyle name="Input 3 2 2 12 3" xfId="23429"/>
    <cellStyle name="Input 3 2 2 13" xfId="23430"/>
    <cellStyle name="Input 3 2 2 13 2" xfId="23431"/>
    <cellStyle name="Input 3 2 2 13 3" xfId="23432"/>
    <cellStyle name="Input 3 2 2 14" xfId="44171"/>
    <cellStyle name="Input 3 2 2 2" xfId="23433"/>
    <cellStyle name="Input 3 2 2 2 10" xfId="44172"/>
    <cellStyle name="Input 3 2 2 2 2" xfId="23434"/>
    <cellStyle name="Input 3 2 2 2 2 10" xfId="23435"/>
    <cellStyle name="Input 3 2 2 2 2 2" xfId="23436"/>
    <cellStyle name="Input 3 2 2 2 2 2 2" xfId="23437"/>
    <cellStyle name="Input 3 2 2 2 2 2 2 2" xfId="23438"/>
    <cellStyle name="Input 3 2 2 2 2 2 2 3" xfId="23439"/>
    <cellStyle name="Input 3 2 2 2 2 2 3" xfId="23440"/>
    <cellStyle name="Input 3 2 2 2 2 2 3 2" xfId="23441"/>
    <cellStyle name="Input 3 2 2 2 2 2 3 3" xfId="23442"/>
    <cellStyle name="Input 3 2 2 2 2 2 4" xfId="23443"/>
    <cellStyle name="Input 3 2 2 2 2 2 4 2" xfId="23444"/>
    <cellStyle name="Input 3 2 2 2 2 2 4 3" xfId="23445"/>
    <cellStyle name="Input 3 2 2 2 2 2 5" xfId="23446"/>
    <cellStyle name="Input 3 2 2 2 2 2 5 2" xfId="23447"/>
    <cellStyle name="Input 3 2 2 2 2 2 5 3" xfId="23448"/>
    <cellStyle name="Input 3 2 2 2 2 2 6" xfId="23449"/>
    <cellStyle name="Input 3 2 2 2 2 2 6 2" xfId="23450"/>
    <cellStyle name="Input 3 2 2 2 2 2 6 3" xfId="23451"/>
    <cellStyle name="Input 3 2 2 2 2 2 7" xfId="23452"/>
    <cellStyle name="Input 3 2 2 2 2 2 7 2" xfId="23453"/>
    <cellStyle name="Input 3 2 2 2 2 2 7 3" xfId="23454"/>
    <cellStyle name="Input 3 2 2 2 2 2 8" xfId="23455"/>
    <cellStyle name="Input 3 2 2 2 2 2 9" xfId="23456"/>
    <cellStyle name="Input 3 2 2 2 2 3" xfId="23457"/>
    <cellStyle name="Input 3 2 2 2 2 3 2" xfId="23458"/>
    <cellStyle name="Input 3 2 2 2 2 3 3" xfId="23459"/>
    <cellStyle name="Input 3 2 2 2 2 4" xfId="23460"/>
    <cellStyle name="Input 3 2 2 2 2 4 2" xfId="23461"/>
    <cellStyle name="Input 3 2 2 2 2 4 3" xfId="23462"/>
    <cellStyle name="Input 3 2 2 2 2 5" xfId="23463"/>
    <cellStyle name="Input 3 2 2 2 2 5 2" xfId="23464"/>
    <cellStyle name="Input 3 2 2 2 2 5 3" xfId="23465"/>
    <cellStyle name="Input 3 2 2 2 2 6" xfId="23466"/>
    <cellStyle name="Input 3 2 2 2 2 6 2" xfId="23467"/>
    <cellStyle name="Input 3 2 2 2 2 6 3" xfId="23468"/>
    <cellStyle name="Input 3 2 2 2 2 7" xfId="23469"/>
    <cellStyle name="Input 3 2 2 2 2 7 2" xfId="23470"/>
    <cellStyle name="Input 3 2 2 2 2 7 3" xfId="23471"/>
    <cellStyle name="Input 3 2 2 2 2 8" xfId="23472"/>
    <cellStyle name="Input 3 2 2 2 2 8 2" xfId="23473"/>
    <cellStyle name="Input 3 2 2 2 2 8 3" xfId="23474"/>
    <cellStyle name="Input 3 2 2 2 2 9" xfId="23475"/>
    <cellStyle name="Input 3 2 2 2 3" xfId="23476"/>
    <cellStyle name="Input 3 2 2 2 3 10" xfId="23477"/>
    <cellStyle name="Input 3 2 2 2 3 2" xfId="23478"/>
    <cellStyle name="Input 3 2 2 2 3 2 2" xfId="23479"/>
    <cellStyle name="Input 3 2 2 2 3 2 2 2" xfId="23480"/>
    <cellStyle name="Input 3 2 2 2 3 2 2 3" xfId="23481"/>
    <cellStyle name="Input 3 2 2 2 3 2 3" xfId="23482"/>
    <cellStyle name="Input 3 2 2 2 3 2 3 2" xfId="23483"/>
    <cellStyle name="Input 3 2 2 2 3 2 3 3" xfId="23484"/>
    <cellStyle name="Input 3 2 2 2 3 2 4" xfId="23485"/>
    <cellStyle name="Input 3 2 2 2 3 2 4 2" xfId="23486"/>
    <cellStyle name="Input 3 2 2 2 3 2 4 3" xfId="23487"/>
    <cellStyle name="Input 3 2 2 2 3 2 5" xfId="23488"/>
    <cellStyle name="Input 3 2 2 2 3 2 5 2" xfId="23489"/>
    <cellStyle name="Input 3 2 2 2 3 2 5 3" xfId="23490"/>
    <cellStyle name="Input 3 2 2 2 3 2 6" xfId="23491"/>
    <cellStyle name="Input 3 2 2 2 3 2 6 2" xfId="23492"/>
    <cellStyle name="Input 3 2 2 2 3 2 6 3" xfId="23493"/>
    <cellStyle name="Input 3 2 2 2 3 2 7" xfId="23494"/>
    <cellStyle name="Input 3 2 2 2 3 2 7 2" xfId="23495"/>
    <cellStyle name="Input 3 2 2 2 3 2 7 3" xfId="23496"/>
    <cellStyle name="Input 3 2 2 2 3 2 8" xfId="23497"/>
    <cellStyle name="Input 3 2 2 2 3 2 9" xfId="23498"/>
    <cellStyle name="Input 3 2 2 2 3 3" xfId="23499"/>
    <cellStyle name="Input 3 2 2 2 3 3 2" xfId="23500"/>
    <cellStyle name="Input 3 2 2 2 3 3 3" xfId="23501"/>
    <cellStyle name="Input 3 2 2 2 3 4" xfId="23502"/>
    <cellStyle name="Input 3 2 2 2 3 4 2" xfId="23503"/>
    <cellStyle name="Input 3 2 2 2 3 4 3" xfId="23504"/>
    <cellStyle name="Input 3 2 2 2 3 5" xfId="23505"/>
    <cellStyle name="Input 3 2 2 2 3 5 2" xfId="23506"/>
    <cellStyle name="Input 3 2 2 2 3 5 3" xfId="23507"/>
    <cellStyle name="Input 3 2 2 2 3 6" xfId="23508"/>
    <cellStyle name="Input 3 2 2 2 3 6 2" xfId="23509"/>
    <cellStyle name="Input 3 2 2 2 3 6 3" xfId="23510"/>
    <cellStyle name="Input 3 2 2 2 3 7" xfId="23511"/>
    <cellStyle name="Input 3 2 2 2 3 7 2" xfId="23512"/>
    <cellStyle name="Input 3 2 2 2 3 7 3" xfId="23513"/>
    <cellStyle name="Input 3 2 2 2 3 8" xfId="23514"/>
    <cellStyle name="Input 3 2 2 2 3 8 2" xfId="23515"/>
    <cellStyle name="Input 3 2 2 2 3 8 3" xfId="23516"/>
    <cellStyle name="Input 3 2 2 2 3 9" xfId="23517"/>
    <cellStyle name="Input 3 2 2 2 4" xfId="23518"/>
    <cellStyle name="Input 3 2 2 2 4 10" xfId="23519"/>
    <cellStyle name="Input 3 2 2 2 4 2" xfId="23520"/>
    <cellStyle name="Input 3 2 2 2 4 2 2" xfId="23521"/>
    <cellStyle name="Input 3 2 2 2 4 2 2 2" xfId="23522"/>
    <cellStyle name="Input 3 2 2 2 4 2 2 3" xfId="23523"/>
    <cellStyle name="Input 3 2 2 2 4 2 3" xfId="23524"/>
    <cellStyle name="Input 3 2 2 2 4 2 3 2" xfId="23525"/>
    <cellStyle name="Input 3 2 2 2 4 2 3 3" xfId="23526"/>
    <cellStyle name="Input 3 2 2 2 4 2 4" xfId="23527"/>
    <cellStyle name="Input 3 2 2 2 4 2 4 2" xfId="23528"/>
    <cellStyle name="Input 3 2 2 2 4 2 4 3" xfId="23529"/>
    <cellStyle name="Input 3 2 2 2 4 2 5" xfId="23530"/>
    <cellStyle name="Input 3 2 2 2 4 2 5 2" xfId="23531"/>
    <cellStyle name="Input 3 2 2 2 4 2 5 3" xfId="23532"/>
    <cellStyle name="Input 3 2 2 2 4 2 6" xfId="23533"/>
    <cellStyle name="Input 3 2 2 2 4 2 6 2" xfId="23534"/>
    <cellStyle name="Input 3 2 2 2 4 2 6 3" xfId="23535"/>
    <cellStyle name="Input 3 2 2 2 4 2 7" xfId="23536"/>
    <cellStyle name="Input 3 2 2 2 4 2 7 2" xfId="23537"/>
    <cellStyle name="Input 3 2 2 2 4 2 7 3" xfId="23538"/>
    <cellStyle name="Input 3 2 2 2 4 2 8" xfId="23539"/>
    <cellStyle name="Input 3 2 2 2 4 2 9" xfId="23540"/>
    <cellStyle name="Input 3 2 2 2 4 3" xfId="23541"/>
    <cellStyle name="Input 3 2 2 2 4 3 2" xfId="23542"/>
    <cellStyle name="Input 3 2 2 2 4 3 3" xfId="23543"/>
    <cellStyle name="Input 3 2 2 2 4 4" xfId="23544"/>
    <cellStyle name="Input 3 2 2 2 4 4 2" xfId="23545"/>
    <cellStyle name="Input 3 2 2 2 4 4 3" xfId="23546"/>
    <cellStyle name="Input 3 2 2 2 4 5" xfId="23547"/>
    <cellStyle name="Input 3 2 2 2 4 5 2" xfId="23548"/>
    <cellStyle name="Input 3 2 2 2 4 5 3" xfId="23549"/>
    <cellStyle name="Input 3 2 2 2 4 6" xfId="23550"/>
    <cellStyle name="Input 3 2 2 2 4 6 2" xfId="23551"/>
    <cellStyle name="Input 3 2 2 2 4 6 3" xfId="23552"/>
    <cellStyle name="Input 3 2 2 2 4 7" xfId="23553"/>
    <cellStyle name="Input 3 2 2 2 4 7 2" xfId="23554"/>
    <cellStyle name="Input 3 2 2 2 4 7 3" xfId="23555"/>
    <cellStyle name="Input 3 2 2 2 4 8" xfId="23556"/>
    <cellStyle name="Input 3 2 2 2 4 8 2" xfId="23557"/>
    <cellStyle name="Input 3 2 2 2 4 8 3" xfId="23558"/>
    <cellStyle name="Input 3 2 2 2 4 9" xfId="23559"/>
    <cellStyle name="Input 3 2 2 2 5" xfId="23560"/>
    <cellStyle name="Input 3 2 2 2 5 2" xfId="23561"/>
    <cellStyle name="Input 3 2 2 2 5 2 2" xfId="23562"/>
    <cellStyle name="Input 3 2 2 2 5 2 3" xfId="23563"/>
    <cellStyle name="Input 3 2 2 2 5 3" xfId="23564"/>
    <cellStyle name="Input 3 2 2 2 5 3 2" xfId="23565"/>
    <cellStyle name="Input 3 2 2 2 5 3 3" xfId="23566"/>
    <cellStyle name="Input 3 2 2 2 5 4" xfId="23567"/>
    <cellStyle name="Input 3 2 2 2 5 4 2" xfId="23568"/>
    <cellStyle name="Input 3 2 2 2 5 4 3" xfId="23569"/>
    <cellStyle name="Input 3 2 2 2 5 5" xfId="23570"/>
    <cellStyle name="Input 3 2 2 2 5 5 2" xfId="23571"/>
    <cellStyle name="Input 3 2 2 2 5 5 3" xfId="23572"/>
    <cellStyle name="Input 3 2 2 2 5 6" xfId="23573"/>
    <cellStyle name="Input 3 2 2 2 5 6 2" xfId="23574"/>
    <cellStyle name="Input 3 2 2 2 5 6 3" xfId="23575"/>
    <cellStyle name="Input 3 2 2 2 5 7" xfId="23576"/>
    <cellStyle name="Input 3 2 2 2 5 7 2" xfId="23577"/>
    <cellStyle name="Input 3 2 2 2 5 7 3" xfId="23578"/>
    <cellStyle name="Input 3 2 2 2 5 8" xfId="23579"/>
    <cellStyle name="Input 3 2 2 2 5 9" xfId="23580"/>
    <cellStyle name="Input 3 2 2 2 6" xfId="23581"/>
    <cellStyle name="Input 3 2 2 2 6 2" xfId="23582"/>
    <cellStyle name="Input 3 2 2 2 6 3" xfId="23583"/>
    <cellStyle name="Input 3 2 2 2 7" xfId="23584"/>
    <cellStyle name="Input 3 2 2 2 7 2" xfId="23585"/>
    <cellStyle name="Input 3 2 2 2 7 3" xfId="23586"/>
    <cellStyle name="Input 3 2 2 2 8" xfId="23587"/>
    <cellStyle name="Input 3 2 2 2 8 2" xfId="23588"/>
    <cellStyle name="Input 3 2 2 2 8 3" xfId="23589"/>
    <cellStyle name="Input 3 2 2 2 9" xfId="23590"/>
    <cellStyle name="Input 3 2 2 2 9 2" xfId="23591"/>
    <cellStyle name="Input 3 2 2 2 9 3" xfId="23592"/>
    <cellStyle name="Input 3 2 2 3" xfId="23593"/>
    <cellStyle name="Input 3 2 2 3 10" xfId="44173"/>
    <cellStyle name="Input 3 2 2 3 2" xfId="23594"/>
    <cellStyle name="Input 3 2 2 3 2 10" xfId="23595"/>
    <cellStyle name="Input 3 2 2 3 2 2" xfId="23596"/>
    <cellStyle name="Input 3 2 2 3 2 2 2" xfId="23597"/>
    <cellStyle name="Input 3 2 2 3 2 2 2 2" xfId="23598"/>
    <cellStyle name="Input 3 2 2 3 2 2 2 3" xfId="23599"/>
    <cellStyle name="Input 3 2 2 3 2 2 3" xfId="23600"/>
    <cellStyle name="Input 3 2 2 3 2 2 3 2" xfId="23601"/>
    <cellStyle name="Input 3 2 2 3 2 2 3 3" xfId="23602"/>
    <cellStyle name="Input 3 2 2 3 2 2 4" xfId="23603"/>
    <cellStyle name="Input 3 2 2 3 2 2 4 2" xfId="23604"/>
    <cellStyle name="Input 3 2 2 3 2 2 4 3" xfId="23605"/>
    <cellStyle name="Input 3 2 2 3 2 2 5" xfId="23606"/>
    <cellStyle name="Input 3 2 2 3 2 2 5 2" xfId="23607"/>
    <cellStyle name="Input 3 2 2 3 2 2 5 3" xfId="23608"/>
    <cellStyle name="Input 3 2 2 3 2 2 6" xfId="23609"/>
    <cellStyle name="Input 3 2 2 3 2 2 6 2" xfId="23610"/>
    <cellStyle name="Input 3 2 2 3 2 2 6 3" xfId="23611"/>
    <cellStyle name="Input 3 2 2 3 2 2 7" xfId="23612"/>
    <cellStyle name="Input 3 2 2 3 2 2 7 2" xfId="23613"/>
    <cellStyle name="Input 3 2 2 3 2 2 7 3" xfId="23614"/>
    <cellStyle name="Input 3 2 2 3 2 2 8" xfId="23615"/>
    <cellStyle name="Input 3 2 2 3 2 2 9" xfId="23616"/>
    <cellStyle name="Input 3 2 2 3 2 3" xfId="23617"/>
    <cellStyle name="Input 3 2 2 3 2 3 2" xfId="23618"/>
    <cellStyle name="Input 3 2 2 3 2 3 3" xfId="23619"/>
    <cellStyle name="Input 3 2 2 3 2 4" xfId="23620"/>
    <cellStyle name="Input 3 2 2 3 2 4 2" xfId="23621"/>
    <cellStyle name="Input 3 2 2 3 2 4 3" xfId="23622"/>
    <cellStyle name="Input 3 2 2 3 2 5" xfId="23623"/>
    <cellStyle name="Input 3 2 2 3 2 5 2" xfId="23624"/>
    <cellStyle name="Input 3 2 2 3 2 5 3" xfId="23625"/>
    <cellStyle name="Input 3 2 2 3 2 6" xfId="23626"/>
    <cellStyle name="Input 3 2 2 3 2 6 2" xfId="23627"/>
    <cellStyle name="Input 3 2 2 3 2 6 3" xfId="23628"/>
    <cellStyle name="Input 3 2 2 3 2 7" xfId="23629"/>
    <cellStyle name="Input 3 2 2 3 2 7 2" xfId="23630"/>
    <cellStyle name="Input 3 2 2 3 2 7 3" xfId="23631"/>
    <cellStyle name="Input 3 2 2 3 2 8" xfId="23632"/>
    <cellStyle name="Input 3 2 2 3 2 8 2" xfId="23633"/>
    <cellStyle name="Input 3 2 2 3 2 8 3" xfId="23634"/>
    <cellStyle name="Input 3 2 2 3 2 9" xfId="23635"/>
    <cellStyle name="Input 3 2 2 3 3" xfId="23636"/>
    <cellStyle name="Input 3 2 2 3 3 10" xfId="23637"/>
    <cellStyle name="Input 3 2 2 3 3 2" xfId="23638"/>
    <cellStyle name="Input 3 2 2 3 3 2 2" xfId="23639"/>
    <cellStyle name="Input 3 2 2 3 3 2 2 2" xfId="23640"/>
    <cellStyle name="Input 3 2 2 3 3 2 2 3" xfId="23641"/>
    <cellStyle name="Input 3 2 2 3 3 2 3" xfId="23642"/>
    <cellStyle name="Input 3 2 2 3 3 2 3 2" xfId="23643"/>
    <cellStyle name="Input 3 2 2 3 3 2 3 3" xfId="23644"/>
    <cellStyle name="Input 3 2 2 3 3 2 4" xfId="23645"/>
    <cellStyle name="Input 3 2 2 3 3 2 4 2" xfId="23646"/>
    <cellStyle name="Input 3 2 2 3 3 2 4 3" xfId="23647"/>
    <cellStyle name="Input 3 2 2 3 3 2 5" xfId="23648"/>
    <cellStyle name="Input 3 2 2 3 3 2 5 2" xfId="23649"/>
    <cellStyle name="Input 3 2 2 3 3 2 5 3" xfId="23650"/>
    <cellStyle name="Input 3 2 2 3 3 2 6" xfId="23651"/>
    <cellStyle name="Input 3 2 2 3 3 2 6 2" xfId="23652"/>
    <cellStyle name="Input 3 2 2 3 3 2 6 3" xfId="23653"/>
    <cellStyle name="Input 3 2 2 3 3 2 7" xfId="23654"/>
    <cellStyle name="Input 3 2 2 3 3 2 7 2" xfId="23655"/>
    <cellStyle name="Input 3 2 2 3 3 2 7 3" xfId="23656"/>
    <cellStyle name="Input 3 2 2 3 3 2 8" xfId="23657"/>
    <cellStyle name="Input 3 2 2 3 3 2 9" xfId="23658"/>
    <cellStyle name="Input 3 2 2 3 3 3" xfId="23659"/>
    <cellStyle name="Input 3 2 2 3 3 3 2" xfId="23660"/>
    <cellStyle name="Input 3 2 2 3 3 3 3" xfId="23661"/>
    <cellStyle name="Input 3 2 2 3 3 4" xfId="23662"/>
    <cellStyle name="Input 3 2 2 3 3 4 2" xfId="23663"/>
    <cellStyle name="Input 3 2 2 3 3 4 3" xfId="23664"/>
    <cellStyle name="Input 3 2 2 3 3 5" xfId="23665"/>
    <cellStyle name="Input 3 2 2 3 3 5 2" xfId="23666"/>
    <cellStyle name="Input 3 2 2 3 3 5 3" xfId="23667"/>
    <cellStyle name="Input 3 2 2 3 3 6" xfId="23668"/>
    <cellStyle name="Input 3 2 2 3 3 6 2" xfId="23669"/>
    <cellStyle name="Input 3 2 2 3 3 6 3" xfId="23670"/>
    <cellStyle name="Input 3 2 2 3 3 7" xfId="23671"/>
    <cellStyle name="Input 3 2 2 3 3 7 2" xfId="23672"/>
    <cellStyle name="Input 3 2 2 3 3 7 3" xfId="23673"/>
    <cellStyle name="Input 3 2 2 3 3 8" xfId="23674"/>
    <cellStyle name="Input 3 2 2 3 3 8 2" xfId="23675"/>
    <cellStyle name="Input 3 2 2 3 3 8 3" xfId="23676"/>
    <cellStyle name="Input 3 2 2 3 3 9" xfId="23677"/>
    <cellStyle name="Input 3 2 2 3 4" xfId="23678"/>
    <cellStyle name="Input 3 2 2 3 4 10" xfId="23679"/>
    <cellStyle name="Input 3 2 2 3 4 2" xfId="23680"/>
    <cellStyle name="Input 3 2 2 3 4 2 2" xfId="23681"/>
    <cellStyle name="Input 3 2 2 3 4 2 2 2" xfId="23682"/>
    <cellStyle name="Input 3 2 2 3 4 2 2 3" xfId="23683"/>
    <cellStyle name="Input 3 2 2 3 4 2 3" xfId="23684"/>
    <cellStyle name="Input 3 2 2 3 4 2 3 2" xfId="23685"/>
    <cellStyle name="Input 3 2 2 3 4 2 3 3" xfId="23686"/>
    <cellStyle name="Input 3 2 2 3 4 2 4" xfId="23687"/>
    <cellStyle name="Input 3 2 2 3 4 2 4 2" xfId="23688"/>
    <cellStyle name="Input 3 2 2 3 4 2 4 3" xfId="23689"/>
    <cellStyle name="Input 3 2 2 3 4 2 5" xfId="23690"/>
    <cellStyle name="Input 3 2 2 3 4 2 5 2" xfId="23691"/>
    <cellStyle name="Input 3 2 2 3 4 2 5 3" xfId="23692"/>
    <cellStyle name="Input 3 2 2 3 4 2 6" xfId="23693"/>
    <cellStyle name="Input 3 2 2 3 4 2 6 2" xfId="23694"/>
    <cellStyle name="Input 3 2 2 3 4 2 6 3" xfId="23695"/>
    <cellStyle name="Input 3 2 2 3 4 2 7" xfId="23696"/>
    <cellStyle name="Input 3 2 2 3 4 2 7 2" xfId="23697"/>
    <cellStyle name="Input 3 2 2 3 4 2 7 3" xfId="23698"/>
    <cellStyle name="Input 3 2 2 3 4 2 8" xfId="23699"/>
    <cellStyle name="Input 3 2 2 3 4 2 9" xfId="23700"/>
    <cellStyle name="Input 3 2 2 3 4 3" xfId="23701"/>
    <cellStyle name="Input 3 2 2 3 4 3 2" xfId="23702"/>
    <cellStyle name="Input 3 2 2 3 4 3 3" xfId="23703"/>
    <cellStyle name="Input 3 2 2 3 4 4" xfId="23704"/>
    <cellStyle name="Input 3 2 2 3 4 4 2" xfId="23705"/>
    <cellStyle name="Input 3 2 2 3 4 4 3" xfId="23706"/>
    <cellStyle name="Input 3 2 2 3 4 5" xfId="23707"/>
    <cellStyle name="Input 3 2 2 3 4 5 2" xfId="23708"/>
    <cellStyle name="Input 3 2 2 3 4 5 3" xfId="23709"/>
    <cellStyle name="Input 3 2 2 3 4 6" xfId="23710"/>
    <cellStyle name="Input 3 2 2 3 4 6 2" xfId="23711"/>
    <cellStyle name="Input 3 2 2 3 4 6 3" xfId="23712"/>
    <cellStyle name="Input 3 2 2 3 4 7" xfId="23713"/>
    <cellStyle name="Input 3 2 2 3 4 7 2" xfId="23714"/>
    <cellStyle name="Input 3 2 2 3 4 7 3" xfId="23715"/>
    <cellStyle name="Input 3 2 2 3 4 8" xfId="23716"/>
    <cellStyle name="Input 3 2 2 3 4 8 2" xfId="23717"/>
    <cellStyle name="Input 3 2 2 3 4 8 3" xfId="23718"/>
    <cellStyle name="Input 3 2 2 3 4 9" xfId="23719"/>
    <cellStyle name="Input 3 2 2 3 5" xfId="23720"/>
    <cellStyle name="Input 3 2 2 3 5 2" xfId="23721"/>
    <cellStyle name="Input 3 2 2 3 5 2 2" xfId="23722"/>
    <cellStyle name="Input 3 2 2 3 5 2 3" xfId="23723"/>
    <cellStyle name="Input 3 2 2 3 5 3" xfId="23724"/>
    <cellStyle name="Input 3 2 2 3 5 3 2" xfId="23725"/>
    <cellStyle name="Input 3 2 2 3 5 3 3" xfId="23726"/>
    <cellStyle name="Input 3 2 2 3 5 4" xfId="23727"/>
    <cellStyle name="Input 3 2 2 3 5 4 2" xfId="23728"/>
    <cellStyle name="Input 3 2 2 3 5 4 3" xfId="23729"/>
    <cellStyle name="Input 3 2 2 3 5 5" xfId="23730"/>
    <cellStyle name="Input 3 2 2 3 5 5 2" xfId="23731"/>
    <cellStyle name="Input 3 2 2 3 5 5 3" xfId="23732"/>
    <cellStyle name="Input 3 2 2 3 5 6" xfId="23733"/>
    <cellStyle name="Input 3 2 2 3 5 6 2" xfId="23734"/>
    <cellStyle name="Input 3 2 2 3 5 6 3" xfId="23735"/>
    <cellStyle name="Input 3 2 2 3 5 7" xfId="23736"/>
    <cellStyle name="Input 3 2 2 3 5 7 2" xfId="23737"/>
    <cellStyle name="Input 3 2 2 3 5 7 3" xfId="23738"/>
    <cellStyle name="Input 3 2 2 3 5 8" xfId="23739"/>
    <cellStyle name="Input 3 2 2 3 5 9" xfId="23740"/>
    <cellStyle name="Input 3 2 2 3 6" xfId="23741"/>
    <cellStyle name="Input 3 2 2 3 6 2" xfId="23742"/>
    <cellStyle name="Input 3 2 2 3 6 3" xfId="23743"/>
    <cellStyle name="Input 3 2 2 3 7" xfId="23744"/>
    <cellStyle name="Input 3 2 2 3 7 2" xfId="23745"/>
    <cellStyle name="Input 3 2 2 3 7 3" xfId="23746"/>
    <cellStyle name="Input 3 2 2 3 8" xfId="23747"/>
    <cellStyle name="Input 3 2 2 3 8 2" xfId="23748"/>
    <cellStyle name="Input 3 2 2 3 8 3" xfId="23749"/>
    <cellStyle name="Input 3 2 2 3 9" xfId="23750"/>
    <cellStyle name="Input 3 2 2 3 9 2" xfId="23751"/>
    <cellStyle name="Input 3 2 2 3 9 3" xfId="23752"/>
    <cellStyle name="Input 3 2 2 4" xfId="23753"/>
    <cellStyle name="Input 3 2 2 4 10" xfId="44174"/>
    <cellStyle name="Input 3 2 2 4 2" xfId="23754"/>
    <cellStyle name="Input 3 2 2 4 2 10" xfId="23755"/>
    <cellStyle name="Input 3 2 2 4 2 2" xfId="23756"/>
    <cellStyle name="Input 3 2 2 4 2 2 2" xfId="23757"/>
    <cellStyle name="Input 3 2 2 4 2 2 2 2" xfId="23758"/>
    <cellStyle name="Input 3 2 2 4 2 2 2 3" xfId="23759"/>
    <cellStyle name="Input 3 2 2 4 2 2 3" xfId="23760"/>
    <cellStyle name="Input 3 2 2 4 2 2 3 2" xfId="23761"/>
    <cellStyle name="Input 3 2 2 4 2 2 3 3" xfId="23762"/>
    <cellStyle name="Input 3 2 2 4 2 2 4" xfId="23763"/>
    <cellStyle name="Input 3 2 2 4 2 2 4 2" xfId="23764"/>
    <cellStyle name="Input 3 2 2 4 2 2 4 3" xfId="23765"/>
    <cellStyle name="Input 3 2 2 4 2 2 5" xfId="23766"/>
    <cellStyle name="Input 3 2 2 4 2 2 5 2" xfId="23767"/>
    <cellStyle name="Input 3 2 2 4 2 2 5 3" xfId="23768"/>
    <cellStyle name="Input 3 2 2 4 2 2 6" xfId="23769"/>
    <cellStyle name="Input 3 2 2 4 2 2 6 2" xfId="23770"/>
    <cellStyle name="Input 3 2 2 4 2 2 6 3" xfId="23771"/>
    <cellStyle name="Input 3 2 2 4 2 2 7" xfId="23772"/>
    <cellStyle name="Input 3 2 2 4 2 2 7 2" xfId="23773"/>
    <cellStyle name="Input 3 2 2 4 2 2 7 3" xfId="23774"/>
    <cellStyle name="Input 3 2 2 4 2 2 8" xfId="23775"/>
    <cellStyle name="Input 3 2 2 4 2 2 9" xfId="23776"/>
    <cellStyle name="Input 3 2 2 4 2 3" xfId="23777"/>
    <cellStyle name="Input 3 2 2 4 2 3 2" xfId="23778"/>
    <cellStyle name="Input 3 2 2 4 2 3 3" xfId="23779"/>
    <cellStyle name="Input 3 2 2 4 2 4" xfId="23780"/>
    <cellStyle name="Input 3 2 2 4 2 4 2" xfId="23781"/>
    <cellStyle name="Input 3 2 2 4 2 4 3" xfId="23782"/>
    <cellStyle name="Input 3 2 2 4 2 5" xfId="23783"/>
    <cellStyle name="Input 3 2 2 4 2 5 2" xfId="23784"/>
    <cellStyle name="Input 3 2 2 4 2 5 3" xfId="23785"/>
    <cellStyle name="Input 3 2 2 4 2 6" xfId="23786"/>
    <cellStyle name="Input 3 2 2 4 2 6 2" xfId="23787"/>
    <cellStyle name="Input 3 2 2 4 2 6 3" xfId="23788"/>
    <cellStyle name="Input 3 2 2 4 2 7" xfId="23789"/>
    <cellStyle name="Input 3 2 2 4 2 7 2" xfId="23790"/>
    <cellStyle name="Input 3 2 2 4 2 7 3" xfId="23791"/>
    <cellStyle name="Input 3 2 2 4 2 8" xfId="23792"/>
    <cellStyle name="Input 3 2 2 4 2 8 2" xfId="23793"/>
    <cellStyle name="Input 3 2 2 4 2 8 3" xfId="23794"/>
    <cellStyle name="Input 3 2 2 4 2 9" xfId="23795"/>
    <cellStyle name="Input 3 2 2 4 3" xfId="23796"/>
    <cellStyle name="Input 3 2 2 4 3 10" xfId="23797"/>
    <cellStyle name="Input 3 2 2 4 3 2" xfId="23798"/>
    <cellStyle name="Input 3 2 2 4 3 2 2" xfId="23799"/>
    <cellStyle name="Input 3 2 2 4 3 2 2 2" xfId="23800"/>
    <cellStyle name="Input 3 2 2 4 3 2 2 3" xfId="23801"/>
    <cellStyle name="Input 3 2 2 4 3 2 3" xfId="23802"/>
    <cellStyle name="Input 3 2 2 4 3 2 3 2" xfId="23803"/>
    <cellStyle name="Input 3 2 2 4 3 2 3 3" xfId="23804"/>
    <cellStyle name="Input 3 2 2 4 3 2 4" xfId="23805"/>
    <cellStyle name="Input 3 2 2 4 3 2 4 2" xfId="23806"/>
    <cellStyle name="Input 3 2 2 4 3 2 4 3" xfId="23807"/>
    <cellStyle name="Input 3 2 2 4 3 2 5" xfId="23808"/>
    <cellStyle name="Input 3 2 2 4 3 2 5 2" xfId="23809"/>
    <cellStyle name="Input 3 2 2 4 3 2 5 3" xfId="23810"/>
    <cellStyle name="Input 3 2 2 4 3 2 6" xfId="23811"/>
    <cellStyle name="Input 3 2 2 4 3 2 6 2" xfId="23812"/>
    <cellStyle name="Input 3 2 2 4 3 2 6 3" xfId="23813"/>
    <cellStyle name="Input 3 2 2 4 3 2 7" xfId="23814"/>
    <cellStyle name="Input 3 2 2 4 3 2 7 2" xfId="23815"/>
    <cellStyle name="Input 3 2 2 4 3 2 7 3" xfId="23816"/>
    <cellStyle name="Input 3 2 2 4 3 2 8" xfId="23817"/>
    <cellStyle name="Input 3 2 2 4 3 2 9" xfId="23818"/>
    <cellStyle name="Input 3 2 2 4 3 3" xfId="23819"/>
    <cellStyle name="Input 3 2 2 4 3 3 2" xfId="23820"/>
    <cellStyle name="Input 3 2 2 4 3 3 3" xfId="23821"/>
    <cellStyle name="Input 3 2 2 4 3 4" xfId="23822"/>
    <cellStyle name="Input 3 2 2 4 3 4 2" xfId="23823"/>
    <cellStyle name="Input 3 2 2 4 3 4 3" xfId="23824"/>
    <cellStyle name="Input 3 2 2 4 3 5" xfId="23825"/>
    <cellStyle name="Input 3 2 2 4 3 5 2" xfId="23826"/>
    <cellStyle name="Input 3 2 2 4 3 5 3" xfId="23827"/>
    <cellStyle name="Input 3 2 2 4 3 6" xfId="23828"/>
    <cellStyle name="Input 3 2 2 4 3 6 2" xfId="23829"/>
    <cellStyle name="Input 3 2 2 4 3 6 3" xfId="23830"/>
    <cellStyle name="Input 3 2 2 4 3 7" xfId="23831"/>
    <cellStyle name="Input 3 2 2 4 3 7 2" xfId="23832"/>
    <cellStyle name="Input 3 2 2 4 3 7 3" xfId="23833"/>
    <cellStyle name="Input 3 2 2 4 3 8" xfId="23834"/>
    <cellStyle name="Input 3 2 2 4 3 8 2" xfId="23835"/>
    <cellStyle name="Input 3 2 2 4 3 8 3" xfId="23836"/>
    <cellStyle name="Input 3 2 2 4 3 9" xfId="23837"/>
    <cellStyle name="Input 3 2 2 4 4" xfId="23838"/>
    <cellStyle name="Input 3 2 2 4 4 10" xfId="23839"/>
    <cellStyle name="Input 3 2 2 4 4 2" xfId="23840"/>
    <cellStyle name="Input 3 2 2 4 4 2 2" xfId="23841"/>
    <cellStyle name="Input 3 2 2 4 4 2 2 2" xfId="23842"/>
    <cellStyle name="Input 3 2 2 4 4 2 2 3" xfId="23843"/>
    <cellStyle name="Input 3 2 2 4 4 2 3" xfId="23844"/>
    <cellStyle name="Input 3 2 2 4 4 2 3 2" xfId="23845"/>
    <cellStyle name="Input 3 2 2 4 4 2 3 3" xfId="23846"/>
    <cellStyle name="Input 3 2 2 4 4 2 4" xfId="23847"/>
    <cellStyle name="Input 3 2 2 4 4 2 4 2" xfId="23848"/>
    <cellStyle name="Input 3 2 2 4 4 2 4 3" xfId="23849"/>
    <cellStyle name="Input 3 2 2 4 4 2 5" xfId="23850"/>
    <cellStyle name="Input 3 2 2 4 4 2 5 2" xfId="23851"/>
    <cellStyle name="Input 3 2 2 4 4 2 5 3" xfId="23852"/>
    <cellStyle name="Input 3 2 2 4 4 2 6" xfId="23853"/>
    <cellStyle name="Input 3 2 2 4 4 2 6 2" xfId="23854"/>
    <cellStyle name="Input 3 2 2 4 4 2 6 3" xfId="23855"/>
    <cellStyle name="Input 3 2 2 4 4 2 7" xfId="23856"/>
    <cellStyle name="Input 3 2 2 4 4 2 7 2" xfId="23857"/>
    <cellStyle name="Input 3 2 2 4 4 2 7 3" xfId="23858"/>
    <cellStyle name="Input 3 2 2 4 4 2 8" xfId="23859"/>
    <cellStyle name="Input 3 2 2 4 4 2 9" xfId="23860"/>
    <cellStyle name="Input 3 2 2 4 4 3" xfId="23861"/>
    <cellStyle name="Input 3 2 2 4 4 3 2" xfId="23862"/>
    <cellStyle name="Input 3 2 2 4 4 3 3" xfId="23863"/>
    <cellStyle name="Input 3 2 2 4 4 4" xfId="23864"/>
    <cellStyle name="Input 3 2 2 4 4 4 2" xfId="23865"/>
    <cellStyle name="Input 3 2 2 4 4 4 3" xfId="23866"/>
    <cellStyle name="Input 3 2 2 4 4 5" xfId="23867"/>
    <cellStyle name="Input 3 2 2 4 4 5 2" xfId="23868"/>
    <cellStyle name="Input 3 2 2 4 4 5 3" xfId="23869"/>
    <cellStyle name="Input 3 2 2 4 4 6" xfId="23870"/>
    <cellStyle name="Input 3 2 2 4 4 6 2" xfId="23871"/>
    <cellStyle name="Input 3 2 2 4 4 6 3" xfId="23872"/>
    <cellStyle name="Input 3 2 2 4 4 7" xfId="23873"/>
    <cellStyle name="Input 3 2 2 4 4 7 2" xfId="23874"/>
    <cellStyle name="Input 3 2 2 4 4 7 3" xfId="23875"/>
    <cellStyle name="Input 3 2 2 4 4 8" xfId="23876"/>
    <cellStyle name="Input 3 2 2 4 4 8 2" xfId="23877"/>
    <cellStyle name="Input 3 2 2 4 4 8 3" xfId="23878"/>
    <cellStyle name="Input 3 2 2 4 4 9" xfId="23879"/>
    <cellStyle name="Input 3 2 2 4 5" xfId="23880"/>
    <cellStyle name="Input 3 2 2 4 5 2" xfId="23881"/>
    <cellStyle name="Input 3 2 2 4 5 2 2" xfId="23882"/>
    <cellStyle name="Input 3 2 2 4 5 2 3" xfId="23883"/>
    <cellStyle name="Input 3 2 2 4 5 3" xfId="23884"/>
    <cellStyle name="Input 3 2 2 4 5 3 2" xfId="23885"/>
    <cellStyle name="Input 3 2 2 4 5 3 3" xfId="23886"/>
    <cellStyle name="Input 3 2 2 4 5 4" xfId="23887"/>
    <cellStyle name="Input 3 2 2 4 5 4 2" xfId="23888"/>
    <cellStyle name="Input 3 2 2 4 5 4 3" xfId="23889"/>
    <cellStyle name="Input 3 2 2 4 5 5" xfId="23890"/>
    <cellStyle name="Input 3 2 2 4 5 5 2" xfId="23891"/>
    <cellStyle name="Input 3 2 2 4 5 5 3" xfId="23892"/>
    <cellStyle name="Input 3 2 2 4 5 6" xfId="23893"/>
    <cellStyle name="Input 3 2 2 4 5 6 2" xfId="23894"/>
    <cellStyle name="Input 3 2 2 4 5 6 3" xfId="23895"/>
    <cellStyle name="Input 3 2 2 4 5 7" xfId="23896"/>
    <cellStyle name="Input 3 2 2 4 5 7 2" xfId="23897"/>
    <cellStyle name="Input 3 2 2 4 5 7 3" xfId="23898"/>
    <cellStyle name="Input 3 2 2 4 5 8" xfId="23899"/>
    <cellStyle name="Input 3 2 2 4 5 9" xfId="23900"/>
    <cellStyle name="Input 3 2 2 4 6" xfId="23901"/>
    <cellStyle name="Input 3 2 2 4 6 2" xfId="23902"/>
    <cellStyle name="Input 3 2 2 4 6 3" xfId="23903"/>
    <cellStyle name="Input 3 2 2 4 7" xfId="23904"/>
    <cellStyle name="Input 3 2 2 4 7 2" xfId="23905"/>
    <cellStyle name="Input 3 2 2 4 7 3" xfId="23906"/>
    <cellStyle name="Input 3 2 2 4 8" xfId="23907"/>
    <cellStyle name="Input 3 2 2 4 8 2" xfId="23908"/>
    <cellStyle name="Input 3 2 2 4 8 3" xfId="23909"/>
    <cellStyle name="Input 3 2 2 4 9" xfId="23910"/>
    <cellStyle name="Input 3 2 2 4 9 2" xfId="23911"/>
    <cellStyle name="Input 3 2 2 4 9 3" xfId="23912"/>
    <cellStyle name="Input 3 2 2 5" xfId="23913"/>
    <cellStyle name="Input 3 2 2 5 10" xfId="44175"/>
    <cellStyle name="Input 3 2 2 5 2" xfId="23914"/>
    <cellStyle name="Input 3 2 2 5 2 10" xfId="23915"/>
    <cellStyle name="Input 3 2 2 5 2 2" xfId="23916"/>
    <cellStyle name="Input 3 2 2 5 2 2 2" xfId="23917"/>
    <cellStyle name="Input 3 2 2 5 2 2 2 2" xfId="23918"/>
    <cellStyle name="Input 3 2 2 5 2 2 2 3" xfId="23919"/>
    <cellStyle name="Input 3 2 2 5 2 2 3" xfId="23920"/>
    <cellStyle name="Input 3 2 2 5 2 2 3 2" xfId="23921"/>
    <cellStyle name="Input 3 2 2 5 2 2 3 3" xfId="23922"/>
    <cellStyle name="Input 3 2 2 5 2 2 4" xfId="23923"/>
    <cellStyle name="Input 3 2 2 5 2 2 4 2" xfId="23924"/>
    <cellStyle name="Input 3 2 2 5 2 2 4 3" xfId="23925"/>
    <cellStyle name="Input 3 2 2 5 2 2 5" xfId="23926"/>
    <cellStyle name="Input 3 2 2 5 2 2 5 2" xfId="23927"/>
    <cellStyle name="Input 3 2 2 5 2 2 5 3" xfId="23928"/>
    <cellStyle name="Input 3 2 2 5 2 2 6" xfId="23929"/>
    <cellStyle name="Input 3 2 2 5 2 2 6 2" xfId="23930"/>
    <cellStyle name="Input 3 2 2 5 2 2 6 3" xfId="23931"/>
    <cellStyle name="Input 3 2 2 5 2 2 7" xfId="23932"/>
    <cellStyle name="Input 3 2 2 5 2 2 7 2" xfId="23933"/>
    <cellStyle name="Input 3 2 2 5 2 2 7 3" xfId="23934"/>
    <cellStyle name="Input 3 2 2 5 2 2 8" xfId="23935"/>
    <cellStyle name="Input 3 2 2 5 2 2 9" xfId="23936"/>
    <cellStyle name="Input 3 2 2 5 2 3" xfId="23937"/>
    <cellStyle name="Input 3 2 2 5 2 3 2" xfId="23938"/>
    <cellStyle name="Input 3 2 2 5 2 3 3" xfId="23939"/>
    <cellStyle name="Input 3 2 2 5 2 4" xfId="23940"/>
    <cellStyle name="Input 3 2 2 5 2 4 2" xfId="23941"/>
    <cellStyle name="Input 3 2 2 5 2 4 3" xfId="23942"/>
    <cellStyle name="Input 3 2 2 5 2 5" xfId="23943"/>
    <cellStyle name="Input 3 2 2 5 2 5 2" xfId="23944"/>
    <cellStyle name="Input 3 2 2 5 2 5 3" xfId="23945"/>
    <cellStyle name="Input 3 2 2 5 2 6" xfId="23946"/>
    <cellStyle name="Input 3 2 2 5 2 6 2" xfId="23947"/>
    <cellStyle name="Input 3 2 2 5 2 6 3" xfId="23948"/>
    <cellStyle name="Input 3 2 2 5 2 7" xfId="23949"/>
    <cellStyle name="Input 3 2 2 5 2 7 2" xfId="23950"/>
    <cellStyle name="Input 3 2 2 5 2 7 3" xfId="23951"/>
    <cellStyle name="Input 3 2 2 5 2 8" xfId="23952"/>
    <cellStyle name="Input 3 2 2 5 2 8 2" xfId="23953"/>
    <cellStyle name="Input 3 2 2 5 2 8 3" xfId="23954"/>
    <cellStyle name="Input 3 2 2 5 2 9" xfId="23955"/>
    <cellStyle name="Input 3 2 2 5 3" xfId="23956"/>
    <cellStyle name="Input 3 2 2 5 3 10" xfId="23957"/>
    <cellStyle name="Input 3 2 2 5 3 2" xfId="23958"/>
    <cellStyle name="Input 3 2 2 5 3 2 2" xfId="23959"/>
    <cellStyle name="Input 3 2 2 5 3 2 2 2" xfId="23960"/>
    <cellStyle name="Input 3 2 2 5 3 2 2 3" xfId="23961"/>
    <cellStyle name="Input 3 2 2 5 3 2 3" xfId="23962"/>
    <cellStyle name="Input 3 2 2 5 3 2 3 2" xfId="23963"/>
    <cellStyle name="Input 3 2 2 5 3 2 3 3" xfId="23964"/>
    <cellStyle name="Input 3 2 2 5 3 2 4" xfId="23965"/>
    <cellStyle name="Input 3 2 2 5 3 2 4 2" xfId="23966"/>
    <cellStyle name="Input 3 2 2 5 3 2 4 3" xfId="23967"/>
    <cellStyle name="Input 3 2 2 5 3 2 5" xfId="23968"/>
    <cellStyle name="Input 3 2 2 5 3 2 5 2" xfId="23969"/>
    <cellStyle name="Input 3 2 2 5 3 2 5 3" xfId="23970"/>
    <cellStyle name="Input 3 2 2 5 3 2 6" xfId="23971"/>
    <cellStyle name="Input 3 2 2 5 3 2 6 2" xfId="23972"/>
    <cellStyle name="Input 3 2 2 5 3 2 6 3" xfId="23973"/>
    <cellStyle name="Input 3 2 2 5 3 2 7" xfId="23974"/>
    <cellStyle name="Input 3 2 2 5 3 2 7 2" xfId="23975"/>
    <cellStyle name="Input 3 2 2 5 3 2 7 3" xfId="23976"/>
    <cellStyle name="Input 3 2 2 5 3 2 8" xfId="23977"/>
    <cellStyle name="Input 3 2 2 5 3 2 9" xfId="23978"/>
    <cellStyle name="Input 3 2 2 5 3 3" xfId="23979"/>
    <cellStyle name="Input 3 2 2 5 3 3 2" xfId="23980"/>
    <cellStyle name="Input 3 2 2 5 3 3 3" xfId="23981"/>
    <cellStyle name="Input 3 2 2 5 3 4" xfId="23982"/>
    <cellStyle name="Input 3 2 2 5 3 4 2" xfId="23983"/>
    <cellStyle name="Input 3 2 2 5 3 4 3" xfId="23984"/>
    <cellStyle name="Input 3 2 2 5 3 5" xfId="23985"/>
    <cellStyle name="Input 3 2 2 5 3 5 2" xfId="23986"/>
    <cellStyle name="Input 3 2 2 5 3 5 3" xfId="23987"/>
    <cellStyle name="Input 3 2 2 5 3 6" xfId="23988"/>
    <cellStyle name="Input 3 2 2 5 3 6 2" xfId="23989"/>
    <cellStyle name="Input 3 2 2 5 3 6 3" xfId="23990"/>
    <cellStyle name="Input 3 2 2 5 3 7" xfId="23991"/>
    <cellStyle name="Input 3 2 2 5 3 7 2" xfId="23992"/>
    <cellStyle name="Input 3 2 2 5 3 7 3" xfId="23993"/>
    <cellStyle name="Input 3 2 2 5 3 8" xfId="23994"/>
    <cellStyle name="Input 3 2 2 5 3 8 2" xfId="23995"/>
    <cellStyle name="Input 3 2 2 5 3 8 3" xfId="23996"/>
    <cellStyle name="Input 3 2 2 5 3 9" xfId="23997"/>
    <cellStyle name="Input 3 2 2 5 4" xfId="23998"/>
    <cellStyle name="Input 3 2 2 5 4 10" xfId="23999"/>
    <cellStyle name="Input 3 2 2 5 4 2" xfId="24000"/>
    <cellStyle name="Input 3 2 2 5 4 2 2" xfId="24001"/>
    <cellStyle name="Input 3 2 2 5 4 2 2 2" xfId="24002"/>
    <cellStyle name="Input 3 2 2 5 4 2 2 3" xfId="24003"/>
    <cellStyle name="Input 3 2 2 5 4 2 3" xfId="24004"/>
    <cellStyle name="Input 3 2 2 5 4 2 3 2" xfId="24005"/>
    <cellStyle name="Input 3 2 2 5 4 2 3 3" xfId="24006"/>
    <cellStyle name="Input 3 2 2 5 4 2 4" xfId="24007"/>
    <cellStyle name="Input 3 2 2 5 4 2 4 2" xfId="24008"/>
    <cellStyle name="Input 3 2 2 5 4 2 4 3" xfId="24009"/>
    <cellStyle name="Input 3 2 2 5 4 2 5" xfId="24010"/>
    <cellStyle name="Input 3 2 2 5 4 2 5 2" xfId="24011"/>
    <cellStyle name="Input 3 2 2 5 4 2 5 3" xfId="24012"/>
    <cellStyle name="Input 3 2 2 5 4 2 6" xfId="24013"/>
    <cellStyle name="Input 3 2 2 5 4 2 6 2" xfId="24014"/>
    <cellStyle name="Input 3 2 2 5 4 2 6 3" xfId="24015"/>
    <cellStyle name="Input 3 2 2 5 4 2 7" xfId="24016"/>
    <cellStyle name="Input 3 2 2 5 4 2 7 2" xfId="24017"/>
    <cellStyle name="Input 3 2 2 5 4 2 7 3" xfId="24018"/>
    <cellStyle name="Input 3 2 2 5 4 2 8" xfId="24019"/>
    <cellStyle name="Input 3 2 2 5 4 2 9" xfId="24020"/>
    <cellStyle name="Input 3 2 2 5 4 3" xfId="24021"/>
    <cellStyle name="Input 3 2 2 5 4 3 2" xfId="24022"/>
    <cellStyle name="Input 3 2 2 5 4 3 3" xfId="24023"/>
    <cellStyle name="Input 3 2 2 5 4 4" xfId="24024"/>
    <cellStyle name="Input 3 2 2 5 4 4 2" xfId="24025"/>
    <cellStyle name="Input 3 2 2 5 4 4 3" xfId="24026"/>
    <cellStyle name="Input 3 2 2 5 4 5" xfId="24027"/>
    <cellStyle name="Input 3 2 2 5 4 5 2" xfId="24028"/>
    <cellStyle name="Input 3 2 2 5 4 5 3" xfId="24029"/>
    <cellStyle name="Input 3 2 2 5 4 6" xfId="24030"/>
    <cellStyle name="Input 3 2 2 5 4 6 2" xfId="24031"/>
    <cellStyle name="Input 3 2 2 5 4 6 3" xfId="24032"/>
    <cellStyle name="Input 3 2 2 5 4 7" xfId="24033"/>
    <cellStyle name="Input 3 2 2 5 4 7 2" xfId="24034"/>
    <cellStyle name="Input 3 2 2 5 4 7 3" xfId="24035"/>
    <cellStyle name="Input 3 2 2 5 4 8" xfId="24036"/>
    <cellStyle name="Input 3 2 2 5 4 8 2" xfId="24037"/>
    <cellStyle name="Input 3 2 2 5 4 8 3" xfId="24038"/>
    <cellStyle name="Input 3 2 2 5 4 9" xfId="24039"/>
    <cellStyle name="Input 3 2 2 5 5" xfId="24040"/>
    <cellStyle name="Input 3 2 2 5 5 2" xfId="24041"/>
    <cellStyle name="Input 3 2 2 5 5 2 2" xfId="24042"/>
    <cellStyle name="Input 3 2 2 5 5 2 3" xfId="24043"/>
    <cellStyle name="Input 3 2 2 5 5 3" xfId="24044"/>
    <cellStyle name="Input 3 2 2 5 5 3 2" xfId="24045"/>
    <cellStyle name="Input 3 2 2 5 5 3 3" xfId="24046"/>
    <cellStyle name="Input 3 2 2 5 5 4" xfId="24047"/>
    <cellStyle name="Input 3 2 2 5 5 4 2" xfId="24048"/>
    <cellStyle name="Input 3 2 2 5 5 4 3" xfId="24049"/>
    <cellStyle name="Input 3 2 2 5 5 5" xfId="24050"/>
    <cellStyle name="Input 3 2 2 5 5 5 2" xfId="24051"/>
    <cellStyle name="Input 3 2 2 5 5 5 3" xfId="24052"/>
    <cellStyle name="Input 3 2 2 5 5 6" xfId="24053"/>
    <cellStyle name="Input 3 2 2 5 5 6 2" xfId="24054"/>
    <cellStyle name="Input 3 2 2 5 5 6 3" xfId="24055"/>
    <cellStyle name="Input 3 2 2 5 5 7" xfId="24056"/>
    <cellStyle name="Input 3 2 2 5 5 7 2" xfId="24057"/>
    <cellStyle name="Input 3 2 2 5 5 7 3" xfId="24058"/>
    <cellStyle name="Input 3 2 2 5 5 8" xfId="24059"/>
    <cellStyle name="Input 3 2 2 5 5 9" xfId="24060"/>
    <cellStyle name="Input 3 2 2 5 6" xfId="24061"/>
    <cellStyle name="Input 3 2 2 5 6 2" xfId="24062"/>
    <cellStyle name="Input 3 2 2 5 6 3" xfId="24063"/>
    <cellStyle name="Input 3 2 2 5 7" xfId="24064"/>
    <cellStyle name="Input 3 2 2 5 7 2" xfId="24065"/>
    <cellStyle name="Input 3 2 2 5 7 3" xfId="24066"/>
    <cellStyle name="Input 3 2 2 5 8" xfId="24067"/>
    <cellStyle name="Input 3 2 2 5 8 2" xfId="24068"/>
    <cellStyle name="Input 3 2 2 5 8 3" xfId="24069"/>
    <cellStyle name="Input 3 2 2 5 9" xfId="24070"/>
    <cellStyle name="Input 3 2 2 5 9 2" xfId="24071"/>
    <cellStyle name="Input 3 2 2 5 9 3" xfId="24072"/>
    <cellStyle name="Input 3 2 2 6" xfId="24073"/>
    <cellStyle name="Input 3 2 2 6 10" xfId="24074"/>
    <cellStyle name="Input 3 2 2 6 2" xfId="24075"/>
    <cellStyle name="Input 3 2 2 6 2 2" xfId="24076"/>
    <cellStyle name="Input 3 2 2 6 2 2 2" xfId="24077"/>
    <cellStyle name="Input 3 2 2 6 2 2 3" xfId="24078"/>
    <cellStyle name="Input 3 2 2 6 2 3" xfId="24079"/>
    <cellStyle name="Input 3 2 2 6 2 3 2" xfId="24080"/>
    <cellStyle name="Input 3 2 2 6 2 3 3" xfId="24081"/>
    <cellStyle name="Input 3 2 2 6 2 4" xfId="24082"/>
    <cellStyle name="Input 3 2 2 6 2 4 2" xfId="24083"/>
    <cellStyle name="Input 3 2 2 6 2 4 3" xfId="24084"/>
    <cellStyle name="Input 3 2 2 6 2 5" xfId="24085"/>
    <cellStyle name="Input 3 2 2 6 2 5 2" xfId="24086"/>
    <cellStyle name="Input 3 2 2 6 2 5 3" xfId="24087"/>
    <cellStyle name="Input 3 2 2 6 2 6" xfId="24088"/>
    <cellStyle name="Input 3 2 2 6 2 6 2" xfId="24089"/>
    <cellStyle name="Input 3 2 2 6 2 6 3" xfId="24090"/>
    <cellStyle name="Input 3 2 2 6 2 7" xfId="24091"/>
    <cellStyle name="Input 3 2 2 6 2 7 2" xfId="24092"/>
    <cellStyle name="Input 3 2 2 6 2 7 3" xfId="24093"/>
    <cellStyle name="Input 3 2 2 6 2 8" xfId="24094"/>
    <cellStyle name="Input 3 2 2 6 2 9" xfId="24095"/>
    <cellStyle name="Input 3 2 2 6 3" xfId="24096"/>
    <cellStyle name="Input 3 2 2 6 3 2" xfId="24097"/>
    <cellStyle name="Input 3 2 2 6 3 3" xfId="24098"/>
    <cellStyle name="Input 3 2 2 6 4" xfId="24099"/>
    <cellStyle name="Input 3 2 2 6 4 2" xfId="24100"/>
    <cellStyle name="Input 3 2 2 6 4 3" xfId="24101"/>
    <cellStyle name="Input 3 2 2 6 5" xfId="24102"/>
    <cellStyle name="Input 3 2 2 6 5 2" xfId="24103"/>
    <cellStyle name="Input 3 2 2 6 5 3" xfId="24104"/>
    <cellStyle name="Input 3 2 2 6 6" xfId="24105"/>
    <cellStyle name="Input 3 2 2 6 6 2" xfId="24106"/>
    <cellStyle name="Input 3 2 2 6 6 3" xfId="24107"/>
    <cellStyle name="Input 3 2 2 6 7" xfId="24108"/>
    <cellStyle name="Input 3 2 2 6 7 2" xfId="24109"/>
    <cellStyle name="Input 3 2 2 6 7 3" xfId="24110"/>
    <cellStyle name="Input 3 2 2 6 8" xfId="24111"/>
    <cellStyle name="Input 3 2 2 6 8 2" xfId="24112"/>
    <cellStyle name="Input 3 2 2 6 8 3" xfId="24113"/>
    <cellStyle name="Input 3 2 2 6 9" xfId="24114"/>
    <cellStyle name="Input 3 2 2 7" xfId="24115"/>
    <cellStyle name="Input 3 2 2 7 10" xfId="24116"/>
    <cellStyle name="Input 3 2 2 7 2" xfId="24117"/>
    <cellStyle name="Input 3 2 2 7 2 2" xfId="24118"/>
    <cellStyle name="Input 3 2 2 7 2 2 2" xfId="24119"/>
    <cellStyle name="Input 3 2 2 7 2 2 3" xfId="24120"/>
    <cellStyle name="Input 3 2 2 7 2 3" xfId="24121"/>
    <cellStyle name="Input 3 2 2 7 2 3 2" xfId="24122"/>
    <cellStyle name="Input 3 2 2 7 2 3 3" xfId="24123"/>
    <cellStyle name="Input 3 2 2 7 2 4" xfId="24124"/>
    <cellStyle name="Input 3 2 2 7 2 4 2" xfId="24125"/>
    <cellStyle name="Input 3 2 2 7 2 4 3" xfId="24126"/>
    <cellStyle name="Input 3 2 2 7 2 5" xfId="24127"/>
    <cellStyle name="Input 3 2 2 7 2 5 2" xfId="24128"/>
    <cellStyle name="Input 3 2 2 7 2 5 3" xfId="24129"/>
    <cellStyle name="Input 3 2 2 7 2 6" xfId="24130"/>
    <cellStyle name="Input 3 2 2 7 2 6 2" xfId="24131"/>
    <cellStyle name="Input 3 2 2 7 2 6 3" xfId="24132"/>
    <cellStyle name="Input 3 2 2 7 2 7" xfId="24133"/>
    <cellStyle name="Input 3 2 2 7 2 7 2" xfId="24134"/>
    <cellStyle name="Input 3 2 2 7 2 7 3" xfId="24135"/>
    <cellStyle name="Input 3 2 2 7 2 8" xfId="24136"/>
    <cellStyle name="Input 3 2 2 7 2 9" xfId="24137"/>
    <cellStyle name="Input 3 2 2 7 3" xfId="24138"/>
    <cellStyle name="Input 3 2 2 7 3 2" xfId="24139"/>
    <cellStyle name="Input 3 2 2 7 3 3" xfId="24140"/>
    <cellStyle name="Input 3 2 2 7 4" xfId="24141"/>
    <cellStyle name="Input 3 2 2 7 4 2" xfId="24142"/>
    <cellStyle name="Input 3 2 2 7 4 3" xfId="24143"/>
    <cellStyle name="Input 3 2 2 7 5" xfId="24144"/>
    <cellStyle name="Input 3 2 2 7 5 2" xfId="24145"/>
    <cellStyle name="Input 3 2 2 7 5 3" xfId="24146"/>
    <cellStyle name="Input 3 2 2 7 6" xfId="24147"/>
    <cellStyle name="Input 3 2 2 7 6 2" xfId="24148"/>
    <cellStyle name="Input 3 2 2 7 6 3" xfId="24149"/>
    <cellStyle name="Input 3 2 2 7 7" xfId="24150"/>
    <cellStyle name="Input 3 2 2 7 7 2" xfId="24151"/>
    <cellStyle name="Input 3 2 2 7 7 3" xfId="24152"/>
    <cellStyle name="Input 3 2 2 7 8" xfId="24153"/>
    <cellStyle name="Input 3 2 2 7 8 2" xfId="24154"/>
    <cellStyle name="Input 3 2 2 7 8 3" xfId="24155"/>
    <cellStyle name="Input 3 2 2 7 9" xfId="24156"/>
    <cellStyle name="Input 3 2 2 8" xfId="24157"/>
    <cellStyle name="Input 3 2 2 8 10" xfId="24158"/>
    <cellStyle name="Input 3 2 2 8 2" xfId="24159"/>
    <cellStyle name="Input 3 2 2 8 2 2" xfId="24160"/>
    <cellStyle name="Input 3 2 2 8 2 2 2" xfId="24161"/>
    <cellStyle name="Input 3 2 2 8 2 2 3" xfId="24162"/>
    <cellStyle name="Input 3 2 2 8 2 3" xfId="24163"/>
    <cellStyle name="Input 3 2 2 8 2 3 2" xfId="24164"/>
    <cellStyle name="Input 3 2 2 8 2 3 3" xfId="24165"/>
    <cellStyle name="Input 3 2 2 8 2 4" xfId="24166"/>
    <cellStyle name="Input 3 2 2 8 2 4 2" xfId="24167"/>
    <cellStyle name="Input 3 2 2 8 2 4 3" xfId="24168"/>
    <cellStyle name="Input 3 2 2 8 2 5" xfId="24169"/>
    <cellStyle name="Input 3 2 2 8 2 5 2" xfId="24170"/>
    <cellStyle name="Input 3 2 2 8 2 5 3" xfId="24171"/>
    <cellStyle name="Input 3 2 2 8 2 6" xfId="24172"/>
    <cellStyle name="Input 3 2 2 8 2 6 2" xfId="24173"/>
    <cellStyle name="Input 3 2 2 8 2 6 3" xfId="24174"/>
    <cellStyle name="Input 3 2 2 8 2 7" xfId="24175"/>
    <cellStyle name="Input 3 2 2 8 2 7 2" xfId="24176"/>
    <cellStyle name="Input 3 2 2 8 2 7 3" xfId="24177"/>
    <cellStyle name="Input 3 2 2 8 2 8" xfId="24178"/>
    <cellStyle name="Input 3 2 2 8 2 9" xfId="24179"/>
    <cellStyle name="Input 3 2 2 8 3" xfId="24180"/>
    <cellStyle name="Input 3 2 2 8 3 2" xfId="24181"/>
    <cellStyle name="Input 3 2 2 8 3 3" xfId="24182"/>
    <cellStyle name="Input 3 2 2 8 4" xfId="24183"/>
    <cellStyle name="Input 3 2 2 8 4 2" xfId="24184"/>
    <cellStyle name="Input 3 2 2 8 4 3" xfId="24185"/>
    <cellStyle name="Input 3 2 2 8 5" xfId="24186"/>
    <cellStyle name="Input 3 2 2 8 5 2" xfId="24187"/>
    <cellStyle name="Input 3 2 2 8 5 3" xfId="24188"/>
    <cellStyle name="Input 3 2 2 8 6" xfId="24189"/>
    <cellStyle name="Input 3 2 2 8 6 2" xfId="24190"/>
    <cellStyle name="Input 3 2 2 8 6 3" xfId="24191"/>
    <cellStyle name="Input 3 2 2 8 7" xfId="24192"/>
    <cellStyle name="Input 3 2 2 8 7 2" xfId="24193"/>
    <cellStyle name="Input 3 2 2 8 7 3" xfId="24194"/>
    <cellStyle name="Input 3 2 2 8 8" xfId="24195"/>
    <cellStyle name="Input 3 2 2 8 8 2" xfId="24196"/>
    <cellStyle name="Input 3 2 2 8 8 3" xfId="24197"/>
    <cellStyle name="Input 3 2 2 8 9" xfId="24198"/>
    <cellStyle name="Input 3 2 2 9" xfId="24199"/>
    <cellStyle name="Input 3 2 2 9 2" xfId="24200"/>
    <cellStyle name="Input 3 2 2 9 2 2" xfId="24201"/>
    <cellStyle name="Input 3 2 2 9 2 3" xfId="24202"/>
    <cellStyle name="Input 3 2 2 9 3" xfId="24203"/>
    <cellStyle name="Input 3 2 2 9 3 2" xfId="24204"/>
    <cellStyle name="Input 3 2 2 9 3 3" xfId="24205"/>
    <cellStyle name="Input 3 2 2 9 4" xfId="24206"/>
    <cellStyle name="Input 3 2 2 9 4 2" xfId="24207"/>
    <cellStyle name="Input 3 2 2 9 4 3" xfId="24208"/>
    <cellStyle name="Input 3 2 2 9 5" xfId="24209"/>
    <cellStyle name="Input 3 2 2 9 5 2" xfId="24210"/>
    <cellStyle name="Input 3 2 2 9 5 3" xfId="24211"/>
    <cellStyle name="Input 3 2 2 9 6" xfId="24212"/>
    <cellStyle name="Input 3 2 2 9 6 2" xfId="24213"/>
    <cellStyle name="Input 3 2 2 9 6 3" xfId="24214"/>
    <cellStyle name="Input 3 2 2 9 7" xfId="24215"/>
    <cellStyle name="Input 3 2 2 9 7 2" xfId="24216"/>
    <cellStyle name="Input 3 2 2 9 7 3" xfId="24217"/>
    <cellStyle name="Input 3 2 2 9 8" xfId="24218"/>
    <cellStyle name="Input 3 2 2 9 9" xfId="24219"/>
    <cellStyle name="Input 3 2 3" xfId="24220"/>
    <cellStyle name="Input 3 2 3 10" xfId="24221"/>
    <cellStyle name="Input 3 2 3 10 2" xfId="24222"/>
    <cellStyle name="Input 3 2 3 10 3" xfId="24223"/>
    <cellStyle name="Input 3 2 3 11" xfId="24224"/>
    <cellStyle name="Input 3 2 3 11 2" xfId="24225"/>
    <cellStyle name="Input 3 2 3 11 3" xfId="24226"/>
    <cellStyle name="Input 3 2 3 12" xfId="44176"/>
    <cellStyle name="Input 3 2 3 2" xfId="24227"/>
    <cellStyle name="Input 3 2 3 2 10" xfId="24228"/>
    <cellStyle name="Input 3 2 3 2 2" xfId="24229"/>
    <cellStyle name="Input 3 2 3 2 2 2" xfId="24230"/>
    <cellStyle name="Input 3 2 3 2 2 2 2" xfId="24231"/>
    <cellStyle name="Input 3 2 3 2 2 2 3" xfId="24232"/>
    <cellStyle name="Input 3 2 3 2 2 3" xfId="24233"/>
    <cellStyle name="Input 3 2 3 2 2 3 2" xfId="24234"/>
    <cellStyle name="Input 3 2 3 2 2 3 3" xfId="24235"/>
    <cellStyle name="Input 3 2 3 2 2 4" xfId="24236"/>
    <cellStyle name="Input 3 2 3 2 2 4 2" xfId="24237"/>
    <cellStyle name="Input 3 2 3 2 2 4 3" xfId="24238"/>
    <cellStyle name="Input 3 2 3 2 2 5" xfId="24239"/>
    <cellStyle name="Input 3 2 3 2 2 5 2" xfId="24240"/>
    <cellStyle name="Input 3 2 3 2 2 5 3" xfId="24241"/>
    <cellStyle name="Input 3 2 3 2 2 6" xfId="24242"/>
    <cellStyle name="Input 3 2 3 2 2 6 2" xfId="24243"/>
    <cellStyle name="Input 3 2 3 2 2 6 3" xfId="24244"/>
    <cellStyle name="Input 3 2 3 2 2 7" xfId="24245"/>
    <cellStyle name="Input 3 2 3 2 2 7 2" xfId="24246"/>
    <cellStyle name="Input 3 2 3 2 2 7 3" xfId="24247"/>
    <cellStyle name="Input 3 2 3 2 2 8" xfId="24248"/>
    <cellStyle name="Input 3 2 3 2 2 9" xfId="24249"/>
    <cellStyle name="Input 3 2 3 2 3" xfId="24250"/>
    <cellStyle name="Input 3 2 3 2 3 2" xfId="24251"/>
    <cellStyle name="Input 3 2 3 2 3 3" xfId="24252"/>
    <cellStyle name="Input 3 2 3 2 4" xfId="24253"/>
    <cellStyle name="Input 3 2 3 2 4 2" xfId="24254"/>
    <cellStyle name="Input 3 2 3 2 4 3" xfId="24255"/>
    <cellStyle name="Input 3 2 3 2 5" xfId="24256"/>
    <cellStyle name="Input 3 2 3 2 5 2" xfId="24257"/>
    <cellStyle name="Input 3 2 3 2 5 3" xfId="24258"/>
    <cellStyle name="Input 3 2 3 2 6" xfId="24259"/>
    <cellStyle name="Input 3 2 3 2 6 2" xfId="24260"/>
    <cellStyle name="Input 3 2 3 2 6 3" xfId="24261"/>
    <cellStyle name="Input 3 2 3 2 7" xfId="24262"/>
    <cellStyle name="Input 3 2 3 2 7 2" xfId="24263"/>
    <cellStyle name="Input 3 2 3 2 7 3" xfId="24264"/>
    <cellStyle name="Input 3 2 3 2 8" xfId="24265"/>
    <cellStyle name="Input 3 2 3 2 8 2" xfId="24266"/>
    <cellStyle name="Input 3 2 3 2 8 3" xfId="24267"/>
    <cellStyle name="Input 3 2 3 2 9" xfId="24268"/>
    <cellStyle name="Input 3 2 3 3" xfId="24269"/>
    <cellStyle name="Input 3 2 3 3 10" xfId="24270"/>
    <cellStyle name="Input 3 2 3 3 2" xfId="24271"/>
    <cellStyle name="Input 3 2 3 3 2 2" xfId="24272"/>
    <cellStyle name="Input 3 2 3 3 2 2 2" xfId="24273"/>
    <cellStyle name="Input 3 2 3 3 2 2 3" xfId="24274"/>
    <cellStyle name="Input 3 2 3 3 2 3" xfId="24275"/>
    <cellStyle name="Input 3 2 3 3 2 3 2" xfId="24276"/>
    <cellStyle name="Input 3 2 3 3 2 3 3" xfId="24277"/>
    <cellStyle name="Input 3 2 3 3 2 4" xfId="24278"/>
    <cellStyle name="Input 3 2 3 3 2 4 2" xfId="24279"/>
    <cellStyle name="Input 3 2 3 3 2 4 3" xfId="24280"/>
    <cellStyle name="Input 3 2 3 3 2 5" xfId="24281"/>
    <cellStyle name="Input 3 2 3 3 2 5 2" xfId="24282"/>
    <cellStyle name="Input 3 2 3 3 2 5 3" xfId="24283"/>
    <cellStyle name="Input 3 2 3 3 2 6" xfId="24284"/>
    <cellStyle name="Input 3 2 3 3 2 6 2" xfId="24285"/>
    <cellStyle name="Input 3 2 3 3 2 6 3" xfId="24286"/>
    <cellStyle name="Input 3 2 3 3 2 7" xfId="24287"/>
    <cellStyle name="Input 3 2 3 3 2 7 2" xfId="24288"/>
    <cellStyle name="Input 3 2 3 3 2 7 3" xfId="24289"/>
    <cellStyle name="Input 3 2 3 3 2 8" xfId="24290"/>
    <cellStyle name="Input 3 2 3 3 2 9" xfId="24291"/>
    <cellStyle name="Input 3 2 3 3 3" xfId="24292"/>
    <cellStyle name="Input 3 2 3 3 3 2" xfId="24293"/>
    <cellStyle name="Input 3 2 3 3 3 3" xfId="24294"/>
    <cellStyle name="Input 3 2 3 3 4" xfId="24295"/>
    <cellStyle name="Input 3 2 3 3 4 2" xfId="24296"/>
    <cellStyle name="Input 3 2 3 3 4 3" xfId="24297"/>
    <cellStyle name="Input 3 2 3 3 5" xfId="24298"/>
    <cellStyle name="Input 3 2 3 3 5 2" xfId="24299"/>
    <cellStyle name="Input 3 2 3 3 5 3" xfId="24300"/>
    <cellStyle name="Input 3 2 3 3 6" xfId="24301"/>
    <cellStyle name="Input 3 2 3 3 6 2" xfId="24302"/>
    <cellStyle name="Input 3 2 3 3 6 3" xfId="24303"/>
    <cellStyle name="Input 3 2 3 3 7" xfId="24304"/>
    <cellStyle name="Input 3 2 3 3 7 2" xfId="24305"/>
    <cellStyle name="Input 3 2 3 3 7 3" xfId="24306"/>
    <cellStyle name="Input 3 2 3 3 8" xfId="24307"/>
    <cellStyle name="Input 3 2 3 3 8 2" xfId="24308"/>
    <cellStyle name="Input 3 2 3 3 8 3" xfId="24309"/>
    <cellStyle name="Input 3 2 3 3 9" xfId="24310"/>
    <cellStyle name="Input 3 2 3 4" xfId="24311"/>
    <cellStyle name="Input 3 2 3 4 10" xfId="24312"/>
    <cellStyle name="Input 3 2 3 4 2" xfId="24313"/>
    <cellStyle name="Input 3 2 3 4 2 2" xfId="24314"/>
    <cellStyle name="Input 3 2 3 4 2 2 2" xfId="24315"/>
    <cellStyle name="Input 3 2 3 4 2 2 3" xfId="24316"/>
    <cellStyle name="Input 3 2 3 4 2 3" xfId="24317"/>
    <cellStyle name="Input 3 2 3 4 2 3 2" xfId="24318"/>
    <cellStyle name="Input 3 2 3 4 2 3 3" xfId="24319"/>
    <cellStyle name="Input 3 2 3 4 2 4" xfId="24320"/>
    <cellStyle name="Input 3 2 3 4 2 4 2" xfId="24321"/>
    <cellStyle name="Input 3 2 3 4 2 4 3" xfId="24322"/>
    <cellStyle name="Input 3 2 3 4 2 5" xfId="24323"/>
    <cellStyle name="Input 3 2 3 4 2 5 2" xfId="24324"/>
    <cellStyle name="Input 3 2 3 4 2 5 3" xfId="24325"/>
    <cellStyle name="Input 3 2 3 4 2 6" xfId="24326"/>
    <cellStyle name="Input 3 2 3 4 2 6 2" xfId="24327"/>
    <cellStyle name="Input 3 2 3 4 2 6 3" xfId="24328"/>
    <cellStyle name="Input 3 2 3 4 2 7" xfId="24329"/>
    <cellStyle name="Input 3 2 3 4 2 7 2" xfId="24330"/>
    <cellStyle name="Input 3 2 3 4 2 7 3" xfId="24331"/>
    <cellStyle name="Input 3 2 3 4 2 8" xfId="24332"/>
    <cellStyle name="Input 3 2 3 4 2 9" xfId="24333"/>
    <cellStyle name="Input 3 2 3 4 3" xfId="24334"/>
    <cellStyle name="Input 3 2 3 4 3 2" xfId="24335"/>
    <cellStyle name="Input 3 2 3 4 3 3" xfId="24336"/>
    <cellStyle name="Input 3 2 3 4 4" xfId="24337"/>
    <cellStyle name="Input 3 2 3 4 4 2" xfId="24338"/>
    <cellStyle name="Input 3 2 3 4 4 3" xfId="24339"/>
    <cellStyle name="Input 3 2 3 4 5" xfId="24340"/>
    <cellStyle name="Input 3 2 3 4 5 2" xfId="24341"/>
    <cellStyle name="Input 3 2 3 4 5 3" xfId="24342"/>
    <cellStyle name="Input 3 2 3 4 6" xfId="24343"/>
    <cellStyle name="Input 3 2 3 4 6 2" xfId="24344"/>
    <cellStyle name="Input 3 2 3 4 6 3" xfId="24345"/>
    <cellStyle name="Input 3 2 3 4 7" xfId="24346"/>
    <cellStyle name="Input 3 2 3 4 7 2" xfId="24347"/>
    <cellStyle name="Input 3 2 3 4 7 3" xfId="24348"/>
    <cellStyle name="Input 3 2 3 4 8" xfId="24349"/>
    <cellStyle name="Input 3 2 3 4 8 2" xfId="24350"/>
    <cellStyle name="Input 3 2 3 4 8 3" xfId="24351"/>
    <cellStyle name="Input 3 2 3 4 9" xfId="24352"/>
    <cellStyle name="Input 3 2 3 5" xfId="24353"/>
    <cellStyle name="Input 3 2 3 5 2" xfId="24354"/>
    <cellStyle name="Input 3 2 3 5 2 2" xfId="24355"/>
    <cellStyle name="Input 3 2 3 5 2 3" xfId="24356"/>
    <cellStyle name="Input 3 2 3 5 3" xfId="24357"/>
    <cellStyle name="Input 3 2 3 5 3 2" xfId="24358"/>
    <cellStyle name="Input 3 2 3 5 3 3" xfId="24359"/>
    <cellStyle name="Input 3 2 3 5 4" xfId="24360"/>
    <cellStyle name="Input 3 2 3 5 4 2" xfId="24361"/>
    <cellStyle name="Input 3 2 3 5 4 3" xfId="24362"/>
    <cellStyle name="Input 3 2 3 5 5" xfId="24363"/>
    <cellStyle name="Input 3 2 3 5 5 2" xfId="24364"/>
    <cellStyle name="Input 3 2 3 5 5 3" xfId="24365"/>
    <cellStyle name="Input 3 2 3 5 6" xfId="24366"/>
    <cellStyle name="Input 3 2 3 5 6 2" xfId="24367"/>
    <cellStyle name="Input 3 2 3 5 6 3" xfId="24368"/>
    <cellStyle name="Input 3 2 3 5 7" xfId="24369"/>
    <cellStyle name="Input 3 2 3 5 7 2" xfId="24370"/>
    <cellStyle name="Input 3 2 3 5 7 3" xfId="24371"/>
    <cellStyle name="Input 3 2 3 5 8" xfId="24372"/>
    <cellStyle name="Input 3 2 3 5 9" xfId="24373"/>
    <cellStyle name="Input 3 2 3 6" xfId="24374"/>
    <cellStyle name="Input 3 2 3 6 2" xfId="24375"/>
    <cellStyle name="Input 3 2 3 6 3" xfId="24376"/>
    <cellStyle name="Input 3 2 3 7" xfId="24377"/>
    <cellStyle name="Input 3 2 3 7 2" xfId="24378"/>
    <cellStyle name="Input 3 2 3 7 3" xfId="24379"/>
    <cellStyle name="Input 3 2 3 8" xfId="24380"/>
    <cellStyle name="Input 3 2 3 8 2" xfId="24381"/>
    <cellStyle name="Input 3 2 3 8 3" xfId="24382"/>
    <cellStyle name="Input 3 2 3 9" xfId="24383"/>
    <cellStyle name="Input 3 2 3 9 2" xfId="24384"/>
    <cellStyle name="Input 3 2 3 9 3" xfId="24385"/>
    <cellStyle name="Input 3 2 4" xfId="24386"/>
    <cellStyle name="Input 3 2 4 10" xfId="24387"/>
    <cellStyle name="Input 3 2 4 2" xfId="24388"/>
    <cellStyle name="Input 3 2 4 2 2" xfId="24389"/>
    <cellStyle name="Input 3 2 4 2 2 2" xfId="24390"/>
    <cellStyle name="Input 3 2 4 2 2 3" xfId="24391"/>
    <cellStyle name="Input 3 2 4 2 3" xfId="24392"/>
    <cellStyle name="Input 3 2 4 2 3 2" xfId="24393"/>
    <cellStyle name="Input 3 2 4 2 3 3" xfId="24394"/>
    <cellStyle name="Input 3 2 4 2 4" xfId="24395"/>
    <cellStyle name="Input 3 2 4 2 4 2" xfId="24396"/>
    <cellStyle name="Input 3 2 4 2 4 3" xfId="24397"/>
    <cellStyle name="Input 3 2 4 2 5" xfId="24398"/>
    <cellStyle name="Input 3 2 4 2 5 2" xfId="24399"/>
    <cellStyle name="Input 3 2 4 2 5 3" xfId="24400"/>
    <cellStyle name="Input 3 2 4 2 6" xfId="24401"/>
    <cellStyle name="Input 3 2 4 2 6 2" xfId="24402"/>
    <cellStyle name="Input 3 2 4 2 6 3" xfId="24403"/>
    <cellStyle name="Input 3 2 4 2 7" xfId="24404"/>
    <cellStyle name="Input 3 2 4 2 7 2" xfId="24405"/>
    <cellStyle name="Input 3 2 4 2 7 3" xfId="24406"/>
    <cellStyle name="Input 3 2 4 2 8" xfId="24407"/>
    <cellStyle name="Input 3 2 4 2 9" xfId="24408"/>
    <cellStyle name="Input 3 2 4 3" xfId="24409"/>
    <cellStyle name="Input 3 2 4 3 2" xfId="24410"/>
    <cellStyle name="Input 3 2 4 3 3" xfId="24411"/>
    <cellStyle name="Input 3 2 4 4" xfId="24412"/>
    <cellStyle name="Input 3 2 4 4 2" xfId="24413"/>
    <cellStyle name="Input 3 2 4 4 3" xfId="24414"/>
    <cellStyle name="Input 3 2 4 5" xfId="24415"/>
    <cellStyle name="Input 3 2 4 5 2" xfId="24416"/>
    <cellStyle name="Input 3 2 4 5 3" xfId="24417"/>
    <cellStyle name="Input 3 2 4 6" xfId="24418"/>
    <cellStyle name="Input 3 2 4 6 2" xfId="24419"/>
    <cellStyle name="Input 3 2 4 6 3" xfId="24420"/>
    <cellStyle name="Input 3 2 4 7" xfId="24421"/>
    <cellStyle name="Input 3 2 4 7 2" xfId="24422"/>
    <cellStyle name="Input 3 2 4 7 3" xfId="24423"/>
    <cellStyle name="Input 3 2 4 8" xfId="24424"/>
    <cellStyle name="Input 3 2 4 8 2" xfId="24425"/>
    <cellStyle name="Input 3 2 4 8 3" xfId="24426"/>
    <cellStyle name="Input 3 2 4 9" xfId="24427"/>
    <cellStyle name="Input 3 2 5" xfId="24428"/>
    <cellStyle name="Input 3 2 5 10" xfId="24429"/>
    <cellStyle name="Input 3 2 5 2" xfId="24430"/>
    <cellStyle name="Input 3 2 5 2 2" xfId="24431"/>
    <cellStyle name="Input 3 2 5 2 2 2" xfId="24432"/>
    <cellStyle name="Input 3 2 5 2 2 3" xfId="24433"/>
    <cellStyle name="Input 3 2 5 2 3" xfId="24434"/>
    <cellStyle name="Input 3 2 5 2 3 2" xfId="24435"/>
    <cellStyle name="Input 3 2 5 2 3 3" xfId="24436"/>
    <cellStyle name="Input 3 2 5 2 4" xfId="24437"/>
    <cellStyle name="Input 3 2 5 2 4 2" xfId="24438"/>
    <cellStyle name="Input 3 2 5 2 4 3" xfId="24439"/>
    <cellStyle name="Input 3 2 5 2 5" xfId="24440"/>
    <cellStyle name="Input 3 2 5 2 5 2" xfId="24441"/>
    <cellStyle name="Input 3 2 5 2 5 3" xfId="24442"/>
    <cellStyle name="Input 3 2 5 2 6" xfId="24443"/>
    <cellStyle name="Input 3 2 5 2 6 2" xfId="24444"/>
    <cellStyle name="Input 3 2 5 2 6 3" xfId="24445"/>
    <cellStyle name="Input 3 2 5 2 7" xfId="24446"/>
    <cellStyle name="Input 3 2 5 2 7 2" xfId="24447"/>
    <cellStyle name="Input 3 2 5 2 7 3" xfId="24448"/>
    <cellStyle name="Input 3 2 5 2 8" xfId="24449"/>
    <cellStyle name="Input 3 2 5 2 9" xfId="24450"/>
    <cellStyle name="Input 3 2 5 3" xfId="24451"/>
    <cellStyle name="Input 3 2 5 3 2" xfId="24452"/>
    <cellStyle name="Input 3 2 5 3 3" xfId="24453"/>
    <cellStyle name="Input 3 2 5 4" xfId="24454"/>
    <cellStyle name="Input 3 2 5 4 2" xfId="24455"/>
    <cellStyle name="Input 3 2 5 4 3" xfId="24456"/>
    <cellStyle name="Input 3 2 5 5" xfId="24457"/>
    <cellStyle name="Input 3 2 5 5 2" xfId="24458"/>
    <cellStyle name="Input 3 2 5 5 3" xfId="24459"/>
    <cellStyle name="Input 3 2 5 6" xfId="24460"/>
    <cellStyle name="Input 3 2 5 6 2" xfId="24461"/>
    <cellStyle name="Input 3 2 5 6 3" xfId="24462"/>
    <cellStyle name="Input 3 2 5 7" xfId="24463"/>
    <cellStyle name="Input 3 2 5 7 2" xfId="24464"/>
    <cellStyle name="Input 3 2 5 7 3" xfId="24465"/>
    <cellStyle name="Input 3 2 5 8" xfId="24466"/>
    <cellStyle name="Input 3 2 5 8 2" xfId="24467"/>
    <cellStyle name="Input 3 2 5 8 3" xfId="24468"/>
    <cellStyle name="Input 3 2 5 9" xfId="24469"/>
    <cellStyle name="Input 3 2 6" xfId="24470"/>
    <cellStyle name="Input 3 2 6 10" xfId="24471"/>
    <cellStyle name="Input 3 2 6 2" xfId="24472"/>
    <cellStyle name="Input 3 2 6 2 2" xfId="24473"/>
    <cellStyle name="Input 3 2 6 2 2 2" xfId="24474"/>
    <cellStyle name="Input 3 2 6 2 2 3" xfId="24475"/>
    <cellStyle name="Input 3 2 6 2 3" xfId="24476"/>
    <cellStyle name="Input 3 2 6 2 3 2" xfId="24477"/>
    <cellStyle name="Input 3 2 6 2 3 3" xfId="24478"/>
    <cellStyle name="Input 3 2 6 2 4" xfId="24479"/>
    <cellStyle name="Input 3 2 6 2 4 2" xfId="24480"/>
    <cellStyle name="Input 3 2 6 2 4 3" xfId="24481"/>
    <cellStyle name="Input 3 2 6 2 5" xfId="24482"/>
    <cellStyle name="Input 3 2 6 2 5 2" xfId="24483"/>
    <cellStyle name="Input 3 2 6 2 5 3" xfId="24484"/>
    <cellStyle name="Input 3 2 6 2 6" xfId="24485"/>
    <cellStyle name="Input 3 2 6 2 6 2" xfId="24486"/>
    <cellStyle name="Input 3 2 6 2 6 3" xfId="24487"/>
    <cellStyle name="Input 3 2 6 2 7" xfId="24488"/>
    <cellStyle name="Input 3 2 6 2 7 2" xfId="24489"/>
    <cellStyle name="Input 3 2 6 2 7 3" xfId="24490"/>
    <cellStyle name="Input 3 2 6 2 8" xfId="24491"/>
    <cellStyle name="Input 3 2 6 2 9" xfId="24492"/>
    <cellStyle name="Input 3 2 6 3" xfId="24493"/>
    <cellStyle name="Input 3 2 6 3 2" xfId="24494"/>
    <cellStyle name="Input 3 2 6 3 3" xfId="24495"/>
    <cellStyle name="Input 3 2 6 4" xfId="24496"/>
    <cellStyle name="Input 3 2 6 4 2" xfId="24497"/>
    <cellStyle name="Input 3 2 6 4 3" xfId="24498"/>
    <cellStyle name="Input 3 2 6 5" xfId="24499"/>
    <cellStyle name="Input 3 2 6 5 2" xfId="24500"/>
    <cellStyle name="Input 3 2 6 5 3" xfId="24501"/>
    <cellStyle name="Input 3 2 6 6" xfId="24502"/>
    <cellStyle name="Input 3 2 6 6 2" xfId="24503"/>
    <cellStyle name="Input 3 2 6 6 3" xfId="24504"/>
    <cellStyle name="Input 3 2 6 7" xfId="24505"/>
    <cellStyle name="Input 3 2 6 7 2" xfId="24506"/>
    <cellStyle name="Input 3 2 6 7 3" xfId="24507"/>
    <cellStyle name="Input 3 2 6 8" xfId="24508"/>
    <cellStyle name="Input 3 2 6 8 2" xfId="24509"/>
    <cellStyle name="Input 3 2 6 8 3" xfId="24510"/>
    <cellStyle name="Input 3 2 6 9" xfId="24511"/>
    <cellStyle name="Input 3 2 7" xfId="24512"/>
    <cellStyle name="Input 3 2 7 2" xfId="24513"/>
    <cellStyle name="Input 3 2 7 2 2" xfId="24514"/>
    <cellStyle name="Input 3 2 7 2 3" xfId="24515"/>
    <cellStyle name="Input 3 2 7 3" xfId="24516"/>
    <cellStyle name="Input 3 2 7 3 2" xfId="24517"/>
    <cellStyle name="Input 3 2 7 3 3" xfId="24518"/>
    <cellStyle name="Input 3 2 7 4" xfId="24519"/>
    <cellStyle name="Input 3 2 7 4 2" xfId="24520"/>
    <cellStyle name="Input 3 2 7 4 3" xfId="24521"/>
    <cellStyle name="Input 3 2 7 5" xfId="24522"/>
    <cellStyle name="Input 3 2 7 5 2" xfId="24523"/>
    <cellStyle name="Input 3 2 7 5 3" xfId="24524"/>
    <cellStyle name="Input 3 2 7 6" xfId="24525"/>
    <cellStyle name="Input 3 2 7 6 2" xfId="24526"/>
    <cellStyle name="Input 3 2 7 6 3" xfId="24527"/>
    <cellStyle name="Input 3 2 7 7" xfId="24528"/>
    <cellStyle name="Input 3 2 7 7 2" xfId="24529"/>
    <cellStyle name="Input 3 2 7 7 3" xfId="24530"/>
    <cellStyle name="Input 3 2 7 8" xfId="24531"/>
    <cellStyle name="Input 3 2 7 9" xfId="24532"/>
    <cellStyle name="Input 3 2 8" xfId="24533"/>
    <cellStyle name="Input 3 2 8 2" xfId="24534"/>
    <cellStyle name="Input 3 2 8 3" xfId="24535"/>
    <cellStyle name="Input 3 2 9" xfId="24536"/>
    <cellStyle name="Input 3 2 9 2" xfId="24537"/>
    <cellStyle name="Input 3 2 9 3" xfId="24538"/>
    <cellStyle name="Input 3 3" xfId="1388"/>
    <cellStyle name="Input 3 3 10" xfId="24539"/>
    <cellStyle name="Input 3 3 10 2" xfId="24540"/>
    <cellStyle name="Input 3 3 10 3" xfId="24541"/>
    <cellStyle name="Input 3 3 11" xfId="24542"/>
    <cellStyle name="Input 3 3 11 2" xfId="24543"/>
    <cellStyle name="Input 3 3 11 3" xfId="24544"/>
    <cellStyle name="Input 3 3 12" xfId="24545"/>
    <cellStyle name="Input 3 3 12 2" xfId="24546"/>
    <cellStyle name="Input 3 3 12 3" xfId="24547"/>
    <cellStyle name="Input 3 3 13" xfId="24548"/>
    <cellStyle name="Input 3 3 13 2" xfId="24549"/>
    <cellStyle name="Input 3 3 13 3" xfId="24550"/>
    <cellStyle name="Input 3 3 14" xfId="44177"/>
    <cellStyle name="Input 3 3 2" xfId="24551"/>
    <cellStyle name="Input 3 3 2 10" xfId="44178"/>
    <cellStyle name="Input 3 3 2 2" xfId="24552"/>
    <cellStyle name="Input 3 3 2 2 10" xfId="24553"/>
    <cellStyle name="Input 3 3 2 2 2" xfId="24554"/>
    <cellStyle name="Input 3 3 2 2 2 2" xfId="24555"/>
    <cellStyle name="Input 3 3 2 2 2 2 2" xfId="24556"/>
    <cellStyle name="Input 3 3 2 2 2 2 3" xfId="24557"/>
    <cellStyle name="Input 3 3 2 2 2 3" xfId="24558"/>
    <cellStyle name="Input 3 3 2 2 2 3 2" xfId="24559"/>
    <cellStyle name="Input 3 3 2 2 2 3 3" xfId="24560"/>
    <cellStyle name="Input 3 3 2 2 2 4" xfId="24561"/>
    <cellStyle name="Input 3 3 2 2 2 4 2" xfId="24562"/>
    <cellStyle name="Input 3 3 2 2 2 4 3" xfId="24563"/>
    <cellStyle name="Input 3 3 2 2 2 5" xfId="24564"/>
    <cellStyle name="Input 3 3 2 2 2 5 2" xfId="24565"/>
    <cellStyle name="Input 3 3 2 2 2 5 3" xfId="24566"/>
    <cellStyle name="Input 3 3 2 2 2 6" xfId="24567"/>
    <cellStyle name="Input 3 3 2 2 2 6 2" xfId="24568"/>
    <cellStyle name="Input 3 3 2 2 2 6 3" xfId="24569"/>
    <cellStyle name="Input 3 3 2 2 2 7" xfId="24570"/>
    <cellStyle name="Input 3 3 2 2 2 7 2" xfId="24571"/>
    <cellStyle name="Input 3 3 2 2 2 7 3" xfId="24572"/>
    <cellStyle name="Input 3 3 2 2 2 8" xfId="24573"/>
    <cellStyle name="Input 3 3 2 2 2 9" xfId="24574"/>
    <cellStyle name="Input 3 3 2 2 3" xfId="24575"/>
    <cellStyle name="Input 3 3 2 2 3 2" xfId="24576"/>
    <cellStyle name="Input 3 3 2 2 3 3" xfId="24577"/>
    <cellStyle name="Input 3 3 2 2 4" xfId="24578"/>
    <cellStyle name="Input 3 3 2 2 4 2" xfId="24579"/>
    <cellStyle name="Input 3 3 2 2 4 3" xfId="24580"/>
    <cellStyle name="Input 3 3 2 2 5" xfId="24581"/>
    <cellStyle name="Input 3 3 2 2 5 2" xfId="24582"/>
    <cellStyle name="Input 3 3 2 2 5 3" xfId="24583"/>
    <cellStyle name="Input 3 3 2 2 6" xfId="24584"/>
    <cellStyle name="Input 3 3 2 2 6 2" xfId="24585"/>
    <cellStyle name="Input 3 3 2 2 6 3" xfId="24586"/>
    <cellStyle name="Input 3 3 2 2 7" xfId="24587"/>
    <cellStyle name="Input 3 3 2 2 7 2" xfId="24588"/>
    <cellStyle name="Input 3 3 2 2 7 3" xfId="24589"/>
    <cellStyle name="Input 3 3 2 2 8" xfId="24590"/>
    <cellStyle name="Input 3 3 2 2 8 2" xfId="24591"/>
    <cellStyle name="Input 3 3 2 2 8 3" xfId="24592"/>
    <cellStyle name="Input 3 3 2 2 9" xfId="24593"/>
    <cellStyle name="Input 3 3 2 3" xfId="24594"/>
    <cellStyle name="Input 3 3 2 3 10" xfId="24595"/>
    <cellStyle name="Input 3 3 2 3 2" xfId="24596"/>
    <cellStyle name="Input 3 3 2 3 2 2" xfId="24597"/>
    <cellStyle name="Input 3 3 2 3 2 2 2" xfId="24598"/>
    <cellStyle name="Input 3 3 2 3 2 2 3" xfId="24599"/>
    <cellStyle name="Input 3 3 2 3 2 3" xfId="24600"/>
    <cellStyle name="Input 3 3 2 3 2 3 2" xfId="24601"/>
    <cellStyle name="Input 3 3 2 3 2 3 3" xfId="24602"/>
    <cellStyle name="Input 3 3 2 3 2 4" xfId="24603"/>
    <cellStyle name="Input 3 3 2 3 2 4 2" xfId="24604"/>
    <cellStyle name="Input 3 3 2 3 2 4 3" xfId="24605"/>
    <cellStyle name="Input 3 3 2 3 2 5" xfId="24606"/>
    <cellStyle name="Input 3 3 2 3 2 5 2" xfId="24607"/>
    <cellStyle name="Input 3 3 2 3 2 5 3" xfId="24608"/>
    <cellStyle name="Input 3 3 2 3 2 6" xfId="24609"/>
    <cellStyle name="Input 3 3 2 3 2 6 2" xfId="24610"/>
    <cellStyle name="Input 3 3 2 3 2 6 3" xfId="24611"/>
    <cellStyle name="Input 3 3 2 3 2 7" xfId="24612"/>
    <cellStyle name="Input 3 3 2 3 2 7 2" xfId="24613"/>
    <cellStyle name="Input 3 3 2 3 2 7 3" xfId="24614"/>
    <cellStyle name="Input 3 3 2 3 2 8" xfId="24615"/>
    <cellStyle name="Input 3 3 2 3 2 9" xfId="24616"/>
    <cellStyle name="Input 3 3 2 3 3" xfId="24617"/>
    <cellStyle name="Input 3 3 2 3 3 2" xfId="24618"/>
    <cellStyle name="Input 3 3 2 3 3 3" xfId="24619"/>
    <cellStyle name="Input 3 3 2 3 4" xfId="24620"/>
    <cellStyle name="Input 3 3 2 3 4 2" xfId="24621"/>
    <cellStyle name="Input 3 3 2 3 4 3" xfId="24622"/>
    <cellStyle name="Input 3 3 2 3 5" xfId="24623"/>
    <cellStyle name="Input 3 3 2 3 5 2" xfId="24624"/>
    <cellStyle name="Input 3 3 2 3 5 3" xfId="24625"/>
    <cellStyle name="Input 3 3 2 3 6" xfId="24626"/>
    <cellStyle name="Input 3 3 2 3 6 2" xfId="24627"/>
    <cellStyle name="Input 3 3 2 3 6 3" xfId="24628"/>
    <cellStyle name="Input 3 3 2 3 7" xfId="24629"/>
    <cellStyle name="Input 3 3 2 3 7 2" xfId="24630"/>
    <cellStyle name="Input 3 3 2 3 7 3" xfId="24631"/>
    <cellStyle name="Input 3 3 2 3 8" xfId="24632"/>
    <cellStyle name="Input 3 3 2 3 8 2" xfId="24633"/>
    <cellStyle name="Input 3 3 2 3 8 3" xfId="24634"/>
    <cellStyle name="Input 3 3 2 3 9" xfId="24635"/>
    <cellStyle name="Input 3 3 2 4" xfId="24636"/>
    <cellStyle name="Input 3 3 2 4 10" xfId="24637"/>
    <cellStyle name="Input 3 3 2 4 2" xfId="24638"/>
    <cellStyle name="Input 3 3 2 4 2 2" xfId="24639"/>
    <cellStyle name="Input 3 3 2 4 2 2 2" xfId="24640"/>
    <cellStyle name="Input 3 3 2 4 2 2 3" xfId="24641"/>
    <cellStyle name="Input 3 3 2 4 2 3" xfId="24642"/>
    <cellStyle name="Input 3 3 2 4 2 3 2" xfId="24643"/>
    <cellStyle name="Input 3 3 2 4 2 3 3" xfId="24644"/>
    <cellStyle name="Input 3 3 2 4 2 4" xfId="24645"/>
    <cellStyle name="Input 3 3 2 4 2 4 2" xfId="24646"/>
    <cellStyle name="Input 3 3 2 4 2 4 3" xfId="24647"/>
    <cellStyle name="Input 3 3 2 4 2 5" xfId="24648"/>
    <cellStyle name="Input 3 3 2 4 2 5 2" xfId="24649"/>
    <cellStyle name="Input 3 3 2 4 2 5 3" xfId="24650"/>
    <cellStyle name="Input 3 3 2 4 2 6" xfId="24651"/>
    <cellStyle name="Input 3 3 2 4 2 6 2" xfId="24652"/>
    <cellStyle name="Input 3 3 2 4 2 6 3" xfId="24653"/>
    <cellStyle name="Input 3 3 2 4 2 7" xfId="24654"/>
    <cellStyle name="Input 3 3 2 4 2 7 2" xfId="24655"/>
    <cellStyle name="Input 3 3 2 4 2 7 3" xfId="24656"/>
    <cellStyle name="Input 3 3 2 4 2 8" xfId="24657"/>
    <cellStyle name="Input 3 3 2 4 2 9" xfId="24658"/>
    <cellStyle name="Input 3 3 2 4 3" xfId="24659"/>
    <cellStyle name="Input 3 3 2 4 3 2" xfId="24660"/>
    <cellStyle name="Input 3 3 2 4 3 3" xfId="24661"/>
    <cellStyle name="Input 3 3 2 4 4" xfId="24662"/>
    <cellStyle name="Input 3 3 2 4 4 2" xfId="24663"/>
    <cellStyle name="Input 3 3 2 4 4 3" xfId="24664"/>
    <cellStyle name="Input 3 3 2 4 5" xfId="24665"/>
    <cellStyle name="Input 3 3 2 4 5 2" xfId="24666"/>
    <cellStyle name="Input 3 3 2 4 5 3" xfId="24667"/>
    <cellStyle name="Input 3 3 2 4 6" xfId="24668"/>
    <cellStyle name="Input 3 3 2 4 6 2" xfId="24669"/>
    <cellStyle name="Input 3 3 2 4 6 3" xfId="24670"/>
    <cellStyle name="Input 3 3 2 4 7" xfId="24671"/>
    <cellStyle name="Input 3 3 2 4 7 2" xfId="24672"/>
    <cellStyle name="Input 3 3 2 4 7 3" xfId="24673"/>
    <cellStyle name="Input 3 3 2 4 8" xfId="24674"/>
    <cellStyle name="Input 3 3 2 4 8 2" xfId="24675"/>
    <cellStyle name="Input 3 3 2 4 8 3" xfId="24676"/>
    <cellStyle name="Input 3 3 2 4 9" xfId="24677"/>
    <cellStyle name="Input 3 3 2 5" xfId="24678"/>
    <cellStyle name="Input 3 3 2 5 2" xfId="24679"/>
    <cellStyle name="Input 3 3 2 5 2 2" xfId="24680"/>
    <cellStyle name="Input 3 3 2 5 2 3" xfId="24681"/>
    <cellStyle name="Input 3 3 2 5 3" xfId="24682"/>
    <cellStyle name="Input 3 3 2 5 3 2" xfId="24683"/>
    <cellStyle name="Input 3 3 2 5 3 3" xfId="24684"/>
    <cellStyle name="Input 3 3 2 5 4" xfId="24685"/>
    <cellStyle name="Input 3 3 2 5 4 2" xfId="24686"/>
    <cellStyle name="Input 3 3 2 5 4 3" xfId="24687"/>
    <cellStyle name="Input 3 3 2 5 5" xfId="24688"/>
    <cellStyle name="Input 3 3 2 5 5 2" xfId="24689"/>
    <cellStyle name="Input 3 3 2 5 5 3" xfId="24690"/>
    <cellStyle name="Input 3 3 2 5 6" xfId="24691"/>
    <cellStyle name="Input 3 3 2 5 6 2" xfId="24692"/>
    <cellStyle name="Input 3 3 2 5 6 3" xfId="24693"/>
    <cellStyle name="Input 3 3 2 5 7" xfId="24694"/>
    <cellStyle name="Input 3 3 2 5 7 2" xfId="24695"/>
    <cellStyle name="Input 3 3 2 5 7 3" xfId="24696"/>
    <cellStyle name="Input 3 3 2 5 8" xfId="24697"/>
    <cellStyle name="Input 3 3 2 5 9" xfId="24698"/>
    <cellStyle name="Input 3 3 2 6" xfId="24699"/>
    <cellStyle name="Input 3 3 2 6 2" xfId="24700"/>
    <cellStyle name="Input 3 3 2 6 3" xfId="24701"/>
    <cellStyle name="Input 3 3 2 7" xfId="24702"/>
    <cellStyle name="Input 3 3 2 7 2" xfId="24703"/>
    <cellStyle name="Input 3 3 2 7 3" xfId="24704"/>
    <cellStyle name="Input 3 3 2 8" xfId="24705"/>
    <cellStyle name="Input 3 3 2 8 2" xfId="24706"/>
    <cellStyle name="Input 3 3 2 8 3" xfId="24707"/>
    <cellStyle name="Input 3 3 2 9" xfId="24708"/>
    <cellStyle name="Input 3 3 2 9 2" xfId="24709"/>
    <cellStyle name="Input 3 3 2 9 3" xfId="24710"/>
    <cellStyle name="Input 3 3 3" xfId="24711"/>
    <cellStyle name="Input 3 3 3 10" xfId="44179"/>
    <cellStyle name="Input 3 3 3 2" xfId="24712"/>
    <cellStyle name="Input 3 3 3 2 10" xfId="24713"/>
    <cellStyle name="Input 3 3 3 2 2" xfId="24714"/>
    <cellStyle name="Input 3 3 3 2 2 2" xfId="24715"/>
    <cellStyle name="Input 3 3 3 2 2 2 2" xfId="24716"/>
    <cellStyle name="Input 3 3 3 2 2 2 3" xfId="24717"/>
    <cellStyle name="Input 3 3 3 2 2 3" xfId="24718"/>
    <cellStyle name="Input 3 3 3 2 2 3 2" xfId="24719"/>
    <cellStyle name="Input 3 3 3 2 2 3 3" xfId="24720"/>
    <cellStyle name="Input 3 3 3 2 2 4" xfId="24721"/>
    <cellStyle name="Input 3 3 3 2 2 4 2" xfId="24722"/>
    <cellStyle name="Input 3 3 3 2 2 4 3" xfId="24723"/>
    <cellStyle name="Input 3 3 3 2 2 5" xfId="24724"/>
    <cellStyle name="Input 3 3 3 2 2 5 2" xfId="24725"/>
    <cellStyle name="Input 3 3 3 2 2 5 3" xfId="24726"/>
    <cellStyle name="Input 3 3 3 2 2 6" xfId="24727"/>
    <cellStyle name="Input 3 3 3 2 2 6 2" xfId="24728"/>
    <cellStyle name="Input 3 3 3 2 2 6 3" xfId="24729"/>
    <cellStyle name="Input 3 3 3 2 2 7" xfId="24730"/>
    <cellStyle name="Input 3 3 3 2 2 7 2" xfId="24731"/>
    <cellStyle name="Input 3 3 3 2 2 7 3" xfId="24732"/>
    <cellStyle name="Input 3 3 3 2 2 8" xfId="24733"/>
    <cellStyle name="Input 3 3 3 2 2 9" xfId="24734"/>
    <cellStyle name="Input 3 3 3 2 3" xfId="24735"/>
    <cellStyle name="Input 3 3 3 2 3 2" xfId="24736"/>
    <cellStyle name="Input 3 3 3 2 3 3" xfId="24737"/>
    <cellStyle name="Input 3 3 3 2 4" xfId="24738"/>
    <cellStyle name="Input 3 3 3 2 4 2" xfId="24739"/>
    <cellStyle name="Input 3 3 3 2 4 3" xfId="24740"/>
    <cellStyle name="Input 3 3 3 2 5" xfId="24741"/>
    <cellStyle name="Input 3 3 3 2 5 2" xfId="24742"/>
    <cellStyle name="Input 3 3 3 2 5 3" xfId="24743"/>
    <cellStyle name="Input 3 3 3 2 6" xfId="24744"/>
    <cellStyle name="Input 3 3 3 2 6 2" xfId="24745"/>
    <cellStyle name="Input 3 3 3 2 6 3" xfId="24746"/>
    <cellStyle name="Input 3 3 3 2 7" xfId="24747"/>
    <cellStyle name="Input 3 3 3 2 7 2" xfId="24748"/>
    <cellStyle name="Input 3 3 3 2 7 3" xfId="24749"/>
    <cellStyle name="Input 3 3 3 2 8" xfId="24750"/>
    <cellStyle name="Input 3 3 3 2 8 2" xfId="24751"/>
    <cellStyle name="Input 3 3 3 2 8 3" xfId="24752"/>
    <cellStyle name="Input 3 3 3 2 9" xfId="24753"/>
    <cellStyle name="Input 3 3 3 3" xfId="24754"/>
    <cellStyle name="Input 3 3 3 3 10" xfId="24755"/>
    <cellStyle name="Input 3 3 3 3 2" xfId="24756"/>
    <cellStyle name="Input 3 3 3 3 2 2" xfId="24757"/>
    <cellStyle name="Input 3 3 3 3 2 2 2" xfId="24758"/>
    <cellStyle name="Input 3 3 3 3 2 2 3" xfId="24759"/>
    <cellStyle name="Input 3 3 3 3 2 3" xfId="24760"/>
    <cellStyle name="Input 3 3 3 3 2 3 2" xfId="24761"/>
    <cellStyle name="Input 3 3 3 3 2 3 3" xfId="24762"/>
    <cellStyle name="Input 3 3 3 3 2 4" xfId="24763"/>
    <cellStyle name="Input 3 3 3 3 2 4 2" xfId="24764"/>
    <cellStyle name="Input 3 3 3 3 2 4 3" xfId="24765"/>
    <cellStyle name="Input 3 3 3 3 2 5" xfId="24766"/>
    <cellStyle name="Input 3 3 3 3 2 5 2" xfId="24767"/>
    <cellStyle name="Input 3 3 3 3 2 5 3" xfId="24768"/>
    <cellStyle name="Input 3 3 3 3 2 6" xfId="24769"/>
    <cellStyle name="Input 3 3 3 3 2 6 2" xfId="24770"/>
    <cellStyle name="Input 3 3 3 3 2 6 3" xfId="24771"/>
    <cellStyle name="Input 3 3 3 3 2 7" xfId="24772"/>
    <cellStyle name="Input 3 3 3 3 2 7 2" xfId="24773"/>
    <cellStyle name="Input 3 3 3 3 2 7 3" xfId="24774"/>
    <cellStyle name="Input 3 3 3 3 2 8" xfId="24775"/>
    <cellStyle name="Input 3 3 3 3 2 9" xfId="24776"/>
    <cellStyle name="Input 3 3 3 3 3" xfId="24777"/>
    <cellStyle name="Input 3 3 3 3 3 2" xfId="24778"/>
    <cellStyle name="Input 3 3 3 3 3 3" xfId="24779"/>
    <cellStyle name="Input 3 3 3 3 4" xfId="24780"/>
    <cellStyle name="Input 3 3 3 3 4 2" xfId="24781"/>
    <cellStyle name="Input 3 3 3 3 4 3" xfId="24782"/>
    <cellStyle name="Input 3 3 3 3 5" xfId="24783"/>
    <cellStyle name="Input 3 3 3 3 5 2" xfId="24784"/>
    <cellStyle name="Input 3 3 3 3 5 3" xfId="24785"/>
    <cellStyle name="Input 3 3 3 3 6" xfId="24786"/>
    <cellStyle name="Input 3 3 3 3 6 2" xfId="24787"/>
    <cellStyle name="Input 3 3 3 3 6 3" xfId="24788"/>
    <cellStyle name="Input 3 3 3 3 7" xfId="24789"/>
    <cellStyle name="Input 3 3 3 3 7 2" xfId="24790"/>
    <cellStyle name="Input 3 3 3 3 7 3" xfId="24791"/>
    <cellStyle name="Input 3 3 3 3 8" xfId="24792"/>
    <cellStyle name="Input 3 3 3 3 8 2" xfId="24793"/>
    <cellStyle name="Input 3 3 3 3 8 3" xfId="24794"/>
    <cellStyle name="Input 3 3 3 3 9" xfId="24795"/>
    <cellStyle name="Input 3 3 3 4" xfId="24796"/>
    <cellStyle name="Input 3 3 3 4 10" xfId="24797"/>
    <cellStyle name="Input 3 3 3 4 2" xfId="24798"/>
    <cellStyle name="Input 3 3 3 4 2 2" xfId="24799"/>
    <cellStyle name="Input 3 3 3 4 2 2 2" xfId="24800"/>
    <cellStyle name="Input 3 3 3 4 2 2 3" xfId="24801"/>
    <cellStyle name="Input 3 3 3 4 2 3" xfId="24802"/>
    <cellStyle name="Input 3 3 3 4 2 3 2" xfId="24803"/>
    <cellStyle name="Input 3 3 3 4 2 3 3" xfId="24804"/>
    <cellStyle name="Input 3 3 3 4 2 4" xfId="24805"/>
    <cellStyle name="Input 3 3 3 4 2 4 2" xfId="24806"/>
    <cellStyle name="Input 3 3 3 4 2 4 3" xfId="24807"/>
    <cellStyle name="Input 3 3 3 4 2 5" xfId="24808"/>
    <cellStyle name="Input 3 3 3 4 2 5 2" xfId="24809"/>
    <cellStyle name="Input 3 3 3 4 2 5 3" xfId="24810"/>
    <cellStyle name="Input 3 3 3 4 2 6" xfId="24811"/>
    <cellStyle name="Input 3 3 3 4 2 6 2" xfId="24812"/>
    <cellStyle name="Input 3 3 3 4 2 6 3" xfId="24813"/>
    <cellStyle name="Input 3 3 3 4 2 7" xfId="24814"/>
    <cellStyle name="Input 3 3 3 4 2 7 2" xfId="24815"/>
    <cellStyle name="Input 3 3 3 4 2 7 3" xfId="24816"/>
    <cellStyle name="Input 3 3 3 4 2 8" xfId="24817"/>
    <cellStyle name="Input 3 3 3 4 2 9" xfId="24818"/>
    <cellStyle name="Input 3 3 3 4 3" xfId="24819"/>
    <cellStyle name="Input 3 3 3 4 3 2" xfId="24820"/>
    <cellStyle name="Input 3 3 3 4 3 3" xfId="24821"/>
    <cellStyle name="Input 3 3 3 4 4" xfId="24822"/>
    <cellStyle name="Input 3 3 3 4 4 2" xfId="24823"/>
    <cellStyle name="Input 3 3 3 4 4 3" xfId="24824"/>
    <cellStyle name="Input 3 3 3 4 5" xfId="24825"/>
    <cellStyle name="Input 3 3 3 4 5 2" xfId="24826"/>
    <cellStyle name="Input 3 3 3 4 5 3" xfId="24827"/>
    <cellStyle name="Input 3 3 3 4 6" xfId="24828"/>
    <cellStyle name="Input 3 3 3 4 6 2" xfId="24829"/>
    <cellStyle name="Input 3 3 3 4 6 3" xfId="24830"/>
    <cellStyle name="Input 3 3 3 4 7" xfId="24831"/>
    <cellStyle name="Input 3 3 3 4 7 2" xfId="24832"/>
    <cellStyle name="Input 3 3 3 4 7 3" xfId="24833"/>
    <cellStyle name="Input 3 3 3 4 8" xfId="24834"/>
    <cellStyle name="Input 3 3 3 4 8 2" xfId="24835"/>
    <cellStyle name="Input 3 3 3 4 8 3" xfId="24836"/>
    <cellStyle name="Input 3 3 3 4 9" xfId="24837"/>
    <cellStyle name="Input 3 3 3 5" xfId="24838"/>
    <cellStyle name="Input 3 3 3 5 2" xfId="24839"/>
    <cellStyle name="Input 3 3 3 5 2 2" xfId="24840"/>
    <cellStyle name="Input 3 3 3 5 2 3" xfId="24841"/>
    <cellStyle name="Input 3 3 3 5 3" xfId="24842"/>
    <cellStyle name="Input 3 3 3 5 3 2" xfId="24843"/>
    <cellStyle name="Input 3 3 3 5 3 3" xfId="24844"/>
    <cellStyle name="Input 3 3 3 5 4" xfId="24845"/>
    <cellStyle name="Input 3 3 3 5 4 2" xfId="24846"/>
    <cellStyle name="Input 3 3 3 5 4 3" xfId="24847"/>
    <cellStyle name="Input 3 3 3 5 5" xfId="24848"/>
    <cellStyle name="Input 3 3 3 5 5 2" xfId="24849"/>
    <cellStyle name="Input 3 3 3 5 5 3" xfId="24850"/>
    <cellStyle name="Input 3 3 3 5 6" xfId="24851"/>
    <cellStyle name="Input 3 3 3 5 6 2" xfId="24852"/>
    <cellStyle name="Input 3 3 3 5 6 3" xfId="24853"/>
    <cellStyle name="Input 3 3 3 5 7" xfId="24854"/>
    <cellStyle name="Input 3 3 3 5 7 2" xfId="24855"/>
    <cellStyle name="Input 3 3 3 5 7 3" xfId="24856"/>
    <cellStyle name="Input 3 3 3 5 8" xfId="24857"/>
    <cellStyle name="Input 3 3 3 5 9" xfId="24858"/>
    <cellStyle name="Input 3 3 3 6" xfId="24859"/>
    <cellStyle name="Input 3 3 3 6 2" xfId="24860"/>
    <cellStyle name="Input 3 3 3 6 3" xfId="24861"/>
    <cellStyle name="Input 3 3 3 7" xfId="24862"/>
    <cellStyle name="Input 3 3 3 7 2" xfId="24863"/>
    <cellStyle name="Input 3 3 3 7 3" xfId="24864"/>
    <cellStyle name="Input 3 3 3 8" xfId="24865"/>
    <cellStyle name="Input 3 3 3 8 2" xfId="24866"/>
    <cellStyle name="Input 3 3 3 8 3" xfId="24867"/>
    <cellStyle name="Input 3 3 3 9" xfId="24868"/>
    <cellStyle name="Input 3 3 3 9 2" xfId="24869"/>
    <cellStyle name="Input 3 3 3 9 3" xfId="24870"/>
    <cellStyle name="Input 3 3 4" xfId="24871"/>
    <cellStyle name="Input 3 3 4 10" xfId="44180"/>
    <cellStyle name="Input 3 3 4 2" xfId="24872"/>
    <cellStyle name="Input 3 3 4 2 10" xfId="24873"/>
    <cellStyle name="Input 3 3 4 2 2" xfId="24874"/>
    <cellStyle name="Input 3 3 4 2 2 2" xfId="24875"/>
    <cellStyle name="Input 3 3 4 2 2 2 2" xfId="24876"/>
    <cellStyle name="Input 3 3 4 2 2 2 3" xfId="24877"/>
    <cellStyle name="Input 3 3 4 2 2 3" xfId="24878"/>
    <cellStyle name="Input 3 3 4 2 2 3 2" xfId="24879"/>
    <cellStyle name="Input 3 3 4 2 2 3 3" xfId="24880"/>
    <cellStyle name="Input 3 3 4 2 2 4" xfId="24881"/>
    <cellStyle name="Input 3 3 4 2 2 4 2" xfId="24882"/>
    <cellStyle name="Input 3 3 4 2 2 4 3" xfId="24883"/>
    <cellStyle name="Input 3 3 4 2 2 5" xfId="24884"/>
    <cellStyle name="Input 3 3 4 2 2 5 2" xfId="24885"/>
    <cellStyle name="Input 3 3 4 2 2 5 3" xfId="24886"/>
    <cellStyle name="Input 3 3 4 2 2 6" xfId="24887"/>
    <cellStyle name="Input 3 3 4 2 2 6 2" xfId="24888"/>
    <cellStyle name="Input 3 3 4 2 2 6 3" xfId="24889"/>
    <cellStyle name="Input 3 3 4 2 2 7" xfId="24890"/>
    <cellStyle name="Input 3 3 4 2 2 7 2" xfId="24891"/>
    <cellStyle name="Input 3 3 4 2 2 7 3" xfId="24892"/>
    <cellStyle name="Input 3 3 4 2 2 8" xfId="24893"/>
    <cellStyle name="Input 3 3 4 2 2 9" xfId="24894"/>
    <cellStyle name="Input 3 3 4 2 3" xfId="24895"/>
    <cellStyle name="Input 3 3 4 2 3 2" xfId="24896"/>
    <cellStyle name="Input 3 3 4 2 3 3" xfId="24897"/>
    <cellStyle name="Input 3 3 4 2 4" xfId="24898"/>
    <cellStyle name="Input 3 3 4 2 4 2" xfId="24899"/>
    <cellStyle name="Input 3 3 4 2 4 3" xfId="24900"/>
    <cellStyle name="Input 3 3 4 2 5" xfId="24901"/>
    <cellStyle name="Input 3 3 4 2 5 2" xfId="24902"/>
    <cellStyle name="Input 3 3 4 2 5 3" xfId="24903"/>
    <cellStyle name="Input 3 3 4 2 6" xfId="24904"/>
    <cellStyle name="Input 3 3 4 2 6 2" xfId="24905"/>
    <cellStyle name="Input 3 3 4 2 6 3" xfId="24906"/>
    <cellStyle name="Input 3 3 4 2 7" xfId="24907"/>
    <cellStyle name="Input 3 3 4 2 7 2" xfId="24908"/>
    <cellStyle name="Input 3 3 4 2 7 3" xfId="24909"/>
    <cellStyle name="Input 3 3 4 2 8" xfId="24910"/>
    <cellStyle name="Input 3 3 4 2 8 2" xfId="24911"/>
    <cellStyle name="Input 3 3 4 2 8 3" xfId="24912"/>
    <cellStyle name="Input 3 3 4 2 9" xfId="24913"/>
    <cellStyle name="Input 3 3 4 3" xfId="24914"/>
    <cellStyle name="Input 3 3 4 3 10" xfId="24915"/>
    <cellStyle name="Input 3 3 4 3 2" xfId="24916"/>
    <cellStyle name="Input 3 3 4 3 2 2" xfId="24917"/>
    <cellStyle name="Input 3 3 4 3 2 2 2" xfId="24918"/>
    <cellStyle name="Input 3 3 4 3 2 2 3" xfId="24919"/>
    <cellStyle name="Input 3 3 4 3 2 3" xfId="24920"/>
    <cellStyle name="Input 3 3 4 3 2 3 2" xfId="24921"/>
    <cellStyle name="Input 3 3 4 3 2 3 3" xfId="24922"/>
    <cellStyle name="Input 3 3 4 3 2 4" xfId="24923"/>
    <cellStyle name="Input 3 3 4 3 2 4 2" xfId="24924"/>
    <cellStyle name="Input 3 3 4 3 2 4 3" xfId="24925"/>
    <cellStyle name="Input 3 3 4 3 2 5" xfId="24926"/>
    <cellStyle name="Input 3 3 4 3 2 5 2" xfId="24927"/>
    <cellStyle name="Input 3 3 4 3 2 5 3" xfId="24928"/>
    <cellStyle name="Input 3 3 4 3 2 6" xfId="24929"/>
    <cellStyle name="Input 3 3 4 3 2 6 2" xfId="24930"/>
    <cellStyle name="Input 3 3 4 3 2 6 3" xfId="24931"/>
    <cellStyle name="Input 3 3 4 3 2 7" xfId="24932"/>
    <cellStyle name="Input 3 3 4 3 2 7 2" xfId="24933"/>
    <cellStyle name="Input 3 3 4 3 2 7 3" xfId="24934"/>
    <cellStyle name="Input 3 3 4 3 2 8" xfId="24935"/>
    <cellStyle name="Input 3 3 4 3 2 9" xfId="24936"/>
    <cellStyle name="Input 3 3 4 3 3" xfId="24937"/>
    <cellStyle name="Input 3 3 4 3 3 2" xfId="24938"/>
    <cellStyle name="Input 3 3 4 3 3 3" xfId="24939"/>
    <cellStyle name="Input 3 3 4 3 4" xfId="24940"/>
    <cellStyle name="Input 3 3 4 3 4 2" xfId="24941"/>
    <cellStyle name="Input 3 3 4 3 4 3" xfId="24942"/>
    <cellStyle name="Input 3 3 4 3 5" xfId="24943"/>
    <cellStyle name="Input 3 3 4 3 5 2" xfId="24944"/>
    <cellStyle name="Input 3 3 4 3 5 3" xfId="24945"/>
    <cellStyle name="Input 3 3 4 3 6" xfId="24946"/>
    <cellStyle name="Input 3 3 4 3 6 2" xfId="24947"/>
    <cellStyle name="Input 3 3 4 3 6 3" xfId="24948"/>
    <cellStyle name="Input 3 3 4 3 7" xfId="24949"/>
    <cellStyle name="Input 3 3 4 3 7 2" xfId="24950"/>
    <cellStyle name="Input 3 3 4 3 7 3" xfId="24951"/>
    <cellStyle name="Input 3 3 4 3 8" xfId="24952"/>
    <cellStyle name="Input 3 3 4 3 8 2" xfId="24953"/>
    <cellStyle name="Input 3 3 4 3 8 3" xfId="24954"/>
    <cellStyle name="Input 3 3 4 3 9" xfId="24955"/>
    <cellStyle name="Input 3 3 4 4" xfId="24956"/>
    <cellStyle name="Input 3 3 4 4 10" xfId="24957"/>
    <cellStyle name="Input 3 3 4 4 2" xfId="24958"/>
    <cellStyle name="Input 3 3 4 4 2 2" xfId="24959"/>
    <cellStyle name="Input 3 3 4 4 2 2 2" xfId="24960"/>
    <cellStyle name="Input 3 3 4 4 2 2 3" xfId="24961"/>
    <cellStyle name="Input 3 3 4 4 2 3" xfId="24962"/>
    <cellStyle name="Input 3 3 4 4 2 3 2" xfId="24963"/>
    <cellStyle name="Input 3 3 4 4 2 3 3" xfId="24964"/>
    <cellStyle name="Input 3 3 4 4 2 4" xfId="24965"/>
    <cellStyle name="Input 3 3 4 4 2 4 2" xfId="24966"/>
    <cellStyle name="Input 3 3 4 4 2 4 3" xfId="24967"/>
    <cellStyle name="Input 3 3 4 4 2 5" xfId="24968"/>
    <cellStyle name="Input 3 3 4 4 2 5 2" xfId="24969"/>
    <cellStyle name="Input 3 3 4 4 2 5 3" xfId="24970"/>
    <cellStyle name="Input 3 3 4 4 2 6" xfId="24971"/>
    <cellStyle name="Input 3 3 4 4 2 6 2" xfId="24972"/>
    <cellStyle name="Input 3 3 4 4 2 6 3" xfId="24973"/>
    <cellStyle name="Input 3 3 4 4 2 7" xfId="24974"/>
    <cellStyle name="Input 3 3 4 4 2 7 2" xfId="24975"/>
    <cellStyle name="Input 3 3 4 4 2 7 3" xfId="24976"/>
    <cellStyle name="Input 3 3 4 4 2 8" xfId="24977"/>
    <cellStyle name="Input 3 3 4 4 2 9" xfId="24978"/>
    <cellStyle name="Input 3 3 4 4 3" xfId="24979"/>
    <cellStyle name="Input 3 3 4 4 3 2" xfId="24980"/>
    <cellStyle name="Input 3 3 4 4 3 3" xfId="24981"/>
    <cellStyle name="Input 3 3 4 4 4" xfId="24982"/>
    <cellStyle name="Input 3 3 4 4 4 2" xfId="24983"/>
    <cellStyle name="Input 3 3 4 4 4 3" xfId="24984"/>
    <cellStyle name="Input 3 3 4 4 5" xfId="24985"/>
    <cellStyle name="Input 3 3 4 4 5 2" xfId="24986"/>
    <cellStyle name="Input 3 3 4 4 5 3" xfId="24987"/>
    <cellStyle name="Input 3 3 4 4 6" xfId="24988"/>
    <cellStyle name="Input 3 3 4 4 6 2" xfId="24989"/>
    <cellStyle name="Input 3 3 4 4 6 3" xfId="24990"/>
    <cellStyle name="Input 3 3 4 4 7" xfId="24991"/>
    <cellStyle name="Input 3 3 4 4 7 2" xfId="24992"/>
    <cellStyle name="Input 3 3 4 4 7 3" xfId="24993"/>
    <cellStyle name="Input 3 3 4 4 8" xfId="24994"/>
    <cellStyle name="Input 3 3 4 4 8 2" xfId="24995"/>
    <cellStyle name="Input 3 3 4 4 8 3" xfId="24996"/>
    <cellStyle name="Input 3 3 4 4 9" xfId="24997"/>
    <cellStyle name="Input 3 3 4 5" xfId="24998"/>
    <cellStyle name="Input 3 3 4 5 2" xfId="24999"/>
    <cellStyle name="Input 3 3 4 5 2 2" xfId="25000"/>
    <cellStyle name="Input 3 3 4 5 2 3" xfId="25001"/>
    <cellStyle name="Input 3 3 4 5 3" xfId="25002"/>
    <cellStyle name="Input 3 3 4 5 3 2" xfId="25003"/>
    <cellStyle name="Input 3 3 4 5 3 3" xfId="25004"/>
    <cellStyle name="Input 3 3 4 5 4" xfId="25005"/>
    <cellStyle name="Input 3 3 4 5 4 2" xfId="25006"/>
    <cellStyle name="Input 3 3 4 5 4 3" xfId="25007"/>
    <cellStyle name="Input 3 3 4 5 5" xfId="25008"/>
    <cellStyle name="Input 3 3 4 5 5 2" xfId="25009"/>
    <cellStyle name="Input 3 3 4 5 5 3" xfId="25010"/>
    <cellStyle name="Input 3 3 4 5 6" xfId="25011"/>
    <cellStyle name="Input 3 3 4 5 6 2" xfId="25012"/>
    <cellStyle name="Input 3 3 4 5 6 3" xfId="25013"/>
    <cellStyle name="Input 3 3 4 5 7" xfId="25014"/>
    <cellStyle name="Input 3 3 4 5 7 2" xfId="25015"/>
    <cellStyle name="Input 3 3 4 5 7 3" xfId="25016"/>
    <cellStyle name="Input 3 3 4 5 8" xfId="25017"/>
    <cellStyle name="Input 3 3 4 5 9" xfId="25018"/>
    <cellStyle name="Input 3 3 4 6" xfId="25019"/>
    <cellStyle name="Input 3 3 4 6 2" xfId="25020"/>
    <cellStyle name="Input 3 3 4 6 3" xfId="25021"/>
    <cellStyle name="Input 3 3 4 7" xfId="25022"/>
    <cellStyle name="Input 3 3 4 7 2" xfId="25023"/>
    <cellStyle name="Input 3 3 4 7 3" xfId="25024"/>
    <cellStyle name="Input 3 3 4 8" xfId="25025"/>
    <cellStyle name="Input 3 3 4 8 2" xfId="25026"/>
    <cellStyle name="Input 3 3 4 8 3" xfId="25027"/>
    <cellStyle name="Input 3 3 4 9" xfId="25028"/>
    <cellStyle name="Input 3 3 4 9 2" xfId="25029"/>
    <cellStyle name="Input 3 3 4 9 3" xfId="25030"/>
    <cellStyle name="Input 3 3 5" xfId="25031"/>
    <cellStyle name="Input 3 3 5 10" xfId="44181"/>
    <cellStyle name="Input 3 3 5 2" xfId="25032"/>
    <cellStyle name="Input 3 3 5 2 10" xfId="25033"/>
    <cellStyle name="Input 3 3 5 2 2" xfId="25034"/>
    <cellStyle name="Input 3 3 5 2 2 2" xfId="25035"/>
    <cellStyle name="Input 3 3 5 2 2 2 2" xfId="25036"/>
    <cellStyle name="Input 3 3 5 2 2 2 3" xfId="25037"/>
    <cellStyle name="Input 3 3 5 2 2 3" xfId="25038"/>
    <cellStyle name="Input 3 3 5 2 2 3 2" xfId="25039"/>
    <cellStyle name="Input 3 3 5 2 2 3 3" xfId="25040"/>
    <cellStyle name="Input 3 3 5 2 2 4" xfId="25041"/>
    <cellStyle name="Input 3 3 5 2 2 4 2" xfId="25042"/>
    <cellStyle name="Input 3 3 5 2 2 4 3" xfId="25043"/>
    <cellStyle name="Input 3 3 5 2 2 5" xfId="25044"/>
    <cellStyle name="Input 3 3 5 2 2 5 2" xfId="25045"/>
    <cellStyle name="Input 3 3 5 2 2 5 3" xfId="25046"/>
    <cellStyle name="Input 3 3 5 2 2 6" xfId="25047"/>
    <cellStyle name="Input 3 3 5 2 2 6 2" xfId="25048"/>
    <cellStyle name="Input 3 3 5 2 2 6 3" xfId="25049"/>
    <cellStyle name="Input 3 3 5 2 2 7" xfId="25050"/>
    <cellStyle name="Input 3 3 5 2 2 7 2" xfId="25051"/>
    <cellStyle name="Input 3 3 5 2 2 7 3" xfId="25052"/>
    <cellStyle name="Input 3 3 5 2 2 8" xfId="25053"/>
    <cellStyle name="Input 3 3 5 2 2 9" xfId="25054"/>
    <cellStyle name="Input 3 3 5 2 3" xfId="25055"/>
    <cellStyle name="Input 3 3 5 2 3 2" xfId="25056"/>
    <cellStyle name="Input 3 3 5 2 3 3" xfId="25057"/>
    <cellStyle name="Input 3 3 5 2 4" xfId="25058"/>
    <cellStyle name="Input 3 3 5 2 4 2" xfId="25059"/>
    <cellStyle name="Input 3 3 5 2 4 3" xfId="25060"/>
    <cellStyle name="Input 3 3 5 2 5" xfId="25061"/>
    <cellStyle name="Input 3 3 5 2 5 2" xfId="25062"/>
    <cellStyle name="Input 3 3 5 2 5 3" xfId="25063"/>
    <cellStyle name="Input 3 3 5 2 6" xfId="25064"/>
    <cellStyle name="Input 3 3 5 2 6 2" xfId="25065"/>
    <cellStyle name="Input 3 3 5 2 6 3" xfId="25066"/>
    <cellStyle name="Input 3 3 5 2 7" xfId="25067"/>
    <cellStyle name="Input 3 3 5 2 7 2" xfId="25068"/>
    <cellStyle name="Input 3 3 5 2 7 3" xfId="25069"/>
    <cellStyle name="Input 3 3 5 2 8" xfId="25070"/>
    <cellStyle name="Input 3 3 5 2 8 2" xfId="25071"/>
    <cellStyle name="Input 3 3 5 2 8 3" xfId="25072"/>
    <cellStyle name="Input 3 3 5 2 9" xfId="25073"/>
    <cellStyle name="Input 3 3 5 3" xfId="25074"/>
    <cellStyle name="Input 3 3 5 3 10" xfId="25075"/>
    <cellStyle name="Input 3 3 5 3 2" xfId="25076"/>
    <cellStyle name="Input 3 3 5 3 2 2" xfId="25077"/>
    <cellStyle name="Input 3 3 5 3 2 2 2" xfId="25078"/>
    <cellStyle name="Input 3 3 5 3 2 2 3" xfId="25079"/>
    <cellStyle name="Input 3 3 5 3 2 3" xfId="25080"/>
    <cellStyle name="Input 3 3 5 3 2 3 2" xfId="25081"/>
    <cellStyle name="Input 3 3 5 3 2 3 3" xfId="25082"/>
    <cellStyle name="Input 3 3 5 3 2 4" xfId="25083"/>
    <cellStyle name="Input 3 3 5 3 2 4 2" xfId="25084"/>
    <cellStyle name="Input 3 3 5 3 2 4 3" xfId="25085"/>
    <cellStyle name="Input 3 3 5 3 2 5" xfId="25086"/>
    <cellStyle name="Input 3 3 5 3 2 5 2" xfId="25087"/>
    <cellStyle name="Input 3 3 5 3 2 5 3" xfId="25088"/>
    <cellStyle name="Input 3 3 5 3 2 6" xfId="25089"/>
    <cellStyle name="Input 3 3 5 3 2 6 2" xfId="25090"/>
    <cellStyle name="Input 3 3 5 3 2 6 3" xfId="25091"/>
    <cellStyle name="Input 3 3 5 3 2 7" xfId="25092"/>
    <cellStyle name="Input 3 3 5 3 2 7 2" xfId="25093"/>
    <cellStyle name="Input 3 3 5 3 2 7 3" xfId="25094"/>
    <cellStyle name="Input 3 3 5 3 2 8" xfId="25095"/>
    <cellStyle name="Input 3 3 5 3 2 9" xfId="25096"/>
    <cellStyle name="Input 3 3 5 3 3" xfId="25097"/>
    <cellStyle name="Input 3 3 5 3 3 2" xfId="25098"/>
    <cellStyle name="Input 3 3 5 3 3 3" xfId="25099"/>
    <cellStyle name="Input 3 3 5 3 4" xfId="25100"/>
    <cellStyle name="Input 3 3 5 3 4 2" xfId="25101"/>
    <cellStyle name="Input 3 3 5 3 4 3" xfId="25102"/>
    <cellStyle name="Input 3 3 5 3 5" xfId="25103"/>
    <cellStyle name="Input 3 3 5 3 5 2" xfId="25104"/>
    <cellStyle name="Input 3 3 5 3 5 3" xfId="25105"/>
    <cellStyle name="Input 3 3 5 3 6" xfId="25106"/>
    <cellStyle name="Input 3 3 5 3 6 2" xfId="25107"/>
    <cellStyle name="Input 3 3 5 3 6 3" xfId="25108"/>
    <cellStyle name="Input 3 3 5 3 7" xfId="25109"/>
    <cellStyle name="Input 3 3 5 3 7 2" xfId="25110"/>
    <cellStyle name="Input 3 3 5 3 7 3" xfId="25111"/>
    <cellStyle name="Input 3 3 5 3 8" xfId="25112"/>
    <cellStyle name="Input 3 3 5 3 8 2" xfId="25113"/>
    <cellStyle name="Input 3 3 5 3 8 3" xfId="25114"/>
    <cellStyle name="Input 3 3 5 3 9" xfId="25115"/>
    <cellStyle name="Input 3 3 5 4" xfId="25116"/>
    <cellStyle name="Input 3 3 5 4 10" xfId="25117"/>
    <cellStyle name="Input 3 3 5 4 2" xfId="25118"/>
    <cellStyle name="Input 3 3 5 4 2 2" xfId="25119"/>
    <cellStyle name="Input 3 3 5 4 2 2 2" xfId="25120"/>
    <cellStyle name="Input 3 3 5 4 2 2 3" xfId="25121"/>
    <cellStyle name="Input 3 3 5 4 2 3" xfId="25122"/>
    <cellStyle name="Input 3 3 5 4 2 3 2" xfId="25123"/>
    <cellStyle name="Input 3 3 5 4 2 3 3" xfId="25124"/>
    <cellStyle name="Input 3 3 5 4 2 4" xfId="25125"/>
    <cellStyle name="Input 3 3 5 4 2 4 2" xfId="25126"/>
    <cellStyle name="Input 3 3 5 4 2 4 3" xfId="25127"/>
    <cellStyle name="Input 3 3 5 4 2 5" xfId="25128"/>
    <cellStyle name="Input 3 3 5 4 2 5 2" xfId="25129"/>
    <cellStyle name="Input 3 3 5 4 2 5 3" xfId="25130"/>
    <cellStyle name="Input 3 3 5 4 2 6" xfId="25131"/>
    <cellStyle name="Input 3 3 5 4 2 6 2" xfId="25132"/>
    <cellStyle name="Input 3 3 5 4 2 6 3" xfId="25133"/>
    <cellStyle name="Input 3 3 5 4 2 7" xfId="25134"/>
    <cellStyle name="Input 3 3 5 4 2 7 2" xfId="25135"/>
    <cellStyle name="Input 3 3 5 4 2 7 3" xfId="25136"/>
    <cellStyle name="Input 3 3 5 4 2 8" xfId="25137"/>
    <cellStyle name="Input 3 3 5 4 2 9" xfId="25138"/>
    <cellStyle name="Input 3 3 5 4 3" xfId="25139"/>
    <cellStyle name="Input 3 3 5 4 3 2" xfId="25140"/>
    <cellStyle name="Input 3 3 5 4 3 3" xfId="25141"/>
    <cellStyle name="Input 3 3 5 4 4" xfId="25142"/>
    <cellStyle name="Input 3 3 5 4 4 2" xfId="25143"/>
    <cellStyle name="Input 3 3 5 4 4 3" xfId="25144"/>
    <cellStyle name="Input 3 3 5 4 5" xfId="25145"/>
    <cellStyle name="Input 3 3 5 4 5 2" xfId="25146"/>
    <cellStyle name="Input 3 3 5 4 5 3" xfId="25147"/>
    <cellStyle name="Input 3 3 5 4 6" xfId="25148"/>
    <cellStyle name="Input 3 3 5 4 6 2" xfId="25149"/>
    <cellStyle name="Input 3 3 5 4 6 3" xfId="25150"/>
    <cellStyle name="Input 3 3 5 4 7" xfId="25151"/>
    <cellStyle name="Input 3 3 5 4 7 2" xfId="25152"/>
    <cellStyle name="Input 3 3 5 4 7 3" xfId="25153"/>
    <cellStyle name="Input 3 3 5 4 8" xfId="25154"/>
    <cellStyle name="Input 3 3 5 4 8 2" xfId="25155"/>
    <cellStyle name="Input 3 3 5 4 8 3" xfId="25156"/>
    <cellStyle name="Input 3 3 5 4 9" xfId="25157"/>
    <cellStyle name="Input 3 3 5 5" xfId="25158"/>
    <cellStyle name="Input 3 3 5 5 2" xfId="25159"/>
    <cellStyle name="Input 3 3 5 5 2 2" xfId="25160"/>
    <cellStyle name="Input 3 3 5 5 2 3" xfId="25161"/>
    <cellStyle name="Input 3 3 5 5 3" xfId="25162"/>
    <cellStyle name="Input 3 3 5 5 3 2" xfId="25163"/>
    <cellStyle name="Input 3 3 5 5 3 3" xfId="25164"/>
    <cellStyle name="Input 3 3 5 5 4" xfId="25165"/>
    <cellStyle name="Input 3 3 5 5 4 2" xfId="25166"/>
    <cellStyle name="Input 3 3 5 5 4 3" xfId="25167"/>
    <cellStyle name="Input 3 3 5 5 5" xfId="25168"/>
    <cellStyle name="Input 3 3 5 5 5 2" xfId="25169"/>
    <cellStyle name="Input 3 3 5 5 5 3" xfId="25170"/>
    <cellStyle name="Input 3 3 5 5 6" xfId="25171"/>
    <cellStyle name="Input 3 3 5 5 6 2" xfId="25172"/>
    <cellStyle name="Input 3 3 5 5 6 3" xfId="25173"/>
    <cellStyle name="Input 3 3 5 5 7" xfId="25174"/>
    <cellStyle name="Input 3 3 5 5 7 2" xfId="25175"/>
    <cellStyle name="Input 3 3 5 5 7 3" xfId="25176"/>
    <cellStyle name="Input 3 3 5 5 8" xfId="25177"/>
    <cellStyle name="Input 3 3 5 5 9" xfId="25178"/>
    <cellStyle name="Input 3 3 5 6" xfId="25179"/>
    <cellStyle name="Input 3 3 5 6 2" xfId="25180"/>
    <cellStyle name="Input 3 3 5 6 3" xfId="25181"/>
    <cellStyle name="Input 3 3 5 7" xfId="25182"/>
    <cellStyle name="Input 3 3 5 7 2" xfId="25183"/>
    <cellStyle name="Input 3 3 5 7 3" xfId="25184"/>
    <cellStyle name="Input 3 3 5 8" xfId="25185"/>
    <cellStyle name="Input 3 3 5 8 2" xfId="25186"/>
    <cellStyle name="Input 3 3 5 8 3" xfId="25187"/>
    <cellStyle name="Input 3 3 5 9" xfId="25188"/>
    <cellStyle name="Input 3 3 5 9 2" xfId="25189"/>
    <cellStyle name="Input 3 3 5 9 3" xfId="25190"/>
    <cellStyle name="Input 3 3 6" xfId="25191"/>
    <cellStyle name="Input 3 3 6 10" xfId="25192"/>
    <cellStyle name="Input 3 3 6 2" xfId="25193"/>
    <cellStyle name="Input 3 3 6 2 2" xfId="25194"/>
    <cellStyle name="Input 3 3 6 2 2 2" xfId="25195"/>
    <cellStyle name="Input 3 3 6 2 2 3" xfId="25196"/>
    <cellStyle name="Input 3 3 6 2 3" xfId="25197"/>
    <cellStyle name="Input 3 3 6 2 3 2" xfId="25198"/>
    <cellStyle name="Input 3 3 6 2 3 3" xfId="25199"/>
    <cellStyle name="Input 3 3 6 2 4" xfId="25200"/>
    <cellStyle name="Input 3 3 6 2 4 2" xfId="25201"/>
    <cellStyle name="Input 3 3 6 2 4 3" xfId="25202"/>
    <cellStyle name="Input 3 3 6 2 5" xfId="25203"/>
    <cellStyle name="Input 3 3 6 2 5 2" xfId="25204"/>
    <cellStyle name="Input 3 3 6 2 5 3" xfId="25205"/>
    <cellStyle name="Input 3 3 6 2 6" xfId="25206"/>
    <cellStyle name="Input 3 3 6 2 6 2" xfId="25207"/>
    <cellStyle name="Input 3 3 6 2 6 3" xfId="25208"/>
    <cellStyle name="Input 3 3 6 2 7" xfId="25209"/>
    <cellStyle name="Input 3 3 6 2 7 2" xfId="25210"/>
    <cellStyle name="Input 3 3 6 2 7 3" xfId="25211"/>
    <cellStyle name="Input 3 3 6 2 8" xfId="25212"/>
    <cellStyle name="Input 3 3 6 2 9" xfId="25213"/>
    <cellStyle name="Input 3 3 6 3" xfId="25214"/>
    <cellStyle name="Input 3 3 6 3 2" xfId="25215"/>
    <cellStyle name="Input 3 3 6 3 3" xfId="25216"/>
    <cellStyle name="Input 3 3 6 4" xfId="25217"/>
    <cellStyle name="Input 3 3 6 4 2" xfId="25218"/>
    <cellStyle name="Input 3 3 6 4 3" xfId="25219"/>
    <cellStyle name="Input 3 3 6 5" xfId="25220"/>
    <cellStyle name="Input 3 3 6 5 2" xfId="25221"/>
    <cellStyle name="Input 3 3 6 5 3" xfId="25222"/>
    <cellStyle name="Input 3 3 6 6" xfId="25223"/>
    <cellStyle name="Input 3 3 6 6 2" xfId="25224"/>
    <cellStyle name="Input 3 3 6 6 3" xfId="25225"/>
    <cellStyle name="Input 3 3 6 7" xfId="25226"/>
    <cellStyle name="Input 3 3 6 7 2" xfId="25227"/>
    <cellStyle name="Input 3 3 6 7 3" xfId="25228"/>
    <cellStyle name="Input 3 3 6 8" xfId="25229"/>
    <cellStyle name="Input 3 3 6 8 2" xfId="25230"/>
    <cellStyle name="Input 3 3 6 8 3" xfId="25231"/>
    <cellStyle name="Input 3 3 6 9" xfId="25232"/>
    <cellStyle name="Input 3 3 7" xfId="25233"/>
    <cellStyle name="Input 3 3 7 10" xfId="25234"/>
    <cellStyle name="Input 3 3 7 2" xfId="25235"/>
    <cellStyle name="Input 3 3 7 2 2" xfId="25236"/>
    <cellStyle name="Input 3 3 7 2 2 2" xfId="25237"/>
    <cellStyle name="Input 3 3 7 2 2 3" xfId="25238"/>
    <cellStyle name="Input 3 3 7 2 3" xfId="25239"/>
    <cellStyle name="Input 3 3 7 2 3 2" xfId="25240"/>
    <cellStyle name="Input 3 3 7 2 3 3" xfId="25241"/>
    <cellStyle name="Input 3 3 7 2 4" xfId="25242"/>
    <cellStyle name="Input 3 3 7 2 4 2" xfId="25243"/>
    <cellStyle name="Input 3 3 7 2 4 3" xfId="25244"/>
    <cellStyle name="Input 3 3 7 2 5" xfId="25245"/>
    <cellStyle name="Input 3 3 7 2 5 2" xfId="25246"/>
    <cellStyle name="Input 3 3 7 2 5 3" xfId="25247"/>
    <cellStyle name="Input 3 3 7 2 6" xfId="25248"/>
    <cellStyle name="Input 3 3 7 2 6 2" xfId="25249"/>
    <cellStyle name="Input 3 3 7 2 6 3" xfId="25250"/>
    <cellStyle name="Input 3 3 7 2 7" xfId="25251"/>
    <cellStyle name="Input 3 3 7 2 7 2" xfId="25252"/>
    <cellStyle name="Input 3 3 7 2 7 3" xfId="25253"/>
    <cellStyle name="Input 3 3 7 2 8" xfId="25254"/>
    <cellStyle name="Input 3 3 7 2 9" xfId="25255"/>
    <cellStyle name="Input 3 3 7 3" xfId="25256"/>
    <cellStyle name="Input 3 3 7 3 2" xfId="25257"/>
    <cellStyle name="Input 3 3 7 3 3" xfId="25258"/>
    <cellStyle name="Input 3 3 7 4" xfId="25259"/>
    <cellStyle name="Input 3 3 7 4 2" xfId="25260"/>
    <cellStyle name="Input 3 3 7 4 3" xfId="25261"/>
    <cellStyle name="Input 3 3 7 5" xfId="25262"/>
    <cellStyle name="Input 3 3 7 5 2" xfId="25263"/>
    <cellStyle name="Input 3 3 7 5 3" xfId="25264"/>
    <cellStyle name="Input 3 3 7 6" xfId="25265"/>
    <cellStyle name="Input 3 3 7 6 2" xfId="25266"/>
    <cellStyle name="Input 3 3 7 6 3" xfId="25267"/>
    <cellStyle name="Input 3 3 7 7" xfId="25268"/>
    <cellStyle name="Input 3 3 7 7 2" xfId="25269"/>
    <cellStyle name="Input 3 3 7 7 3" xfId="25270"/>
    <cellStyle name="Input 3 3 7 8" xfId="25271"/>
    <cellStyle name="Input 3 3 7 8 2" xfId="25272"/>
    <cellStyle name="Input 3 3 7 8 3" xfId="25273"/>
    <cellStyle name="Input 3 3 7 9" xfId="25274"/>
    <cellStyle name="Input 3 3 8" xfId="25275"/>
    <cellStyle name="Input 3 3 8 10" xfId="25276"/>
    <cellStyle name="Input 3 3 8 2" xfId="25277"/>
    <cellStyle name="Input 3 3 8 2 2" xfId="25278"/>
    <cellStyle name="Input 3 3 8 2 2 2" xfId="25279"/>
    <cellStyle name="Input 3 3 8 2 2 3" xfId="25280"/>
    <cellStyle name="Input 3 3 8 2 3" xfId="25281"/>
    <cellStyle name="Input 3 3 8 2 3 2" xfId="25282"/>
    <cellStyle name="Input 3 3 8 2 3 3" xfId="25283"/>
    <cellStyle name="Input 3 3 8 2 4" xfId="25284"/>
    <cellStyle name="Input 3 3 8 2 4 2" xfId="25285"/>
    <cellStyle name="Input 3 3 8 2 4 3" xfId="25286"/>
    <cellStyle name="Input 3 3 8 2 5" xfId="25287"/>
    <cellStyle name="Input 3 3 8 2 5 2" xfId="25288"/>
    <cellStyle name="Input 3 3 8 2 5 3" xfId="25289"/>
    <cellStyle name="Input 3 3 8 2 6" xfId="25290"/>
    <cellStyle name="Input 3 3 8 2 6 2" xfId="25291"/>
    <cellStyle name="Input 3 3 8 2 6 3" xfId="25292"/>
    <cellStyle name="Input 3 3 8 2 7" xfId="25293"/>
    <cellStyle name="Input 3 3 8 2 7 2" xfId="25294"/>
    <cellStyle name="Input 3 3 8 2 7 3" xfId="25295"/>
    <cellStyle name="Input 3 3 8 2 8" xfId="25296"/>
    <cellStyle name="Input 3 3 8 2 9" xfId="25297"/>
    <cellStyle name="Input 3 3 8 3" xfId="25298"/>
    <cellStyle name="Input 3 3 8 3 2" xfId="25299"/>
    <cellStyle name="Input 3 3 8 3 3" xfId="25300"/>
    <cellStyle name="Input 3 3 8 4" xfId="25301"/>
    <cellStyle name="Input 3 3 8 4 2" xfId="25302"/>
    <cellStyle name="Input 3 3 8 4 3" xfId="25303"/>
    <cellStyle name="Input 3 3 8 5" xfId="25304"/>
    <cellStyle name="Input 3 3 8 5 2" xfId="25305"/>
    <cellStyle name="Input 3 3 8 5 3" xfId="25306"/>
    <cellStyle name="Input 3 3 8 6" xfId="25307"/>
    <cellStyle name="Input 3 3 8 6 2" xfId="25308"/>
    <cellStyle name="Input 3 3 8 6 3" xfId="25309"/>
    <cellStyle name="Input 3 3 8 7" xfId="25310"/>
    <cellStyle name="Input 3 3 8 7 2" xfId="25311"/>
    <cellStyle name="Input 3 3 8 7 3" xfId="25312"/>
    <cellStyle name="Input 3 3 8 8" xfId="25313"/>
    <cellStyle name="Input 3 3 8 8 2" xfId="25314"/>
    <cellStyle name="Input 3 3 8 8 3" xfId="25315"/>
    <cellStyle name="Input 3 3 8 9" xfId="25316"/>
    <cellStyle name="Input 3 3 9" xfId="25317"/>
    <cellStyle name="Input 3 3 9 2" xfId="25318"/>
    <cellStyle name="Input 3 3 9 2 2" xfId="25319"/>
    <cellStyle name="Input 3 3 9 2 3" xfId="25320"/>
    <cellStyle name="Input 3 3 9 3" xfId="25321"/>
    <cellStyle name="Input 3 3 9 3 2" xfId="25322"/>
    <cellStyle name="Input 3 3 9 3 3" xfId="25323"/>
    <cellStyle name="Input 3 3 9 4" xfId="25324"/>
    <cellStyle name="Input 3 3 9 4 2" xfId="25325"/>
    <cellStyle name="Input 3 3 9 4 3" xfId="25326"/>
    <cellStyle name="Input 3 3 9 5" xfId="25327"/>
    <cellStyle name="Input 3 3 9 5 2" xfId="25328"/>
    <cellStyle name="Input 3 3 9 5 3" xfId="25329"/>
    <cellStyle name="Input 3 3 9 6" xfId="25330"/>
    <cellStyle name="Input 3 3 9 6 2" xfId="25331"/>
    <cellStyle name="Input 3 3 9 6 3" xfId="25332"/>
    <cellStyle name="Input 3 3 9 7" xfId="25333"/>
    <cellStyle name="Input 3 3 9 7 2" xfId="25334"/>
    <cellStyle name="Input 3 3 9 7 3" xfId="25335"/>
    <cellStyle name="Input 3 3 9 8" xfId="25336"/>
    <cellStyle name="Input 3 3 9 9" xfId="25337"/>
    <cellStyle name="Input 3 4" xfId="25338"/>
    <cellStyle name="Input 3 4 10" xfId="25339"/>
    <cellStyle name="Input 3 4 10 2" xfId="25340"/>
    <cellStyle name="Input 3 4 10 3" xfId="25341"/>
    <cellStyle name="Input 3 4 11" xfId="25342"/>
    <cellStyle name="Input 3 4 11 2" xfId="25343"/>
    <cellStyle name="Input 3 4 11 3" xfId="25344"/>
    <cellStyle name="Input 3 4 12" xfId="25345"/>
    <cellStyle name="Input 3 4 12 2" xfId="25346"/>
    <cellStyle name="Input 3 4 12 3" xfId="25347"/>
    <cellStyle name="Input 3 4 13" xfId="25348"/>
    <cellStyle name="Input 3 4 13 2" xfId="25349"/>
    <cellStyle name="Input 3 4 13 3" xfId="25350"/>
    <cellStyle name="Input 3 4 14" xfId="44182"/>
    <cellStyle name="Input 3 4 2" xfId="25351"/>
    <cellStyle name="Input 3 4 2 10" xfId="44183"/>
    <cellStyle name="Input 3 4 2 2" xfId="25352"/>
    <cellStyle name="Input 3 4 2 2 10" xfId="25353"/>
    <cellStyle name="Input 3 4 2 2 2" xfId="25354"/>
    <cellStyle name="Input 3 4 2 2 2 2" xfId="25355"/>
    <cellStyle name="Input 3 4 2 2 2 2 2" xfId="25356"/>
    <cellStyle name="Input 3 4 2 2 2 2 3" xfId="25357"/>
    <cellStyle name="Input 3 4 2 2 2 3" xfId="25358"/>
    <cellStyle name="Input 3 4 2 2 2 3 2" xfId="25359"/>
    <cellStyle name="Input 3 4 2 2 2 3 3" xfId="25360"/>
    <cellStyle name="Input 3 4 2 2 2 4" xfId="25361"/>
    <cellStyle name="Input 3 4 2 2 2 4 2" xfId="25362"/>
    <cellStyle name="Input 3 4 2 2 2 4 3" xfId="25363"/>
    <cellStyle name="Input 3 4 2 2 2 5" xfId="25364"/>
    <cellStyle name="Input 3 4 2 2 2 5 2" xfId="25365"/>
    <cellStyle name="Input 3 4 2 2 2 5 3" xfId="25366"/>
    <cellStyle name="Input 3 4 2 2 2 6" xfId="25367"/>
    <cellStyle name="Input 3 4 2 2 2 6 2" xfId="25368"/>
    <cellStyle name="Input 3 4 2 2 2 6 3" xfId="25369"/>
    <cellStyle name="Input 3 4 2 2 2 7" xfId="25370"/>
    <cellStyle name="Input 3 4 2 2 2 7 2" xfId="25371"/>
    <cellStyle name="Input 3 4 2 2 2 7 3" xfId="25372"/>
    <cellStyle name="Input 3 4 2 2 2 8" xfId="25373"/>
    <cellStyle name="Input 3 4 2 2 2 9" xfId="25374"/>
    <cellStyle name="Input 3 4 2 2 3" xfId="25375"/>
    <cellStyle name="Input 3 4 2 2 3 2" xfId="25376"/>
    <cellStyle name="Input 3 4 2 2 3 3" xfId="25377"/>
    <cellStyle name="Input 3 4 2 2 4" xfId="25378"/>
    <cellStyle name="Input 3 4 2 2 4 2" xfId="25379"/>
    <cellStyle name="Input 3 4 2 2 4 3" xfId="25380"/>
    <cellStyle name="Input 3 4 2 2 5" xfId="25381"/>
    <cellStyle name="Input 3 4 2 2 5 2" xfId="25382"/>
    <cellStyle name="Input 3 4 2 2 5 3" xfId="25383"/>
    <cellStyle name="Input 3 4 2 2 6" xfId="25384"/>
    <cellStyle name="Input 3 4 2 2 6 2" xfId="25385"/>
    <cellStyle name="Input 3 4 2 2 6 3" xfId="25386"/>
    <cellStyle name="Input 3 4 2 2 7" xfId="25387"/>
    <cellStyle name="Input 3 4 2 2 7 2" xfId="25388"/>
    <cellStyle name="Input 3 4 2 2 7 3" xfId="25389"/>
    <cellStyle name="Input 3 4 2 2 8" xfId="25390"/>
    <cellStyle name="Input 3 4 2 2 8 2" xfId="25391"/>
    <cellStyle name="Input 3 4 2 2 8 3" xfId="25392"/>
    <cellStyle name="Input 3 4 2 2 9" xfId="25393"/>
    <cellStyle name="Input 3 4 2 3" xfId="25394"/>
    <cellStyle name="Input 3 4 2 3 10" xfId="25395"/>
    <cellStyle name="Input 3 4 2 3 2" xfId="25396"/>
    <cellStyle name="Input 3 4 2 3 2 2" xfId="25397"/>
    <cellStyle name="Input 3 4 2 3 2 2 2" xfId="25398"/>
    <cellStyle name="Input 3 4 2 3 2 2 3" xfId="25399"/>
    <cellStyle name="Input 3 4 2 3 2 3" xfId="25400"/>
    <cellStyle name="Input 3 4 2 3 2 3 2" xfId="25401"/>
    <cellStyle name="Input 3 4 2 3 2 3 3" xfId="25402"/>
    <cellStyle name="Input 3 4 2 3 2 4" xfId="25403"/>
    <cellStyle name="Input 3 4 2 3 2 4 2" xfId="25404"/>
    <cellStyle name="Input 3 4 2 3 2 4 3" xfId="25405"/>
    <cellStyle name="Input 3 4 2 3 2 5" xfId="25406"/>
    <cellStyle name="Input 3 4 2 3 2 5 2" xfId="25407"/>
    <cellStyle name="Input 3 4 2 3 2 5 3" xfId="25408"/>
    <cellStyle name="Input 3 4 2 3 2 6" xfId="25409"/>
    <cellStyle name="Input 3 4 2 3 2 6 2" xfId="25410"/>
    <cellStyle name="Input 3 4 2 3 2 6 3" xfId="25411"/>
    <cellStyle name="Input 3 4 2 3 2 7" xfId="25412"/>
    <cellStyle name="Input 3 4 2 3 2 7 2" xfId="25413"/>
    <cellStyle name="Input 3 4 2 3 2 7 3" xfId="25414"/>
    <cellStyle name="Input 3 4 2 3 2 8" xfId="25415"/>
    <cellStyle name="Input 3 4 2 3 2 9" xfId="25416"/>
    <cellStyle name="Input 3 4 2 3 3" xfId="25417"/>
    <cellStyle name="Input 3 4 2 3 3 2" xfId="25418"/>
    <cellStyle name="Input 3 4 2 3 3 3" xfId="25419"/>
    <cellStyle name="Input 3 4 2 3 4" xfId="25420"/>
    <cellStyle name="Input 3 4 2 3 4 2" xfId="25421"/>
    <cellStyle name="Input 3 4 2 3 4 3" xfId="25422"/>
    <cellStyle name="Input 3 4 2 3 5" xfId="25423"/>
    <cellStyle name="Input 3 4 2 3 5 2" xfId="25424"/>
    <cellStyle name="Input 3 4 2 3 5 3" xfId="25425"/>
    <cellStyle name="Input 3 4 2 3 6" xfId="25426"/>
    <cellStyle name="Input 3 4 2 3 6 2" xfId="25427"/>
    <cellStyle name="Input 3 4 2 3 6 3" xfId="25428"/>
    <cellStyle name="Input 3 4 2 3 7" xfId="25429"/>
    <cellStyle name="Input 3 4 2 3 7 2" xfId="25430"/>
    <cellStyle name="Input 3 4 2 3 7 3" xfId="25431"/>
    <cellStyle name="Input 3 4 2 3 8" xfId="25432"/>
    <cellStyle name="Input 3 4 2 3 8 2" xfId="25433"/>
    <cellStyle name="Input 3 4 2 3 8 3" xfId="25434"/>
    <cellStyle name="Input 3 4 2 3 9" xfId="25435"/>
    <cellStyle name="Input 3 4 2 4" xfId="25436"/>
    <cellStyle name="Input 3 4 2 4 10" xfId="25437"/>
    <cellStyle name="Input 3 4 2 4 2" xfId="25438"/>
    <cellStyle name="Input 3 4 2 4 2 2" xfId="25439"/>
    <cellStyle name="Input 3 4 2 4 2 2 2" xfId="25440"/>
    <cellStyle name="Input 3 4 2 4 2 2 3" xfId="25441"/>
    <cellStyle name="Input 3 4 2 4 2 3" xfId="25442"/>
    <cellStyle name="Input 3 4 2 4 2 3 2" xfId="25443"/>
    <cellStyle name="Input 3 4 2 4 2 3 3" xfId="25444"/>
    <cellStyle name="Input 3 4 2 4 2 4" xfId="25445"/>
    <cellStyle name="Input 3 4 2 4 2 4 2" xfId="25446"/>
    <cellStyle name="Input 3 4 2 4 2 4 3" xfId="25447"/>
    <cellStyle name="Input 3 4 2 4 2 5" xfId="25448"/>
    <cellStyle name="Input 3 4 2 4 2 5 2" xfId="25449"/>
    <cellStyle name="Input 3 4 2 4 2 5 3" xfId="25450"/>
    <cellStyle name="Input 3 4 2 4 2 6" xfId="25451"/>
    <cellStyle name="Input 3 4 2 4 2 6 2" xfId="25452"/>
    <cellStyle name="Input 3 4 2 4 2 6 3" xfId="25453"/>
    <cellStyle name="Input 3 4 2 4 2 7" xfId="25454"/>
    <cellStyle name="Input 3 4 2 4 2 7 2" xfId="25455"/>
    <cellStyle name="Input 3 4 2 4 2 7 3" xfId="25456"/>
    <cellStyle name="Input 3 4 2 4 2 8" xfId="25457"/>
    <cellStyle name="Input 3 4 2 4 2 9" xfId="25458"/>
    <cellStyle name="Input 3 4 2 4 3" xfId="25459"/>
    <cellStyle name="Input 3 4 2 4 3 2" xfId="25460"/>
    <cellStyle name="Input 3 4 2 4 3 3" xfId="25461"/>
    <cellStyle name="Input 3 4 2 4 4" xfId="25462"/>
    <cellStyle name="Input 3 4 2 4 4 2" xfId="25463"/>
    <cellStyle name="Input 3 4 2 4 4 3" xfId="25464"/>
    <cellStyle name="Input 3 4 2 4 5" xfId="25465"/>
    <cellStyle name="Input 3 4 2 4 5 2" xfId="25466"/>
    <cellStyle name="Input 3 4 2 4 5 3" xfId="25467"/>
    <cellStyle name="Input 3 4 2 4 6" xfId="25468"/>
    <cellStyle name="Input 3 4 2 4 6 2" xfId="25469"/>
    <cellStyle name="Input 3 4 2 4 6 3" xfId="25470"/>
    <cellStyle name="Input 3 4 2 4 7" xfId="25471"/>
    <cellStyle name="Input 3 4 2 4 7 2" xfId="25472"/>
    <cellStyle name="Input 3 4 2 4 7 3" xfId="25473"/>
    <cellStyle name="Input 3 4 2 4 8" xfId="25474"/>
    <cellStyle name="Input 3 4 2 4 8 2" xfId="25475"/>
    <cellStyle name="Input 3 4 2 4 8 3" xfId="25476"/>
    <cellStyle name="Input 3 4 2 4 9" xfId="25477"/>
    <cellStyle name="Input 3 4 2 5" xfId="25478"/>
    <cellStyle name="Input 3 4 2 5 2" xfId="25479"/>
    <cellStyle name="Input 3 4 2 5 2 2" xfId="25480"/>
    <cellStyle name="Input 3 4 2 5 2 3" xfId="25481"/>
    <cellStyle name="Input 3 4 2 5 3" xfId="25482"/>
    <cellStyle name="Input 3 4 2 5 3 2" xfId="25483"/>
    <cellStyle name="Input 3 4 2 5 3 3" xfId="25484"/>
    <cellStyle name="Input 3 4 2 5 4" xfId="25485"/>
    <cellStyle name="Input 3 4 2 5 4 2" xfId="25486"/>
    <cellStyle name="Input 3 4 2 5 4 3" xfId="25487"/>
    <cellStyle name="Input 3 4 2 5 5" xfId="25488"/>
    <cellStyle name="Input 3 4 2 5 5 2" xfId="25489"/>
    <cellStyle name="Input 3 4 2 5 5 3" xfId="25490"/>
    <cellStyle name="Input 3 4 2 5 6" xfId="25491"/>
    <cellStyle name="Input 3 4 2 5 6 2" xfId="25492"/>
    <cellStyle name="Input 3 4 2 5 6 3" xfId="25493"/>
    <cellStyle name="Input 3 4 2 5 7" xfId="25494"/>
    <cellStyle name="Input 3 4 2 5 7 2" xfId="25495"/>
    <cellStyle name="Input 3 4 2 5 7 3" xfId="25496"/>
    <cellStyle name="Input 3 4 2 5 8" xfId="25497"/>
    <cellStyle name="Input 3 4 2 5 9" xfId="25498"/>
    <cellStyle name="Input 3 4 2 6" xfId="25499"/>
    <cellStyle name="Input 3 4 2 6 2" xfId="25500"/>
    <cellStyle name="Input 3 4 2 6 3" xfId="25501"/>
    <cellStyle name="Input 3 4 2 7" xfId="25502"/>
    <cellStyle name="Input 3 4 2 7 2" xfId="25503"/>
    <cellStyle name="Input 3 4 2 7 3" xfId="25504"/>
    <cellStyle name="Input 3 4 2 8" xfId="25505"/>
    <cellStyle name="Input 3 4 2 8 2" xfId="25506"/>
    <cellStyle name="Input 3 4 2 8 3" xfId="25507"/>
    <cellStyle name="Input 3 4 2 9" xfId="25508"/>
    <cellStyle name="Input 3 4 2 9 2" xfId="25509"/>
    <cellStyle name="Input 3 4 2 9 3" xfId="25510"/>
    <cellStyle name="Input 3 4 3" xfId="25511"/>
    <cellStyle name="Input 3 4 3 10" xfId="44184"/>
    <cellStyle name="Input 3 4 3 2" xfId="25512"/>
    <cellStyle name="Input 3 4 3 2 10" xfId="25513"/>
    <cellStyle name="Input 3 4 3 2 2" xfId="25514"/>
    <cellStyle name="Input 3 4 3 2 2 2" xfId="25515"/>
    <cellStyle name="Input 3 4 3 2 2 2 2" xfId="25516"/>
    <cellStyle name="Input 3 4 3 2 2 2 3" xfId="25517"/>
    <cellStyle name="Input 3 4 3 2 2 3" xfId="25518"/>
    <cellStyle name="Input 3 4 3 2 2 3 2" xfId="25519"/>
    <cellStyle name="Input 3 4 3 2 2 3 3" xfId="25520"/>
    <cellStyle name="Input 3 4 3 2 2 4" xfId="25521"/>
    <cellStyle name="Input 3 4 3 2 2 4 2" xfId="25522"/>
    <cellStyle name="Input 3 4 3 2 2 4 3" xfId="25523"/>
    <cellStyle name="Input 3 4 3 2 2 5" xfId="25524"/>
    <cellStyle name="Input 3 4 3 2 2 5 2" xfId="25525"/>
    <cellStyle name="Input 3 4 3 2 2 5 3" xfId="25526"/>
    <cellStyle name="Input 3 4 3 2 2 6" xfId="25527"/>
    <cellStyle name="Input 3 4 3 2 2 6 2" xfId="25528"/>
    <cellStyle name="Input 3 4 3 2 2 6 3" xfId="25529"/>
    <cellStyle name="Input 3 4 3 2 2 7" xfId="25530"/>
    <cellStyle name="Input 3 4 3 2 2 7 2" xfId="25531"/>
    <cellStyle name="Input 3 4 3 2 2 7 3" xfId="25532"/>
    <cellStyle name="Input 3 4 3 2 2 8" xfId="25533"/>
    <cellStyle name="Input 3 4 3 2 2 9" xfId="25534"/>
    <cellStyle name="Input 3 4 3 2 3" xfId="25535"/>
    <cellStyle name="Input 3 4 3 2 3 2" xfId="25536"/>
    <cellStyle name="Input 3 4 3 2 3 3" xfId="25537"/>
    <cellStyle name="Input 3 4 3 2 4" xfId="25538"/>
    <cellStyle name="Input 3 4 3 2 4 2" xfId="25539"/>
    <cellStyle name="Input 3 4 3 2 4 3" xfId="25540"/>
    <cellStyle name="Input 3 4 3 2 5" xfId="25541"/>
    <cellStyle name="Input 3 4 3 2 5 2" xfId="25542"/>
    <cellStyle name="Input 3 4 3 2 5 3" xfId="25543"/>
    <cellStyle name="Input 3 4 3 2 6" xfId="25544"/>
    <cellStyle name="Input 3 4 3 2 6 2" xfId="25545"/>
    <cellStyle name="Input 3 4 3 2 6 3" xfId="25546"/>
    <cellStyle name="Input 3 4 3 2 7" xfId="25547"/>
    <cellStyle name="Input 3 4 3 2 7 2" xfId="25548"/>
    <cellStyle name="Input 3 4 3 2 7 3" xfId="25549"/>
    <cellStyle name="Input 3 4 3 2 8" xfId="25550"/>
    <cellStyle name="Input 3 4 3 2 8 2" xfId="25551"/>
    <cellStyle name="Input 3 4 3 2 8 3" xfId="25552"/>
    <cellStyle name="Input 3 4 3 2 9" xfId="25553"/>
    <cellStyle name="Input 3 4 3 3" xfId="25554"/>
    <cellStyle name="Input 3 4 3 3 10" xfId="25555"/>
    <cellStyle name="Input 3 4 3 3 2" xfId="25556"/>
    <cellStyle name="Input 3 4 3 3 2 2" xfId="25557"/>
    <cellStyle name="Input 3 4 3 3 2 2 2" xfId="25558"/>
    <cellStyle name="Input 3 4 3 3 2 2 3" xfId="25559"/>
    <cellStyle name="Input 3 4 3 3 2 3" xfId="25560"/>
    <cellStyle name="Input 3 4 3 3 2 3 2" xfId="25561"/>
    <cellStyle name="Input 3 4 3 3 2 3 3" xfId="25562"/>
    <cellStyle name="Input 3 4 3 3 2 4" xfId="25563"/>
    <cellStyle name="Input 3 4 3 3 2 4 2" xfId="25564"/>
    <cellStyle name="Input 3 4 3 3 2 4 3" xfId="25565"/>
    <cellStyle name="Input 3 4 3 3 2 5" xfId="25566"/>
    <cellStyle name="Input 3 4 3 3 2 5 2" xfId="25567"/>
    <cellStyle name="Input 3 4 3 3 2 5 3" xfId="25568"/>
    <cellStyle name="Input 3 4 3 3 2 6" xfId="25569"/>
    <cellStyle name="Input 3 4 3 3 2 6 2" xfId="25570"/>
    <cellStyle name="Input 3 4 3 3 2 6 3" xfId="25571"/>
    <cellStyle name="Input 3 4 3 3 2 7" xfId="25572"/>
    <cellStyle name="Input 3 4 3 3 2 7 2" xfId="25573"/>
    <cellStyle name="Input 3 4 3 3 2 7 3" xfId="25574"/>
    <cellStyle name="Input 3 4 3 3 2 8" xfId="25575"/>
    <cellStyle name="Input 3 4 3 3 2 9" xfId="25576"/>
    <cellStyle name="Input 3 4 3 3 3" xfId="25577"/>
    <cellStyle name="Input 3 4 3 3 3 2" xfId="25578"/>
    <cellStyle name="Input 3 4 3 3 3 3" xfId="25579"/>
    <cellStyle name="Input 3 4 3 3 4" xfId="25580"/>
    <cellStyle name="Input 3 4 3 3 4 2" xfId="25581"/>
    <cellStyle name="Input 3 4 3 3 4 3" xfId="25582"/>
    <cellStyle name="Input 3 4 3 3 5" xfId="25583"/>
    <cellStyle name="Input 3 4 3 3 5 2" xfId="25584"/>
    <cellStyle name="Input 3 4 3 3 5 3" xfId="25585"/>
    <cellStyle name="Input 3 4 3 3 6" xfId="25586"/>
    <cellStyle name="Input 3 4 3 3 6 2" xfId="25587"/>
    <cellStyle name="Input 3 4 3 3 6 3" xfId="25588"/>
    <cellStyle name="Input 3 4 3 3 7" xfId="25589"/>
    <cellStyle name="Input 3 4 3 3 7 2" xfId="25590"/>
    <cellStyle name="Input 3 4 3 3 7 3" xfId="25591"/>
    <cellStyle name="Input 3 4 3 3 8" xfId="25592"/>
    <cellStyle name="Input 3 4 3 3 8 2" xfId="25593"/>
    <cellStyle name="Input 3 4 3 3 8 3" xfId="25594"/>
    <cellStyle name="Input 3 4 3 3 9" xfId="25595"/>
    <cellStyle name="Input 3 4 3 4" xfId="25596"/>
    <cellStyle name="Input 3 4 3 4 10" xfId="25597"/>
    <cellStyle name="Input 3 4 3 4 2" xfId="25598"/>
    <cellStyle name="Input 3 4 3 4 2 2" xfId="25599"/>
    <cellStyle name="Input 3 4 3 4 2 2 2" xfId="25600"/>
    <cellStyle name="Input 3 4 3 4 2 2 3" xfId="25601"/>
    <cellStyle name="Input 3 4 3 4 2 3" xfId="25602"/>
    <cellStyle name="Input 3 4 3 4 2 3 2" xfId="25603"/>
    <cellStyle name="Input 3 4 3 4 2 3 3" xfId="25604"/>
    <cellStyle name="Input 3 4 3 4 2 4" xfId="25605"/>
    <cellStyle name="Input 3 4 3 4 2 4 2" xfId="25606"/>
    <cellStyle name="Input 3 4 3 4 2 4 3" xfId="25607"/>
    <cellStyle name="Input 3 4 3 4 2 5" xfId="25608"/>
    <cellStyle name="Input 3 4 3 4 2 5 2" xfId="25609"/>
    <cellStyle name="Input 3 4 3 4 2 5 3" xfId="25610"/>
    <cellStyle name="Input 3 4 3 4 2 6" xfId="25611"/>
    <cellStyle name="Input 3 4 3 4 2 6 2" xfId="25612"/>
    <cellStyle name="Input 3 4 3 4 2 6 3" xfId="25613"/>
    <cellStyle name="Input 3 4 3 4 2 7" xfId="25614"/>
    <cellStyle name="Input 3 4 3 4 2 7 2" xfId="25615"/>
    <cellStyle name="Input 3 4 3 4 2 7 3" xfId="25616"/>
    <cellStyle name="Input 3 4 3 4 2 8" xfId="25617"/>
    <cellStyle name="Input 3 4 3 4 2 9" xfId="25618"/>
    <cellStyle name="Input 3 4 3 4 3" xfId="25619"/>
    <cellStyle name="Input 3 4 3 4 3 2" xfId="25620"/>
    <cellStyle name="Input 3 4 3 4 3 3" xfId="25621"/>
    <cellStyle name="Input 3 4 3 4 4" xfId="25622"/>
    <cellStyle name="Input 3 4 3 4 4 2" xfId="25623"/>
    <cellStyle name="Input 3 4 3 4 4 3" xfId="25624"/>
    <cellStyle name="Input 3 4 3 4 5" xfId="25625"/>
    <cellStyle name="Input 3 4 3 4 5 2" xfId="25626"/>
    <cellStyle name="Input 3 4 3 4 5 3" xfId="25627"/>
    <cellStyle name="Input 3 4 3 4 6" xfId="25628"/>
    <cellStyle name="Input 3 4 3 4 6 2" xfId="25629"/>
    <cellStyle name="Input 3 4 3 4 6 3" xfId="25630"/>
    <cellStyle name="Input 3 4 3 4 7" xfId="25631"/>
    <cellStyle name="Input 3 4 3 4 7 2" xfId="25632"/>
    <cellStyle name="Input 3 4 3 4 7 3" xfId="25633"/>
    <cellStyle name="Input 3 4 3 4 8" xfId="25634"/>
    <cellStyle name="Input 3 4 3 4 8 2" xfId="25635"/>
    <cellStyle name="Input 3 4 3 4 8 3" xfId="25636"/>
    <cellStyle name="Input 3 4 3 4 9" xfId="25637"/>
    <cellStyle name="Input 3 4 3 5" xfId="25638"/>
    <cellStyle name="Input 3 4 3 5 2" xfId="25639"/>
    <cellStyle name="Input 3 4 3 5 2 2" xfId="25640"/>
    <cellStyle name="Input 3 4 3 5 2 3" xfId="25641"/>
    <cellStyle name="Input 3 4 3 5 3" xfId="25642"/>
    <cellStyle name="Input 3 4 3 5 3 2" xfId="25643"/>
    <cellStyle name="Input 3 4 3 5 3 3" xfId="25644"/>
    <cellStyle name="Input 3 4 3 5 4" xfId="25645"/>
    <cellStyle name="Input 3 4 3 5 4 2" xfId="25646"/>
    <cellStyle name="Input 3 4 3 5 4 3" xfId="25647"/>
    <cellStyle name="Input 3 4 3 5 5" xfId="25648"/>
    <cellStyle name="Input 3 4 3 5 5 2" xfId="25649"/>
    <cellStyle name="Input 3 4 3 5 5 3" xfId="25650"/>
    <cellStyle name="Input 3 4 3 5 6" xfId="25651"/>
    <cellStyle name="Input 3 4 3 5 6 2" xfId="25652"/>
    <cellStyle name="Input 3 4 3 5 6 3" xfId="25653"/>
    <cellStyle name="Input 3 4 3 5 7" xfId="25654"/>
    <cellStyle name="Input 3 4 3 5 7 2" xfId="25655"/>
    <cellStyle name="Input 3 4 3 5 7 3" xfId="25656"/>
    <cellStyle name="Input 3 4 3 5 8" xfId="25657"/>
    <cellStyle name="Input 3 4 3 5 9" xfId="25658"/>
    <cellStyle name="Input 3 4 3 6" xfId="25659"/>
    <cellStyle name="Input 3 4 3 6 2" xfId="25660"/>
    <cellStyle name="Input 3 4 3 6 3" xfId="25661"/>
    <cellStyle name="Input 3 4 3 7" xfId="25662"/>
    <cellStyle name="Input 3 4 3 7 2" xfId="25663"/>
    <cellStyle name="Input 3 4 3 7 3" xfId="25664"/>
    <cellStyle name="Input 3 4 3 8" xfId="25665"/>
    <cellStyle name="Input 3 4 3 8 2" xfId="25666"/>
    <cellStyle name="Input 3 4 3 8 3" xfId="25667"/>
    <cellStyle name="Input 3 4 3 9" xfId="25668"/>
    <cellStyle name="Input 3 4 3 9 2" xfId="25669"/>
    <cellStyle name="Input 3 4 3 9 3" xfId="25670"/>
    <cellStyle name="Input 3 4 4" xfId="25671"/>
    <cellStyle name="Input 3 4 4 10" xfId="44185"/>
    <cellStyle name="Input 3 4 4 2" xfId="25672"/>
    <cellStyle name="Input 3 4 4 2 10" xfId="25673"/>
    <cellStyle name="Input 3 4 4 2 2" xfId="25674"/>
    <cellStyle name="Input 3 4 4 2 2 2" xfId="25675"/>
    <cellStyle name="Input 3 4 4 2 2 2 2" xfId="25676"/>
    <cellStyle name="Input 3 4 4 2 2 2 3" xfId="25677"/>
    <cellStyle name="Input 3 4 4 2 2 3" xfId="25678"/>
    <cellStyle name="Input 3 4 4 2 2 3 2" xfId="25679"/>
    <cellStyle name="Input 3 4 4 2 2 3 3" xfId="25680"/>
    <cellStyle name="Input 3 4 4 2 2 4" xfId="25681"/>
    <cellStyle name="Input 3 4 4 2 2 4 2" xfId="25682"/>
    <cellStyle name="Input 3 4 4 2 2 4 3" xfId="25683"/>
    <cellStyle name="Input 3 4 4 2 2 5" xfId="25684"/>
    <cellStyle name="Input 3 4 4 2 2 5 2" xfId="25685"/>
    <cellStyle name="Input 3 4 4 2 2 5 3" xfId="25686"/>
    <cellStyle name="Input 3 4 4 2 2 6" xfId="25687"/>
    <cellStyle name="Input 3 4 4 2 2 6 2" xfId="25688"/>
    <cellStyle name="Input 3 4 4 2 2 6 3" xfId="25689"/>
    <cellStyle name="Input 3 4 4 2 2 7" xfId="25690"/>
    <cellStyle name="Input 3 4 4 2 2 7 2" xfId="25691"/>
    <cellStyle name="Input 3 4 4 2 2 7 3" xfId="25692"/>
    <cellStyle name="Input 3 4 4 2 2 8" xfId="25693"/>
    <cellStyle name="Input 3 4 4 2 2 9" xfId="25694"/>
    <cellStyle name="Input 3 4 4 2 3" xfId="25695"/>
    <cellStyle name="Input 3 4 4 2 3 2" xfId="25696"/>
    <cellStyle name="Input 3 4 4 2 3 3" xfId="25697"/>
    <cellStyle name="Input 3 4 4 2 4" xfId="25698"/>
    <cellStyle name="Input 3 4 4 2 4 2" xfId="25699"/>
    <cellStyle name="Input 3 4 4 2 4 3" xfId="25700"/>
    <cellStyle name="Input 3 4 4 2 5" xfId="25701"/>
    <cellStyle name="Input 3 4 4 2 5 2" xfId="25702"/>
    <cellStyle name="Input 3 4 4 2 5 3" xfId="25703"/>
    <cellStyle name="Input 3 4 4 2 6" xfId="25704"/>
    <cellStyle name="Input 3 4 4 2 6 2" xfId="25705"/>
    <cellStyle name="Input 3 4 4 2 6 3" xfId="25706"/>
    <cellStyle name="Input 3 4 4 2 7" xfId="25707"/>
    <cellStyle name="Input 3 4 4 2 7 2" xfId="25708"/>
    <cellStyle name="Input 3 4 4 2 7 3" xfId="25709"/>
    <cellStyle name="Input 3 4 4 2 8" xfId="25710"/>
    <cellStyle name="Input 3 4 4 2 8 2" xfId="25711"/>
    <cellStyle name="Input 3 4 4 2 8 3" xfId="25712"/>
    <cellStyle name="Input 3 4 4 2 9" xfId="25713"/>
    <cellStyle name="Input 3 4 4 3" xfId="25714"/>
    <cellStyle name="Input 3 4 4 3 10" xfId="25715"/>
    <cellStyle name="Input 3 4 4 3 2" xfId="25716"/>
    <cellStyle name="Input 3 4 4 3 2 2" xfId="25717"/>
    <cellStyle name="Input 3 4 4 3 2 2 2" xfId="25718"/>
    <cellStyle name="Input 3 4 4 3 2 2 3" xfId="25719"/>
    <cellStyle name="Input 3 4 4 3 2 3" xfId="25720"/>
    <cellStyle name="Input 3 4 4 3 2 3 2" xfId="25721"/>
    <cellStyle name="Input 3 4 4 3 2 3 3" xfId="25722"/>
    <cellStyle name="Input 3 4 4 3 2 4" xfId="25723"/>
    <cellStyle name="Input 3 4 4 3 2 4 2" xfId="25724"/>
    <cellStyle name="Input 3 4 4 3 2 4 3" xfId="25725"/>
    <cellStyle name="Input 3 4 4 3 2 5" xfId="25726"/>
    <cellStyle name="Input 3 4 4 3 2 5 2" xfId="25727"/>
    <cellStyle name="Input 3 4 4 3 2 5 3" xfId="25728"/>
    <cellStyle name="Input 3 4 4 3 2 6" xfId="25729"/>
    <cellStyle name="Input 3 4 4 3 2 6 2" xfId="25730"/>
    <cellStyle name="Input 3 4 4 3 2 6 3" xfId="25731"/>
    <cellStyle name="Input 3 4 4 3 2 7" xfId="25732"/>
    <cellStyle name="Input 3 4 4 3 2 7 2" xfId="25733"/>
    <cellStyle name="Input 3 4 4 3 2 7 3" xfId="25734"/>
    <cellStyle name="Input 3 4 4 3 2 8" xfId="25735"/>
    <cellStyle name="Input 3 4 4 3 2 9" xfId="25736"/>
    <cellStyle name="Input 3 4 4 3 3" xfId="25737"/>
    <cellStyle name="Input 3 4 4 3 3 2" xfId="25738"/>
    <cellStyle name="Input 3 4 4 3 3 3" xfId="25739"/>
    <cellStyle name="Input 3 4 4 3 4" xfId="25740"/>
    <cellStyle name="Input 3 4 4 3 4 2" xfId="25741"/>
    <cellStyle name="Input 3 4 4 3 4 3" xfId="25742"/>
    <cellStyle name="Input 3 4 4 3 5" xfId="25743"/>
    <cellStyle name="Input 3 4 4 3 5 2" xfId="25744"/>
    <cellStyle name="Input 3 4 4 3 5 3" xfId="25745"/>
    <cellStyle name="Input 3 4 4 3 6" xfId="25746"/>
    <cellStyle name="Input 3 4 4 3 6 2" xfId="25747"/>
    <cellStyle name="Input 3 4 4 3 6 3" xfId="25748"/>
    <cellStyle name="Input 3 4 4 3 7" xfId="25749"/>
    <cellStyle name="Input 3 4 4 3 7 2" xfId="25750"/>
    <cellStyle name="Input 3 4 4 3 7 3" xfId="25751"/>
    <cellStyle name="Input 3 4 4 3 8" xfId="25752"/>
    <cellStyle name="Input 3 4 4 3 8 2" xfId="25753"/>
    <cellStyle name="Input 3 4 4 3 8 3" xfId="25754"/>
    <cellStyle name="Input 3 4 4 3 9" xfId="25755"/>
    <cellStyle name="Input 3 4 4 4" xfId="25756"/>
    <cellStyle name="Input 3 4 4 4 10" xfId="25757"/>
    <cellStyle name="Input 3 4 4 4 2" xfId="25758"/>
    <cellStyle name="Input 3 4 4 4 2 2" xfId="25759"/>
    <cellStyle name="Input 3 4 4 4 2 2 2" xfId="25760"/>
    <cellStyle name="Input 3 4 4 4 2 2 3" xfId="25761"/>
    <cellStyle name="Input 3 4 4 4 2 3" xfId="25762"/>
    <cellStyle name="Input 3 4 4 4 2 3 2" xfId="25763"/>
    <cellStyle name="Input 3 4 4 4 2 3 3" xfId="25764"/>
    <cellStyle name="Input 3 4 4 4 2 4" xfId="25765"/>
    <cellStyle name="Input 3 4 4 4 2 4 2" xfId="25766"/>
    <cellStyle name="Input 3 4 4 4 2 4 3" xfId="25767"/>
    <cellStyle name="Input 3 4 4 4 2 5" xfId="25768"/>
    <cellStyle name="Input 3 4 4 4 2 5 2" xfId="25769"/>
    <cellStyle name="Input 3 4 4 4 2 5 3" xfId="25770"/>
    <cellStyle name="Input 3 4 4 4 2 6" xfId="25771"/>
    <cellStyle name="Input 3 4 4 4 2 6 2" xfId="25772"/>
    <cellStyle name="Input 3 4 4 4 2 6 3" xfId="25773"/>
    <cellStyle name="Input 3 4 4 4 2 7" xfId="25774"/>
    <cellStyle name="Input 3 4 4 4 2 7 2" xfId="25775"/>
    <cellStyle name="Input 3 4 4 4 2 7 3" xfId="25776"/>
    <cellStyle name="Input 3 4 4 4 2 8" xfId="25777"/>
    <cellStyle name="Input 3 4 4 4 2 9" xfId="25778"/>
    <cellStyle name="Input 3 4 4 4 3" xfId="25779"/>
    <cellStyle name="Input 3 4 4 4 3 2" xfId="25780"/>
    <cellStyle name="Input 3 4 4 4 3 3" xfId="25781"/>
    <cellStyle name="Input 3 4 4 4 4" xfId="25782"/>
    <cellStyle name="Input 3 4 4 4 4 2" xfId="25783"/>
    <cellStyle name="Input 3 4 4 4 4 3" xfId="25784"/>
    <cellStyle name="Input 3 4 4 4 5" xfId="25785"/>
    <cellStyle name="Input 3 4 4 4 5 2" xfId="25786"/>
    <cellStyle name="Input 3 4 4 4 5 3" xfId="25787"/>
    <cellStyle name="Input 3 4 4 4 6" xfId="25788"/>
    <cellStyle name="Input 3 4 4 4 6 2" xfId="25789"/>
    <cellStyle name="Input 3 4 4 4 6 3" xfId="25790"/>
    <cellStyle name="Input 3 4 4 4 7" xfId="25791"/>
    <cellStyle name="Input 3 4 4 4 7 2" xfId="25792"/>
    <cellStyle name="Input 3 4 4 4 7 3" xfId="25793"/>
    <cellStyle name="Input 3 4 4 4 8" xfId="25794"/>
    <cellStyle name="Input 3 4 4 4 8 2" xfId="25795"/>
    <cellStyle name="Input 3 4 4 4 8 3" xfId="25796"/>
    <cellStyle name="Input 3 4 4 4 9" xfId="25797"/>
    <cellStyle name="Input 3 4 4 5" xfId="25798"/>
    <cellStyle name="Input 3 4 4 5 2" xfId="25799"/>
    <cellStyle name="Input 3 4 4 5 2 2" xfId="25800"/>
    <cellStyle name="Input 3 4 4 5 2 3" xfId="25801"/>
    <cellStyle name="Input 3 4 4 5 3" xfId="25802"/>
    <cellStyle name="Input 3 4 4 5 3 2" xfId="25803"/>
    <cellStyle name="Input 3 4 4 5 3 3" xfId="25804"/>
    <cellStyle name="Input 3 4 4 5 4" xfId="25805"/>
    <cellStyle name="Input 3 4 4 5 4 2" xfId="25806"/>
    <cellStyle name="Input 3 4 4 5 4 3" xfId="25807"/>
    <cellStyle name="Input 3 4 4 5 5" xfId="25808"/>
    <cellStyle name="Input 3 4 4 5 5 2" xfId="25809"/>
    <cellStyle name="Input 3 4 4 5 5 3" xfId="25810"/>
    <cellStyle name="Input 3 4 4 5 6" xfId="25811"/>
    <cellStyle name="Input 3 4 4 5 6 2" xfId="25812"/>
    <cellStyle name="Input 3 4 4 5 6 3" xfId="25813"/>
    <cellStyle name="Input 3 4 4 5 7" xfId="25814"/>
    <cellStyle name="Input 3 4 4 5 7 2" xfId="25815"/>
    <cellStyle name="Input 3 4 4 5 7 3" xfId="25816"/>
    <cellStyle name="Input 3 4 4 5 8" xfId="25817"/>
    <cellStyle name="Input 3 4 4 5 9" xfId="25818"/>
    <cellStyle name="Input 3 4 4 6" xfId="25819"/>
    <cellStyle name="Input 3 4 4 6 2" xfId="25820"/>
    <cellStyle name="Input 3 4 4 6 3" xfId="25821"/>
    <cellStyle name="Input 3 4 4 7" xfId="25822"/>
    <cellStyle name="Input 3 4 4 7 2" xfId="25823"/>
    <cellStyle name="Input 3 4 4 7 3" xfId="25824"/>
    <cellStyle name="Input 3 4 4 8" xfId="25825"/>
    <cellStyle name="Input 3 4 4 8 2" xfId="25826"/>
    <cellStyle name="Input 3 4 4 8 3" xfId="25827"/>
    <cellStyle name="Input 3 4 4 9" xfId="25828"/>
    <cellStyle name="Input 3 4 4 9 2" xfId="25829"/>
    <cellStyle name="Input 3 4 4 9 3" xfId="25830"/>
    <cellStyle name="Input 3 4 5" xfId="25831"/>
    <cellStyle name="Input 3 4 5 10" xfId="44186"/>
    <cellStyle name="Input 3 4 5 2" xfId="25832"/>
    <cellStyle name="Input 3 4 5 2 10" xfId="25833"/>
    <cellStyle name="Input 3 4 5 2 2" xfId="25834"/>
    <cellStyle name="Input 3 4 5 2 2 2" xfId="25835"/>
    <cellStyle name="Input 3 4 5 2 2 2 2" xfId="25836"/>
    <cellStyle name="Input 3 4 5 2 2 2 3" xfId="25837"/>
    <cellStyle name="Input 3 4 5 2 2 3" xfId="25838"/>
    <cellStyle name="Input 3 4 5 2 2 3 2" xfId="25839"/>
    <cellStyle name="Input 3 4 5 2 2 3 3" xfId="25840"/>
    <cellStyle name="Input 3 4 5 2 2 4" xfId="25841"/>
    <cellStyle name="Input 3 4 5 2 2 4 2" xfId="25842"/>
    <cellStyle name="Input 3 4 5 2 2 4 3" xfId="25843"/>
    <cellStyle name="Input 3 4 5 2 2 5" xfId="25844"/>
    <cellStyle name="Input 3 4 5 2 2 5 2" xfId="25845"/>
    <cellStyle name="Input 3 4 5 2 2 5 3" xfId="25846"/>
    <cellStyle name="Input 3 4 5 2 2 6" xfId="25847"/>
    <cellStyle name="Input 3 4 5 2 2 6 2" xfId="25848"/>
    <cellStyle name="Input 3 4 5 2 2 6 3" xfId="25849"/>
    <cellStyle name="Input 3 4 5 2 2 7" xfId="25850"/>
    <cellStyle name="Input 3 4 5 2 2 7 2" xfId="25851"/>
    <cellStyle name="Input 3 4 5 2 2 7 3" xfId="25852"/>
    <cellStyle name="Input 3 4 5 2 2 8" xfId="25853"/>
    <cellStyle name="Input 3 4 5 2 2 9" xfId="25854"/>
    <cellStyle name="Input 3 4 5 2 3" xfId="25855"/>
    <cellStyle name="Input 3 4 5 2 3 2" xfId="25856"/>
    <cellStyle name="Input 3 4 5 2 3 3" xfId="25857"/>
    <cellStyle name="Input 3 4 5 2 4" xfId="25858"/>
    <cellStyle name="Input 3 4 5 2 4 2" xfId="25859"/>
    <cellStyle name="Input 3 4 5 2 4 3" xfId="25860"/>
    <cellStyle name="Input 3 4 5 2 5" xfId="25861"/>
    <cellStyle name="Input 3 4 5 2 5 2" xfId="25862"/>
    <cellStyle name="Input 3 4 5 2 5 3" xfId="25863"/>
    <cellStyle name="Input 3 4 5 2 6" xfId="25864"/>
    <cellStyle name="Input 3 4 5 2 6 2" xfId="25865"/>
    <cellStyle name="Input 3 4 5 2 6 3" xfId="25866"/>
    <cellStyle name="Input 3 4 5 2 7" xfId="25867"/>
    <cellStyle name="Input 3 4 5 2 7 2" xfId="25868"/>
    <cellStyle name="Input 3 4 5 2 7 3" xfId="25869"/>
    <cellStyle name="Input 3 4 5 2 8" xfId="25870"/>
    <cellStyle name="Input 3 4 5 2 8 2" xfId="25871"/>
    <cellStyle name="Input 3 4 5 2 8 3" xfId="25872"/>
    <cellStyle name="Input 3 4 5 2 9" xfId="25873"/>
    <cellStyle name="Input 3 4 5 3" xfId="25874"/>
    <cellStyle name="Input 3 4 5 3 10" xfId="25875"/>
    <cellStyle name="Input 3 4 5 3 2" xfId="25876"/>
    <cellStyle name="Input 3 4 5 3 2 2" xfId="25877"/>
    <cellStyle name="Input 3 4 5 3 2 2 2" xfId="25878"/>
    <cellStyle name="Input 3 4 5 3 2 2 3" xfId="25879"/>
    <cellStyle name="Input 3 4 5 3 2 3" xfId="25880"/>
    <cellStyle name="Input 3 4 5 3 2 3 2" xfId="25881"/>
    <cellStyle name="Input 3 4 5 3 2 3 3" xfId="25882"/>
    <cellStyle name="Input 3 4 5 3 2 4" xfId="25883"/>
    <cellStyle name="Input 3 4 5 3 2 4 2" xfId="25884"/>
    <cellStyle name="Input 3 4 5 3 2 4 3" xfId="25885"/>
    <cellStyle name="Input 3 4 5 3 2 5" xfId="25886"/>
    <cellStyle name="Input 3 4 5 3 2 5 2" xfId="25887"/>
    <cellStyle name="Input 3 4 5 3 2 5 3" xfId="25888"/>
    <cellStyle name="Input 3 4 5 3 2 6" xfId="25889"/>
    <cellStyle name="Input 3 4 5 3 2 6 2" xfId="25890"/>
    <cellStyle name="Input 3 4 5 3 2 6 3" xfId="25891"/>
    <cellStyle name="Input 3 4 5 3 2 7" xfId="25892"/>
    <cellStyle name="Input 3 4 5 3 2 7 2" xfId="25893"/>
    <cellStyle name="Input 3 4 5 3 2 7 3" xfId="25894"/>
    <cellStyle name="Input 3 4 5 3 2 8" xfId="25895"/>
    <cellStyle name="Input 3 4 5 3 2 9" xfId="25896"/>
    <cellStyle name="Input 3 4 5 3 3" xfId="25897"/>
    <cellStyle name="Input 3 4 5 3 3 2" xfId="25898"/>
    <cellStyle name="Input 3 4 5 3 3 3" xfId="25899"/>
    <cellStyle name="Input 3 4 5 3 4" xfId="25900"/>
    <cellStyle name="Input 3 4 5 3 4 2" xfId="25901"/>
    <cellStyle name="Input 3 4 5 3 4 3" xfId="25902"/>
    <cellStyle name="Input 3 4 5 3 5" xfId="25903"/>
    <cellStyle name="Input 3 4 5 3 5 2" xfId="25904"/>
    <cellStyle name="Input 3 4 5 3 5 3" xfId="25905"/>
    <cellStyle name="Input 3 4 5 3 6" xfId="25906"/>
    <cellStyle name="Input 3 4 5 3 6 2" xfId="25907"/>
    <cellStyle name="Input 3 4 5 3 6 3" xfId="25908"/>
    <cellStyle name="Input 3 4 5 3 7" xfId="25909"/>
    <cellStyle name="Input 3 4 5 3 7 2" xfId="25910"/>
    <cellStyle name="Input 3 4 5 3 7 3" xfId="25911"/>
    <cellStyle name="Input 3 4 5 3 8" xfId="25912"/>
    <cellStyle name="Input 3 4 5 3 8 2" xfId="25913"/>
    <cellStyle name="Input 3 4 5 3 8 3" xfId="25914"/>
    <cellStyle name="Input 3 4 5 3 9" xfId="25915"/>
    <cellStyle name="Input 3 4 5 4" xfId="25916"/>
    <cellStyle name="Input 3 4 5 4 10" xfId="25917"/>
    <cellStyle name="Input 3 4 5 4 2" xfId="25918"/>
    <cellStyle name="Input 3 4 5 4 2 2" xfId="25919"/>
    <cellStyle name="Input 3 4 5 4 2 2 2" xfId="25920"/>
    <cellStyle name="Input 3 4 5 4 2 2 3" xfId="25921"/>
    <cellStyle name="Input 3 4 5 4 2 3" xfId="25922"/>
    <cellStyle name="Input 3 4 5 4 2 3 2" xfId="25923"/>
    <cellStyle name="Input 3 4 5 4 2 3 3" xfId="25924"/>
    <cellStyle name="Input 3 4 5 4 2 4" xfId="25925"/>
    <cellStyle name="Input 3 4 5 4 2 4 2" xfId="25926"/>
    <cellStyle name="Input 3 4 5 4 2 4 3" xfId="25927"/>
    <cellStyle name="Input 3 4 5 4 2 5" xfId="25928"/>
    <cellStyle name="Input 3 4 5 4 2 5 2" xfId="25929"/>
    <cellStyle name="Input 3 4 5 4 2 5 3" xfId="25930"/>
    <cellStyle name="Input 3 4 5 4 2 6" xfId="25931"/>
    <cellStyle name="Input 3 4 5 4 2 6 2" xfId="25932"/>
    <cellStyle name="Input 3 4 5 4 2 6 3" xfId="25933"/>
    <cellStyle name="Input 3 4 5 4 2 7" xfId="25934"/>
    <cellStyle name="Input 3 4 5 4 2 7 2" xfId="25935"/>
    <cellStyle name="Input 3 4 5 4 2 7 3" xfId="25936"/>
    <cellStyle name="Input 3 4 5 4 2 8" xfId="25937"/>
    <cellStyle name="Input 3 4 5 4 2 9" xfId="25938"/>
    <cellStyle name="Input 3 4 5 4 3" xfId="25939"/>
    <cellStyle name="Input 3 4 5 4 3 2" xfId="25940"/>
    <cellStyle name="Input 3 4 5 4 3 3" xfId="25941"/>
    <cellStyle name="Input 3 4 5 4 4" xfId="25942"/>
    <cellStyle name="Input 3 4 5 4 4 2" xfId="25943"/>
    <cellStyle name="Input 3 4 5 4 4 3" xfId="25944"/>
    <cellStyle name="Input 3 4 5 4 5" xfId="25945"/>
    <cellStyle name="Input 3 4 5 4 5 2" xfId="25946"/>
    <cellStyle name="Input 3 4 5 4 5 3" xfId="25947"/>
    <cellStyle name="Input 3 4 5 4 6" xfId="25948"/>
    <cellStyle name="Input 3 4 5 4 6 2" xfId="25949"/>
    <cellStyle name="Input 3 4 5 4 6 3" xfId="25950"/>
    <cellStyle name="Input 3 4 5 4 7" xfId="25951"/>
    <cellStyle name="Input 3 4 5 4 7 2" xfId="25952"/>
    <cellStyle name="Input 3 4 5 4 7 3" xfId="25953"/>
    <cellStyle name="Input 3 4 5 4 8" xfId="25954"/>
    <cellStyle name="Input 3 4 5 4 8 2" xfId="25955"/>
    <cellStyle name="Input 3 4 5 4 8 3" xfId="25956"/>
    <cellStyle name="Input 3 4 5 4 9" xfId="25957"/>
    <cellStyle name="Input 3 4 5 5" xfId="25958"/>
    <cellStyle name="Input 3 4 5 5 2" xfId="25959"/>
    <cellStyle name="Input 3 4 5 5 2 2" xfId="25960"/>
    <cellStyle name="Input 3 4 5 5 2 3" xfId="25961"/>
    <cellStyle name="Input 3 4 5 5 3" xfId="25962"/>
    <cellStyle name="Input 3 4 5 5 3 2" xfId="25963"/>
    <cellStyle name="Input 3 4 5 5 3 3" xfId="25964"/>
    <cellStyle name="Input 3 4 5 5 4" xfId="25965"/>
    <cellStyle name="Input 3 4 5 5 4 2" xfId="25966"/>
    <cellStyle name="Input 3 4 5 5 4 3" xfId="25967"/>
    <cellStyle name="Input 3 4 5 5 5" xfId="25968"/>
    <cellStyle name="Input 3 4 5 5 5 2" xfId="25969"/>
    <cellStyle name="Input 3 4 5 5 5 3" xfId="25970"/>
    <cellStyle name="Input 3 4 5 5 6" xfId="25971"/>
    <cellStyle name="Input 3 4 5 5 6 2" xfId="25972"/>
    <cellStyle name="Input 3 4 5 5 6 3" xfId="25973"/>
    <cellStyle name="Input 3 4 5 5 7" xfId="25974"/>
    <cellStyle name="Input 3 4 5 5 7 2" xfId="25975"/>
    <cellStyle name="Input 3 4 5 5 7 3" xfId="25976"/>
    <cellStyle name="Input 3 4 5 5 8" xfId="25977"/>
    <cellStyle name="Input 3 4 5 5 9" xfId="25978"/>
    <cellStyle name="Input 3 4 5 6" xfId="25979"/>
    <cellStyle name="Input 3 4 5 6 2" xfId="25980"/>
    <cellStyle name="Input 3 4 5 6 3" xfId="25981"/>
    <cellStyle name="Input 3 4 5 7" xfId="25982"/>
    <cellStyle name="Input 3 4 5 7 2" xfId="25983"/>
    <cellStyle name="Input 3 4 5 7 3" xfId="25984"/>
    <cellStyle name="Input 3 4 5 8" xfId="25985"/>
    <cellStyle name="Input 3 4 5 8 2" xfId="25986"/>
    <cellStyle name="Input 3 4 5 8 3" xfId="25987"/>
    <cellStyle name="Input 3 4 5 9" xfId="25988"/>
    <cellStyle name="Input 3 4 5 9 2" xfId="25989"/>
    <cellStyle name="Input 3 4 5 9 3" xfId="25990"/>
    <cellStyle name="Input 3 4 6" xfId="25991"/>
    <cellStyle name="Input 3 4 6 10" xfId="25992"/>
    <cellStyle name="Input 3 4 6 2" xfId="25993"/>
    <cellStyle name="Input 3 4 6 2 2" xfId="25994"/>
    <cellStyle name="Input 3 4 6 2 2 2" xfId="25995"/>
    <cellStyle name="Input 3 4 6 2 2 3" xfId="25996"/>
    <cellStyle name="Input 3 4 6 2 3" xfId="25997"/>
    <cellStyle name="Input 3 4 6 2 3 2" xfId="25998"/>
    <cellStyle name="Input 3 4 6 2 3 3" xfId="25999"/>
    <cellStyle name="Input 3 4 6 2 4" xfId="26000"/>
    <cellStyle name="Input 3 4 6 2 4 2" xfId="26001"/>
    <cellStyle name="Input 3 4 6 2 4 3" xfId="26002"/>
    <cellStyle name="Input 3 4 6 2 5" xfId="26003"/>
    <cellStyle name="Input 3 4 6 2 5 2" xfId="26004"/>
    <cellStyle name="Input 3 4 6 2 5 3" xfId="26005"/>
    <cellStyle name="Input 3 4 6 2 6" xfId="26006"/>
    <cellStyle name="Input 3 4 6 2 6 2" xfId="26007"/>
    <cellStyle name="Input 3 4 6 2 6 3" xfId="26008"/>
    <cellStyle name="Input 3 4 6 2 7" xfId="26009"/>
    <cellStyle name="Input 3 4 6 2 7 2" xfId="26010"/>
    <cellStyle name="Input 3 4 6 2 7 3" xfId="26011"/>
    <cellStyle name="Input 3 4 6 2 8" xfId="26012"/>
    <cellStyle name="Input 3 4 6 2 9" xfId="26013"/>
    <cellStyle name="Input 3 4 6 3" xfId="26014"/>
    <cellStyle name="Input 3 4 6 3 2" xfId="26015"/>
    <cellStyle name="Input 3 4 6 3 3" xfId="26016"/>
    <cellStyle name="Input 3 4 6 4" xfId="26017"/>
    <cellStyle name="Input 3 4 6 4 2" xfId="26018"/>
    <cellStyle name="Input 3 4 6 4 3" xfId="26019"/>
    <cellStyle name="Input 3 4 6 5" xfId="26020"/>
    <cellStyle name="Input 3 4 6 5 2" xfId="26021"/>
    <cellStyle name="Input 3 4 6 5 3" xfId="26022"/>
    <cellStyle name="Input 3 4 6 6" xfId="26023"/>
    <cellStyle name="Input 3 4 6 6 2" xfId="26024"/>
    <cellStyle name="Input 3 4 6 6 3" xfId="26025"/>
    <cellStyle name="Input 3 4 6 7" xfId="26026"/>
    <cellStyle name="Input 3 4 6 7 2" xfId="26027"/>
    <cellStyle name="Input 3 4 6 7 3" xfId="26028"/>
    <cellStyle name="Input 3 4 6 8" xfId="26029"/>
    <cellStyle name="Input 3 4 6 8 2" xfId="26030"/>
    <cellStyle name="Input 3 4 6 8 3" xfId="26031"/>
    <cellStyle name="Input 3 4 6 9" xfId="26032"/>
    <cellStyle name="Input 3 4 7" xfId="26033"/>
    <cellStyle name="Input 3 4 7 10" xfId="26034"/>
    <cellStyle name="Input 3 4 7 2" xfId="26035"/>
    <cellStyle name="Input 3 4 7 2 2" xfId="26036"/>
    <cellStyle name="Input 3 4 7 2 2 2" xfId="26037"/>
    <cellStyle name="Input 3 4 7 2 2 3" xfId="26038"/>
    <cellStyle name="Input 3 4 7 2 3" xfId="26039"/>
    <cellStyle name="Input 3 4 7 2 3 2" xfId="26040"/>
    <cellStyle name="Input 3 4 7 2 3 3" xfId="26041"/>
    <cellStyle name="Input 3 4 7 2 4" xfId="26042"/>
    <cellStyle name="Input 3 4 7 2 4 2" xfId="26043"/>
    <cellStyle name="Input 3 4 7 2 4 3" xfId="26044"/>
    <cellStyle name="Input 3 4 7 2 5" xfId="26045"/>
    <cellStyle name="Input 3 4 7 2 5 2" xfId="26046"/>
    <cellStyle name="Input 3 4 7 2 5 3" xfId="26047"/>
    <cellStyle name="Input 3 4 7 2 6" xfId="26048"/>
    <cellStyle name="Input 3 4 7 2 6 2" xfId="26049"/>
    <cellStyle name="Input 3 4 7 2 6 3" xfId="26050"/>
    <cellStyle name="Input 3 4 7 2 7" xfId="26051"/>
    <cellStyle name="Input 3 4 7 2 7 2" xfId="26052"/>
    <cellStyle name="Input 3 4 7 2 7 3" xfId="26053"/>
    <cellStyle name="Input 3 4 7 2 8" xfId="26054"/>
    <cellStyle name="Input 3 4 7 2 9" xfId="26055"/>
    <cellStyle name="Input 3 4 7 3" xfId="26056"/>
    <cellStyle name="Input 3 4 7 3 2" xfId="26057"/>
    <cellStyle name="Input 3 4 7 3 3" xfId="26058"/>
    <cellStyle name="Input 3 4 7 4" xfId="26059"/>
    <cellStyle name="Input 3 4 7 4 2" xfId="26060"/>
    <cellStyle name="Input 3 4 7 4 3" xfId="26061"/>
    <cellStyle name="Input 3 4 7 5" xfId="26062"/>
    <cellStyle name="Input 3 4 7 5 2" xfId="26063"/>
    <cellStyle name="Input 3 4 7 5 3" xfId="26064"/>
    <cellStyle name="Input 3 4 7 6" xfId="26065"/>
    <cellStyle name="Input 3 4 7 6 2" xfId="26066"/>
    <cellStyle name="Input 3 4 7 6 3" xfId="26067"/>
    <cellStyle name="Input 3 4 7 7" xfId="26068"/>
    <cellStyle name="Input 3 4 7 7 2" xfId="26069"/>
    <cellStyle name="Input 3 4 7 7 3" xfId="26070"/>
    <cellStyle name="Input 3 4 7 8" xfId="26071"/>
    <cellStyle name="Input 3 4 7 8 2" xfId="26072"/>
    <cellStyle name="Input 3 4 7 8 3" xfId="26073"/>
    <cellStyle name="Input 3 4 7 9" xfId="26074"/>
    <cellStyle name="Input 3 4 8" xfId="26075"/>
    <cellStyle name="Input 3 4 8 10" xfId="26076"/>
    <cellStyle name="Input 3 4 8 2" xfId="26077"/>
    <cellStyle name="Input 3 4 8 2 2" xfId="26078"/>
    <cellStyle name="Input 3 4 8 2 2 2" xfId="26079"/>
    <cellStyle name="Input 3 4 8 2 2 3" xfId="26080"/>
    <cellStyle name="Input 3 4 8 2 3" xfId="26081"/>
    <cellStyle name="Input 3 4 8 2 3 2" xfId="26082"/>
    <cellStyle name="Input 3 4 8 2 3 3" xfId="26083"/>
    <cellStyle name="Input 3 4 8 2 4" xfId="26084"/>
    <cellStyle name="Input 3 4 8 2 4 2" xfId="26085"/>
    <cellStyle name="Input 3 4 8 2 4 3" xfId="26086"/>
    <cellStyle name="Input 3 4 8 2 5" xfId="26087"/>
    <cellStyle name="Input 3 4 8 2 5 2" xfId="26088"/>
    <cellStyle name="Input 3 4 8 2 5 3" xfId="26089"/>
    <cellStyle name="Input 3 4 8 2 6" xfId="26090"/>
    <cellStyle name="Input 3 4 8 2 6 2" xfId="26091"/>
    <cellStyle name="Input 3 4 8 2 6 3" xfId="26092"/>
    <cellStyle name="Input 3 4 8 2 7" xfId="26093"/>
    <cellStyle name="Input 3 4 8 2 7 2" xfId="26094"/>
    <cellStyle name="Input 3 4 8 2 7 3" xfId="26095"/>
    <cellStyle name="Input 3 4 8 2 8" xfId="26096"/>
    <cellStyle name="Input 3 4 8 2 9" xfId="26097"/>
    <cellStyle name="Input 3 4 8 3" xfId="26098"/>
    <cellStyle name="Input 3 4 8 3 2" xfId="26099"/>
    <cellStyle name="Input 3 4 8 3 3" xfId="26100"/>
    <cellStyle name="Input 3 4 8 4" xfId="26101"/>
    <cellStyle name="Input 3 4 8 4 2" xfId="26102"/>
    <cellStyle name="Input 3 4 8 4 3" xfId="26103"/>
    <cellStyle name="Input 3 4 8 5" xfId="26104"/>
    <cellStyle name="Input 3 4 8 5 2" xfId="26105"/>
    <cellStyle name="Input 3 4 8 5 3" xfId="26106"/>
    <cellStyle name="Input 3 4 8 6" xfId="26107"/>
    <cellStyle name="Input 3 4 8 6 2" xfId="26108"/>
    <cellStyle name="Input 3 4 8 6 3" xfId="26109"/>
    <cellStyle name="Input 3 4 8 7" xfId="26110"/>
    <cellStyle name="Input 3 4 8 7 2" xfId="26111"/>
    <cellStyle name="Input 3 4 8 7 3" xfId="26112"/>
    <cellStyle name="Input 3 4 8 8" xfId="26113"/>
    <cellStyle name="Input 3 4 8 8 2" xfId="26114"/>
    <cellStyle name="Input 3 4 8 8 3" xfId="26115"/>
    <cellStyle name="Input 3 4 8 9" xfId="26116"/>
    <cellStyle name="Input 3 4 9" xfId="26117"/>
    <cellStyle name="Input 3 4 9 2" xfId="26118"/>
    <cellStyle name="Input 3 4 9 2 2" xfId="26119"/>
    <cellStyle name="Input 3 4 9 2 3" xfId="26120"/>
    <cellStyle name="Input 3 4 9 3" xfId="26121"/>
    <cellStyle name="Input 3 4 9 3 2" xfId="26122"/>
    <cellStyle name="Input 3 4 9 3 3" xfId="26123"/>
    <cellStyle name="Input 3 4 9 4" xfId="26124"/>
    <cellStyle name="Input 3 4 9 4 2" xfId="26125"/>
    <cellStyle name="Input 3 4 9 4 3" xfId="26126"/>
    <cellStyle name="Input 3 4 9 5" xfId="26127"/>
    <cellStyle name="Input 3 4 9 5 2" xfId="26128"/>
    <cellStyle name="Input 3 4 9 5 3" xfId="26129"/>
    <cellStyle name="Input 3 4 9 6" xfId="26130"/>
    <cellStyle name="Input 3 4 9 6 2" xfId="26131"/>
    <cellStyle name="Input 3 4 9 6 3" xfId="26132"/>
    <cellStyle name="Input 3 4 9 7" xfId="26133"/>
    <cellStyle name="Input 3 4 9 7 2" xfId="26134"/>
    <cellStyle name="Input 3 4 9 7 3" xfId="26135"/>
    <cellStyle name="Input 3 4 9 8" xfId="26136"/>
    <cellStyle name="Input 3 4 9 9" xfId="26137"/>
    <cellStyle name="Input 3 5" xfId="26138"/>
    <cellStyle name="Input 3 5 2" xfId="26139"/>
    <cellStyle name="Input 3 5 2 2" xfId="26140"/>
    <cellStyle name="Input 3 5 2 2 2" xfId="26141"/>
    <cellStyle name="Input 3 5 2 2 3" xfId="26142"/>
    <cellStyle name="Input 3 5 2 3" xfId="26143"/>
    <cellStyle name="Input 3 5 2 3 2" xfId="26144"/>
    <cellStyle name="Input 3 5 2 3 3" xfId="26145"/>
    <cellStyle name="Input 3 5 2 4" xfId="26146"/>
    <cellStyle name="Input 3 5 2 4 2" xfId="26147"/>
    <cellStyle name="Input 3 5 2 4 3" xfId="26148"/>
    <cellStyle name="Input 3 5 2 5" xfId="26149"/>
    <cellStyle name="Input 3 5 2 5 2" xfId="26150"/>
    <cellStyle name="Input 3 5 2 5 3" xfId="26151"/>
    <cellStyle name="Input 3 5 2 6" xfId="26152"/>
    <cellStyle name="Input 3 5 2 6 2" xfId="26153"/>
    <cellStyle name="Input 3 5 2 6 3" xfId="26154"/>
    <cellStyle name="Input 3 5 2 7" xfId="26155"/>
    <cellStyle name="Input 3 5 2 7 2" xfId="26156"/>
    <cellStyle name="Input 3 5 2 7 3" xfId="26157"/>
    <cellStyle name="Input 3 5 2 8" xfId="26158"/>
    <cellStyle name="Input 3 5 2 9" xfId="26159"/>
    <cellStyle name="Input 3 5 3" xfId="26160"/>
    <cellStyle name="Input 3 5 3 2" xfId="26161"/>
    <cellStyle name="Input 3 5 3 3" xfId="26162"/>
    <cellStyle name="Input 3 5 4" xfId="26163"/>
    <cellStyle name="Input 3 5 4 2" xfId="26164"/>
    <cellStyle name="Input 3 5 4 3" xfId="26165"/>
    <cellStyle name="Input 3 5 5" xfId="26166"/>
    <cellStyle name="Input 3 5 5 2" xfId="26167"/>
    <cellStyle name="Input 3 5 5 3" xfId="26168"/>
    <cellStyle name="Input 3 5 6" xfId="26169"/>
    <cellStyle name="Input 3 5 6 2" xfId="26170"/>
    <cellStyle name="Input 3 5 6 3" xfId="26171"/>
    <cellStyle name="Input 3 5 7" xfId="26172"/>
    <cellStyle name="Input 3 5 7 2" xfId="26173"/>
    <cellStyle name="Input 3 5 7 3" xfId="26174"/>
    <cellStyle name="Input 3 5 8" xfId="26175"/>
    <cellStyle name="Input 3 5 8 2" xfId="26176"/>
    <cellStyle name="Input 3 5 8 3" xfId="26177"/>
    <cellStyle name="Input 3 5 9" xfId="44187"/>
    <cellStyle name="Input 3 6" xfId="26178"/>
    <cellStyle name="Input 3 6 10" xfId="26179"/>
    <cellStyle name="Input 3 6 2" xfId="26180"/>
    <cellStyle name="Input 3 6 2 2" xfId="26181"/>
    <cellStyle name="Input 3 6 2 2 2" xfId="26182"/>
    <cellStyle name="Input 3 6 2 2 3" xfId="26183"/>
    <cellStyle name="Input 3 6 2 3" xfId="26184"/>
    <cellStyle name="Input 3 6 2 3 2" xfId="26185"/>
    <cellStyle name="Input 3 6 2 3 3" xfId="26186"/>
    <cellStyle name="Input 3 6 2 4" xfId="26187"/>
    <cellStyle name="Input 3 6 2 4 2" xfId="26188"/>
    <cellStyle name="Input 3 6 2 4 3" xfId="26189"/>
    <cellStyle name="Input 3 6 2 5" xfId="26190"/>
    <cellStyle name="Input 3 6 2 5 2" xfId="26191"/>
    <cellStyle name="Input 3 6 2 5 3" xfId="26192"/>
    <cellStyle name="Input 3 6 2 6" xfId="26193"/>
    <cellStyle name="Input 3 6 2 6 2" xfId="26194"/>
    <cellStyle name="Input 3 6 2 6 3" xfId="26195"/>
    <cellStyle name="Input 3 6 2 7" xfId="26196"/>
    <cellStyle name="Input 3 6 2 7 2" xfId="26197"/>
    <cellStyle name="Input 3 6 2 7 3" xfId="26198"/>
    <cellStyle name="Input 3 6 2 8" xfId="26199"/>
    <cellStyle name="Input 3 6 2 9" xfId="26200"/>
    <cellStyle name="Input 3 6 3" xfId="26201"/>
    <cellStyle name="Input 3 6 3 2" xfId="26202"/>
    <cellStyle name="Input 3 6 3 3" xfId="26203"/>
    <cellStyle name="Input 3 6 4" xfId="26204"/>
    <cellStyle name="Input 3 6 4 2" xfId="26205"/>
    <cellStyle name="Input 3 6 4 3" xfId="26206"/>
    <cellStyle name="Input 3 6 5" xfId="26207"/>
    <cellStyle name="Input 3 6 5 2" xfId="26208"/>
    <cellStyle name="Input 3 6 5 3" xfId="26209"/>
    <cellStyle name="Input 3 6 6" xfId="26210"/>
    <cellStyle name="Input 3 6 6 2" xfId="26211"/>
    <cellStyle name="Input 3 6 6 3" xfId="26212"/>
    <cellStyle name="Input 3 6 7" xfId="26213"/>
    <cellStyle name="Input 3 6 7 2" xfId="26214"/>
    <cellStyle name="Input 3 6 7 3" xfId="26215"/>
    <cellStyle name="Input 3 6 8" xfId="26216"/>
    <cellStyle name="Input 3 6 8 2" xfId="26217"/>
    <cellStyle name="Input 3 6 8 3" xfId="26218"/>
    <cellStyle name="Input 3 6 9" xfId="26219"/>
    <cellStyle name="Input 3 7" xfId="26220"/>
    <cellStyle name="Input 3 7 10" xfId="26221"/>
    <cellStyle name="Input 3 7 2" xfId="26222"/>
    <cellStyle name="Input 3 7 2 2" xfId="26223"/>
    <cellStyle name="Input 3 7 2 2 2" xfId="26224"/>
    <cellStyle name="Input 3 7 2 2 3" xfId="26225"/>
    <cellStyle name="Input 3 7 2 3" xfId="26226"/>
    <cellStyle name="Input 3 7 2 3 2" xfId="26227"/>
    <cellStyle name="Input 3 7 2 3 3" xfId="26228"/>
    <cellStyle name="Input 3 7 2 4" xfId="26229"/>
    <cellStyle name="Input 3 7 2 4 2" xfId="26230"/>
    <cellStyle name="Input 3 7 2 4 3" xfId="26231"/>
    <cellStyle name="Input 3 7 2 5" xfId="26232"/>
    <cellStyle name="Input 3 7 2 5 2" xfId="26233"/>
    <cellStyle name="Input 3 7 2 5 3" xfId="26234"/>
    <cellStyle name="Input 3 7 2 6" xfId="26235"/>
    <cellStyle name="Input 3 7 2 6 2" xfId="26236"/>
    <cellStyle name="Input 3 7 2 6 3" xfId="26237"/>
    <cellStyle name="Input 3 7 2 7" xfId="26238"/>
    <cellStyle name="Input 3 7 2 7 2" xfId="26239"/>
    <cellStyle name="Input 3 7 2 7 3" xfId="26240"/>
    <cellStyle name="Input 3 7 2 8" xfId="26241"/>
    <cellStyle name="Input 3 7 2 9" xfId="26242"/>
    <cellStyle name="Input 3 7 3" xfId="26243"/>
    <cellStyle name="Input 3 7 3 2" xfId="26244"/>
    <cellStyle name="Input 3 7 3 3" xfId="26245"/>
    <cellStyle name="Input 3 7 4" xfId="26246"/>
    <cellStyle name="Input 3 7 4 2" xfId="26247"/>
    <cellStyle name="Input 3 7 4 3" xfId="26248"/>
    <cellStyle name="Input 3 7 5" xfId="26249"/>
    <cellStyle name="Input 3 7 5 2" xfId="26250"/>
    <cellStyle name="Input 3 7 5 3" xfId="26251"/>
    <cellStyle name="Input 3 7 6" xfId="26252"/>
    <cellStyle name="Input 3 7 6 2" xfId="26253"/>
    <cellStyle name="Input 3 7 6 3" xfId="26254"/>
    <cellStyle name="Input 3 7 7" xfId="26255"/>
    <cellStyle name="Input 3 7 7 2" xfId="26256"/>
    <cellStyle name="Input 3 7 7 3" xfId="26257"/>
    <cellStyle name="Input 3 7 8" xfId="26258"/>
    <cellStyle name="Input 3 7 8 2" xfId="26259"/>
    <cellStyle name="Input 3 7 8 3" xfId="26260"/>
    <cellStyle name="Input 3 7 9" xfId="26261"/>
    <cellStyle name="Input 3 8" xfId="26262"/>
    <cellStyle name="Input 3 8 2" xfId="26263"/>
    <cellStyle name="Input 3 8 2 2" xfId="26264"/>
    <cellStyle name="Input 3 8 2 3" xfId="26265"/>
    <cellStyle name="Input 3 8 3" xfId="26266"/>
    <cellStyle name="Input 3 8 3 2" xfId="26267"/>
    <cellStyle name="Input 3 8 3 3" xfId="26268"/>
    <cellStyle name="Input 3 8 4" xfId="26269"/>
    <cellStyle name="Input 3 8 4 2" xfId="26270"/>
    <cellStyle name="Input 3 8 4 3" xfId="26271"/>
    <cellStyle name="Input 3 8 5" xfId="26272"/>
    <cellStyle name="Input 3 8 5 2" xfId="26273"/>
    <cellStyle name="Input 3 8 5 3" xfId="26274"/>
    <cellStyle name="Input 3 8 6" xfId="26275"/>
    <cellStyle name="Input 3 8 6 2" xfId="26276"/>
    <cellStyle name="Input 3 8 6 3" xfId="26277"/>
    <cellStyle name="Input 3 8 7" xfId="26278"/>
    <cellStyle name="Input 3 8 7 2" xfId="26279"/>
    <cellStyle name="Input 3 8 7 3" xfId="26280"/>
    <cellStyle name="Input 3 8 8" xfId="26281"/>
    <cellStyle name="Input 3 8 9" xfId="26282"/>
    <cellStyle name="Input 3 9" xfId="26283"/>
    <cellStyle name="Input 3 9 2" xfId="26284"/>
    <cellStyle name="Input 3 9 2 2" xfId="26285"/>
    <cellStyle name="Input 3 9 2 3" xfId="26286"/>
    <cellStyle name="Input 3 9 3" xfId="26287"/>
    <cellStyle name="Input 3 9 3 2" xfId="26288"/>
    <cellStyle name="Input 3 9 3 3" xfId="26289"/>
    <cellStyle name="Input 3 9 4" xfId="26290"/>
    <cellStyle name="Input 3 9 4 2" xfId="26291"/>
    <cellStyle name="Input 3 9 4 3" xfId="26292"/>
    <cellStyle name="Input 3 9 5" xfId="26293"/>
    <cellStyle name="Input 3 9 5 2" xfId="26294"/>
    <cellStyle name="Input 3 9 5 3" xfId="26295"/>
    <cellStyle name="Input 3 9 6" xfId="26296"/>
    <cellStyle name="Input 3 9 6 2" xfId="26297"/>
    <cellStyle name="Input 3 9 6 3" xfId="26298"/>
    <cellStyle name="Input 3 9 7" xfId="26299"/>
    <cellStyle name="Input 3 9 7 2" xfId="26300"/>
    <cellStyle name="Input 3 9 7 3" xfId="26301"/>
    <cellStyle name="Input 3 9 8" xfId="26302"/>
    <cellStyle name="Input 3 9 9" xfId="26303"/>
    <cellStyle name="Input 4" xfId="446"/>
    <cellStyle name="Input 4 2" xfId="26304"/>
    <cellStyle name="Input 4 3" xfId="44946"/>
    <cellStyle name="Input 4 4" xfId="1085"/>
    <cellStyle name="input 5" xfId="26305"/>
    <cellStyle name="input 6" xfId="26306"/>
    <cellStyle name="input 7" xfId="26307"/>
    <cellStyle name="input 8" xfId="26308"/>
    <cellStyle name="input(0)" xfId="447"/>
    <cellStyle name="Input(2)" xfId="448"/>
    <cellStyle name="INT Paramter" xfId="26309"/>
    <cellStyle name="Labels" xfId="449"/>
    <cellStyle name="Labels - Style3" xfId="1389"/>
    <cellStyle name="Labels - Style3 10" xfId="26310"/>
    <cellStyle name="Labels - Style3 10 2" xfId="26311"/>
    <cellStyle name="Labels - Style3 10 2 2" xfId="26312"/>
    <cellStyle name="Labels - Style3 10 2 3" xfId="26313"/>
    <cellStyle name="Labels - Style3 10 3" xfId="26314"/>
    <cellStyle name="Labels - Style3 10 3 2" xfId="26315"/>
    <cellStyle name="Labels - Style3 10 3 3" xfId="26316"/>
    <cellStyle name="Labels - Style3 10 4" xfId="26317"/>
    <cellStyle name="Labels - Style3 10 4 2" xfId="26318"/>
    <cellStyle name="Labels - Style3 10 4 3" xfId="26319"/>
    <cellStyle name="Labels - Style3 10 5" xfId="26320"/>
    <cellStyle name="Labels - Style3 10 5 2" xfId="26321"/>
    <cellStyle name="Labels - Style3 10 5 3" xfId="26322"/>
    <cellStyle name="Labels - Style3 10 6" xfId="26323"/>
    <cellStyle name="Labels - Style3 10 6 2" xfId="26324"/>
    <cellStyle name="Labels - Style3 10 6 3" xfId="26325"/>
    <cellStyle name="Labels - Style3 10 7" xfId="26326"/>
    <cellStyle name="Labels - Style3 10 7 2" xfId="26327"/>
    <cellStyle name="Labels - Style3 10 7 3" xfId="26328"/>
    <cellStyle name="Labels - Style3 10 8" xfId="26329"/>
    <cellStyle name="Labels - Style3 10 9" xfId="26330"/>
    <cellStyle name="Labels - Style3 11" xfId="26331"/>
    <cellStyle name="Labels - Style3 11 2" xfId="26332"/>
    <cellStyle name="Labels - Style3 12" xfId="26333"/>
    <cellStyle name="Labels - Style3 12 2" xfId="26334"/>
    <cellStyle name="Labels - Style3 12 3" xfId="26335"/>
    <cellStyle name="Labels - Style3 13" xfId="44188"/>
    <cellStyle name="Labels - Style3 2" xfId="26336"/>
    <cellStyle name="Labels - Style3 2 2" xfId="26337"/>
    <cellStyle name="Labels - Style3 2 2 10" xfId="26338"/>
    <cellStyle name="Labels - Style3 2 2 2" xfId="26339"/>
    <cellStyle name="Labels - Style3 2 2 2 2" xfId="26340"/>
    <cellStyle name="Labels - Style3 2 2 2 2 2" xfId="26341"/>
    <cellStyle name="Labels - Style3 2 2 2 2 3" xfId="26342"/>
    <cellStyle name="Labels - Style3 2 2 2 3" xfId="26343"/>
    <cellStyle name="Labels - Style3 2 2 2 3 2" xfId="26344"/>
    <cellStyle name="Labels - Style3 2 2 2 3 3" xfId="26345"/>
    <cellStyle name="Labels - Style3 2 2 2 4" xfId="26346"/>
    <cellStyle name="Labels - Style3 2 2 2 4 2" xfId="26347"/>
    <cellStyle name="Labels - Style3 2 2 2 4 3" xfId="26348"/>
    <cellStyle name="Labels - Style3 2 2 2 5" xfId="26349"/>
    <cellStyle name="Labels - Style3 2 2 2 5 2" xfId="26350"/>
    <cellStyle name="Labels - Style3 2 2 2 5 3" xfId="26351"/>
    <cellStyle name="Labels - Style3 2 2 2 6" xfId="26352"/>
    <cellStyle name="Labels - Style3 2 2 2 6 2" xfId="26353"/>
    <cellStyle name="Labels - Style3 2 2 2 6 3" xfId="26354"/>
    <cellStyle name="Labels - Style3 2 2 2 7" xfId="26355"/>
    <cellStyle name="Labels - Style3 2 2 2 7 2" xfId="26356"/>
    <cellStyle name="Labels - Style3 2 2 2 7 3" xfId="26357"/>
    <cellStyle name="Labels - Style3 2 2 2 8" xfId="26358"/>
    <cellStyle name="Labels - Style3 2 2 2 9" xfId="26359"/>
    <cellStyle name="Labels - Style3 2 2 3" xfId="26360"/>
    <cellStyle name="Labels - Style3 2 2 3 2" xfId="26361"/>
    <cellStyle name="Labels - Style3 2 2 3 3" xfId="26362"/>
    <cellStyle name="Labels - Style3 2 2 4" xfId="26363"/>
    <cellStyle name="Labels - Style3 2 2 4 2" xfId="26364"/>
    <cellStyle name="Labels - Style3 2 2 4 3" xfId="26365"/>
    <cellStyle name="Labels - Style3 2 2 5" xfId="26366"/>
    <cellStyle name="Labels - Style3 2 2 5 2" xfId="26367"/>
    <cellStyle name="Labels - Style3 2 2 5 3" xfId="26368"/>
    <cellStyle name="Labels - Style3 2 2 6" xfId="26369"/>
    <cellStyle name="Labels - Style3 2 2 6 2" xfId="26370"/>
    <cellStyle name="Labels - Style3 2 2 6 3" xfId="26371"/>
    <cellStyle name="Labels - Style3 2 2 7" xfId="26372"/>
    <cellStyle name="Labels - Style3 2 2 7 2" xfId="26373"/>
    <cellStyle name="Labels - Style3 2 2 7 3" xfId="26374"/>
    <cellStyle name="Labels - Style3 2 2 8" xfId="26375"/>
    <cellStyle name="Labels - Style3 2 2 8 2" xfId="26376"/>
    <cellStyle name="Labels - Style3 2 2 8 3" xfId="26377"/>
    <cellStyle name="Labels - Style3 2 2 9" xfId="26378"/>
    <cellStyle name="Labels - Style3 2 3" xfId="26379"/>
    <cellStyle name="Labels - Style3 2 3 10" xfId="26380"/>
    <cellStyle name="Labels - Style3 2 3 2" xfId="26381"/>
    <cellStyle name="Labels - Style3 2 3 2 2" xfId="26382"/>
    <cellStyle name="Labels - Style3 2 3 2 2 2" xfId="26383"/>
    <cellStyle name="Labels - Style3 2 3 2 2 3" xfId="26384"/>
    <cellStyle name="Labels - Style3 2 3 2 3" xfId="26385"/>
    <cellStyle name="Labels - Style3 2 3 2 3 2" xfId="26386"/>
    <cellStyle name="Labels - Style3 2 3 2 3 3" xfId="26387"/>
    <cellStyle name="Labels - Style3 2 3 2 4" xfId="26388"/>
    <cellStyle name="Labels - Style3 2 3 2 4 2" xfId="26389"/>
    <cellStyle name="Labels - Style3 2 3 2 4 3" xfId="26390"/>
    <cellStyle name="Labels - Style3 2 3 2 5" xfId="26391"/>
    <cellStyle name="Labels - Style3 2 3 2 5 2" xfId="26392"/>
    <cellStyle name="Labels - Style3 2 3 2 5 3" xfId="26393"/>
    <cellStyle name="Labels - Style3 2 3 2 6" xfId="26394"/>
    <cellStyle name="Labels - Style3 2 3 2 6 2" xfId="26395"/>
    <cellStyle name="Labels - Style3 2 3 2 6 3" xfId="26396"/>
    <cellStyle name="Labels - Style3 2 3 2 7" xfId="26397"/>
    <cellStyle name="Labels - Style3 2 3 2 7 2" xfId="26398"/>
    <cellStyle name="Labels - Style3 2 3 2 7 3" xfId="26399"/>
    <cellStyle name="Labels - Style3 2 3 2 8" xfId="26400"/>
    <cellStyle name="Labels - Style3 2 3 2 9" xfId="26401"/>
    <cellStyle name="Labels - Style3 2 3 3" xfId="26402"/>
    <cellStyle name="Labels - Style3 2 3 3 2" xfId="26403"/>
    <cellStyle name="Labels - Style3 2 3 3 3" xfId="26404"/>
    <cellStyle name="Labels - Style3 2 3 4" xfId="26405"/>
    <cellStyle name="Labels - Style3 2 3 4 2" xfId="26406"/>
    <cellStyle name="Labels - Style3 2 3 4 3" xfId="26407"/>
    <cellStyle name="Labels - Style3 2 3 5" xfId="26408"/>
    <cellStyle name="Labels - Style3 2 3 5 2" xfId="26409"/>
    <cellStyle name="Labels - Style3 2 3 5 3" xfId="26410"/>
    <cellStyle name="Labels - Style3 2 3 6" xfId="26411"/>
    <cellStyle name="Labels - Style3 2 3 6 2" xfId="26412"/>
    <cellStyle name="Labels - Style3 2 3 6 3" xfId="26413"/>
    <cellStyle name="Labels - Style3 2 3 7" xfId="26414"/>
    <cellStyle name="Labels - Style3 2 3 7 2" xfId="26415"/>
    <cellStyle name="Labels - Style3 2 3 7 3" xfId="26416"/>
    <cellStyle name="Labels - Style3 2 3 8" xfId="26417"/>
    <cellStyle name="Labels - Style3 2 3 8 2" xfId="26418"/>
    <cellStyle name="Labels - Style3 2 3 8 3" xfId="26419"/>
    <cellStyle name="Labels - Style3 2 3 9" xfId="26420"/>
    <cellStyle name="Labels - Style3 2 4" xfId="26421"/>
    <cellStyle name="Labels - Style3 2 4 10" xfId="26422"/>
    <cellStyle name="Labels - Style3 2 4 2" xfId="26423"/>
    <cellStyle name="Labels - Style3 2 4 2 2" xfId="26424"/>
    <cellStyle name="Labels - Style3 2 4 2 2 2" xfId="26425"/>
    <cellStyle name="Labels - Style3 2 4 2 2 3" xfId="26426"/>
    <cellStyle name="Labels - Style3 2 4 2 3" xfId="26427"/>
    <cellStyle name="Labels - Style3 2 4 2 3 2" xfId="26428"/>
    <cellStyle name="Labels - Style3 2 4 2 3 3" xfId="26429"/>
    <cellStyle name="Labels - Style3 2 4 2 4" xfId="26430"/>
    <cellStyle name="Labels - Style3 2 4 2 4 2" xfId="26431"/>
    <cellStyle name="Labels - Style3 2 4 2 4 3" xfId="26432"/>
    <cellStyle name="Labels - Style3 2 4 2 5" xfId="26433"/>
    <cellStyle name="Labels - Style3 2 4 2 5 2" xfId="26434"/>
    <cellStyle name="Labels - Style3 2 4 2 5 3" xfId="26435"/>
    <cellStyle name="Labels - Style3 2 4 2 6" xfId="26436"/>
    <cellStyle name="Labels - Style3 2 4 2 6 2" xfId="26437"/>
    <cellStyle name="Labels - Style3 2 4 2 6 3" xfId="26438"/>
    <cellStyle name="Labels - Style3 2 4 2 7" xfId="26439"/>
    <cellStyle name="Labels - Style3 2 4 2 7 2" xfId="26440"/>
    <cellStyle name="Labels - Style3 2 4 2 7 3" xfId="26441"/>
    <cellStyle name="Labels - Style3 2 4 2 8" xfId="26442"/>
    <cellStyle name="Labels - Style3 2 4 2 9" xfId="26443"/>
    <cellStyle name="Labels - Style3 2 4 3" xfId="26444"/>
    <cellStyle name="Labels - Style3 2 4 3 2" xfId="26445"/>
    <cellStyle name="Labels - Style3 2 4 3 3" xfId="26446"/>
    <cellStyle name="Labels - Style3 2 4 4" xfId="26447"/>
    <cellStyle name="Labels - Style3 2 4 4 2" xfId="26448"/>
    <cellStyle name="Labels - Style3 2 4 4 3" xfId="26449"/>
    <cellStyle name="Labels - Style3 2 4 5" xfId="26450"/>
    <cellStyle name="Labels - Style3 2 4 5 2" xfId="26451"/>
    <cellStyle name="Labels - Style3 2 4 5 3" xfId="26452"/>
    <cellStyle name="Labels - Style3 2 4 6" xfId="26453"/>
    <cellStyle name="Labels - Style3 2 4 6 2" xfId="26454"/>
    <cellStyle name="Labels - Style3 2 4 6 3" xfId="26455"/>
    <cellStyle name="Labels - Style3 2 4 7" xfId="26456"/>
    <cellStyle name="Labels - Style3 2 4 7 2" xfId="26457"/>
    <cellStyle name="Labels - Style3 2 4 7 3" xfId="26458"/>
    <cellStyle name="Labels - Style3 2 4 8" xfId="26459"/>
    <cellStyle name="Labels - Style3 2 4 8 2" xfId="26460"/>
    <cellStyle name="Labels - Style3 2 4 8 3" xfId="26461"/>
    <cellStyle name="Labels - Style3 2 4 9" xfId="26462"/>
    <cellStyle name="Labels - Style3 2 5" xfId="26463"/>
    <cellStyle name="Labels - Style3 2 5 10" xfId="26464"/>
    <cellStyle name="Labels - Style3 2 5 2" xfId="26465"/>
    <cellStyle name="Labels - Style3 2 5 2 2" xfId="26466"/>
    <cellStyle name="Labels - Style3 2 5 2 2 2" xfId="26467"/>
    <cellStyle name="Labels - Style3 2 5 2 2 3" xfId="26468"/>
    <cellStyle name="Labels - Style3 2 5 2 3" xfId="26469"/>
    <cellStyle name="Labels - Style3 2 5 2 3 2" xfId="26470"/>
    <cellStyle name="Labels - Style3 2 5 2 3 3" xfId="26471"/>
    <cellStyle name="Labels - Style3 2 5 2 4" xfId="26472"/>
    <cellStyle name="Labels - Style3 2 5 2 4 2" xfId="26473"/>
    <cellStyle name="Labels - Style3 2 5 2 4 3" xfId="26474"/>
    <cellStyle name="Labels - Style3 2 5 2 5" xfId="26475"/>
    <cellStyle name="Labels - Style3 2 5 2 5 2" xfId="26476"/>
    <cellStyle name="Labels - Style3 2 5 2 5 3" xfId="26477"/>
    <cellStyle name="Labels - Style3 2 5 2 6" xfId="26478"/>
    <cellStyle name="Labels - Style3 2 5 2 6 2" xfId="26479"/>
    <cellStyle name="Labels - Style3 2 5 2 6 3" xfId="26480"/>
    <cellStyle name="Labels - Style3 2 5 2 7" xfId="26481"/>
    <cellStyle name="Labels - Style3 2 5 2 7 2" xfId="26482"/>
    <cellStyle name="Labels - Style3 2 5 2 7 3" xfId="26483"/>
    <cellStyle name="Labels - Style3 2 5 2 8" xfId="26484"/>
    <cellStyle name="Labels - Style3 2 5 2 9" xfId="26485"/>
    <cellStyle name="Labels - Style3 2 5 3" xfId="26486"/>
    <cellStyle name="Labels - Style3 2 5 3 2" xfId="26487"/>
    <cellStyle name="Labels - Style3 2 5 3 3" xfId="26488"/>
    <cellStyle name="Labels - Style3 2 5 4" xfId="26489"/>
    <cellStyle name="Labels - Style3 2 5 4 2" xfId="26490"/>
    <cellStyle name="Labels - Style3 2 5 4 3" xfId="26491"/>
    <cellStyle name="Labels - Style3 2 5 5" xfId="26492"/>
    <cellStyle name="Labels - Style3 2 5 5 2" xfId="26493"/>
    <cellStyle name="Labels - Style3 2 5 5 3" xfId="26494"/>
    <cellStyle name="Labels - Style3 2 5 6" xfId="26495"/>
    <cellStyle name="Labels - Style3 2 5 6 2" xfId="26496"/>
    <cellStyle name="Labels - Style3 2 5 6 3" xfId="26497"/>
    <cellStyle name="Labels - Style3 2 5 7" xfId="26498"/>
    <cellStyle name="Labels - Style3 2 5 7 2" xfId="26499"/>
    <cellStyle name="Labels - Style3 2 5 7 3" xfId="26500"/>
    <cellStyle name="Labels - Style3 2 5 8" xfId="26501"/>
    <cellStyle name="Labels - Style3 2 5 8 2" xfId="26502"/>
    <cellStyle name="Labels - Style3 2 5 8 3" xfId="26503"/>
    <cellStyle name="Labels - Style3 2 5 9" xfId="26504"/>
    <cellStyle name="Labels - Style3 2 6" xfId="26505"/>
    <cellStyle name="Labels - Style3 2 6 2" xfId="26506"/>
    <cellStyle name="Labels - Style3 2 6 2 2" xfId="26507"/>
    <cellStyle name="Labels - Style3 2 6 2 3" xfId="26508"/>
    <cellStyle name="Labels - Style3 2 6 3" xfId="26509"/>
    <cellStyle name="Labels - Style3 2 6 3 2" xfId="26510"/>
    <cellStyle name="Labels - Style3 2 6 3 3" xfId="26511"/>
    <cellStyle name="Labels - Style3 2 6 4" xfId="26512"/>
    <cellStyle name="Labels - Style3 2 6 4 2" xfId="26513"/>
    <cellStyle name="Labels - Style3 2 6 4 3" xfId="26514"/>
    <cellStyle name="Labels - Style3 2 6 5" xfId="26515"/>
    <cellStyle name="Labels - Style3 2 6 5 2" xfId="26516"/>
    <cellStyle name="Labels - Style3 2 6 5 3" xfId="26517"/>
    <cellStyle name="Labels - Style3 2 6 6" xfId="26518"/>
    <cellStyle name="Labels - Style3 2 6 6 2" xfId="26519"/>
    <cellStyle name="Labels - Style3 2 6 6 3" xfId="26520"/>
    <cellStyle name="Labels - Style3 2 6 7" xfId="26521"/>
    <cellStyle name="Labels - Style3 2 6 7 2" xfId="26522"/>
    <cellStyle name="Labels - Style3 2 6 7 3" xfId="26523"/>
    <cellStyle name="Labels - Style3 2 6 8" xfId="26524"/>
    <cellStyle name="Labels - Style3 2 6 9" xfId="26525"/>
    <cellStyle name="Labels - Style3 2 7" xfId="26526"/>
    <cellStyle name="Labels - Style3 2 7 2" xfId="26527"/>
    <cellStyle name="Labels - Style3 2 7 3" xfId="26528"/>
    <cellStyle name="Labels - Style3 2 8" xfId="26529"/>
    <cellStyle name="Labels - Style3 2 8 2" xfId="26530"/>
    <cellStyle name="Labels - Style3 2 8 3" xfId="26531"/>
    <cellStyle name="Labels - Style3 2 9" xfId="44189"/>
    <cellStyle name="Labels - Style3 3" xfId="26532"/>
    <cellStyle name="Labels - Style3 3 2" xfId="26533"/>
    <cellStyle name="Labels - Style3 3 2 10" xfId="26534"/>
    <cellStyle name="Labels - Style3 3 2 2" xfId="26535"/>
    <cellStyle name="Labels - Style3 3 2 2 2" xfId="26536"/>
    <cellStyle name="Labels - Style3 3 2 2 2 2" xfId="26537"/>
    <cellStyle name="Labels - Style3 3 2 2 2 3" xfId="26538"/>
    <cellStyle name="Labels - Style3 3 2 2 3" xfId="26539"/>
    <cellStyle name="Labels - Style3 3 2 2 3 2" xfId="26540"/>
    <cellStyle name="Labels - Style3 3 2 2 3 3" xfId="26541"/>
    <cellStyle name="Labels - Style3 3 2 2 4" xfId="26542"/>
    <cellStyle name="Labels - Style3 3 2 2 4 2" xfId="26543"/>
    <cellStyle name="Labels - Style3 3 2 2 4 3" xfId="26544"/>
    <cellStyle name="Labels - Style3 3 2 2 5" xfId="26545"/>
    <cellStyle name="Labels - Style3 3 2 2 5 2" xfId="26546"/>
    <cellStyle name="Labels - Style3 3 2 2 5 3" xfId="26547"/>
    <cellStyle name="Labels - Style3 3 2 2 6" xfId="26548"/>
    <cellStyle name="Labels - Style3 3 2 2 6 2" xfId="26549"/>
    <cellStyle name="Labels - Style3 3 2 2 6 3" xfId="26550"/>
    <cellStyle name="Labels - Style3 3 2 2 7" xfId="26551"/>
    <cellStyle name="Labels - Style3 3 2 2 7 2" xfId="26552"/>
    <cellStyle name="Labels - Style3 3 2 2 7 3" xfId="26553"/>
    <cellStyle name="Labels - Style3 3 2 2 8" xfId="26554"/>
    <cellStyle name="Labels - Style3 3 2 2 9" xfId="26555"/>
    <cellStyle name="Labels - Style3 3 2 3" xfId="26556"/>
    <cellStyle name="Labels - Style3 3 2 3 2" xfId="26557"/>
    <cellStyle name="Labels - Style3 3 2 3 3" xfId="26558"/>
    <cellStyle name="Labels - Style3 3 2 4" xfId="26559"/>
    <cellStyle name="Labels - Style3 3 2 4 2" xfId="26560"/>
    <cellStyle name="Labels - Style3 3 2 4 3" xfId="26561"/>
    <cellStyle name="Labels - Style3 3 2 5" xfId="26562"/>
    <cellStyle name="Labels - Style3 3 2 5 2" xfId="26563"/>
    <cellStyle name="Labels - Style3 3 2 5 3" xfId="26564"/>
    <cellStyle name="Labels - Style3 3 2 6" xfId="26565"/>
    <cellStyle name="Labels - Style3 3 2 6 2" xfId="26566"/>
    <cellStyle name="Labels - Style3 3 2 6 3" xfId="26567"/>
    <cellStyle name="Labels - Style3 3 2 7" xfId="26568"/>
    <cellStyle name="Labels - Style3 3 2 7 2" xfId="26569"/>
    <cellStyle name="Labels - Style3 3 2 7 3" xfId="26570"/>
    <cellStyle name="Labels - Style3 3 2 8" xfId="26571"/>
    <cellStyle name="Labels - Style3 3 2 8 2" xfId="26572"/>
    <cellStyle name="Labels - Style3 3 2 8 3" xfId="26573"/>
    <cellStyle name="Labels - Style3 3 2 9" xfId="26574"/>
    <cellStyle name="Labels - Style3 3 3" xfId="26575"/>
    <cellStyle name="Labels - Style3 3 3 10" xfId="26576"/>
    <cellStyle name="Labels - Style3 3 3 2" xfId="26577"/>
    <cellStyle name="Labels - Style3 3 3 2 2" xfId="26578"/>
    <cellStyle name="Labels - Style3 3 3 2 2 2" xfId="26579"/>
    <cellStyle name="Labels - Style3 3 3 2 2 3" xfId="26580"/>
    <cellStyle name="Labels - Style3 3 3 2 3" xfId="26581"/>
    <cellStyle name="Labels - Style3 3 3 2 3 2" xfId="26582"/>
    <cellStyle name="Labels - Style3 3 3 2 3 3" xfId="26583"/>
    <cellStyle name="Labels - Style3 3 3 2 4" xfId="26584"/>
    <cellStyle name="Labels - Style3 3 3 2 4 2" xfId="26585"/>
    <cellStyle name="Labels - Style3 3 3 2 4 3" xfId="26586"/>
    <cellStyle name="Labels - Style3 3 3 2 5" xfId="26587"/>
    <cellStyle name="Labels - Style3 3 3 2 5 2" xfId="26588"/>
    <cellStyle name="Labels - Style3 3 3 2 5 3" xfId="26589"/>
    <cellStyle name="Labels - Style3 3 3 2 6" xfId="26590"/>
    <cellStyle name="Labels - Style3 3 3 2 6 2" xfId="26591"/>
    <cellStyle name="Labels - Style3 3 3 2 6 3" xfId="26592"/>
    <cellStyle name="Labels - Style3 3 3 2 7" xfId="26593"/>
    <cellStyle name="Labels - Style3 3 3 2 7 2" xfId="26594"/>
    <cellStyle name="Labels - Style3 3 3 2 7 3" xfId="26595"/>
    <cellStyle name="Labels - Style3 3 3 2 8" xfId="26596"/>
    <cellStyle name="Labels - Style3 3 3 2 9" xfId="26597"/>
    <cellStyle name="Labels - Style3 3 3 3" xfId="26598"/>
    <cellStyle name="Labels - Style3 3 3 3 2" xfId="26599"/>
    <cellStyle name="Labels - Style3 3 3 3 3" xfId="26600"/>
    <cellStyle name="Labels - Style3 3 3 4" xfId="26601"/>
    <cellStyle name="Labels - Style3 3 3 4 2" xfId="26602"/>
    <cellStyle name="Labels - Style3 3 3 4 3" xfId="26603"/>
    <cellStyle name="Labels - Style3 3 3 5" xfId="26604"/>
    <cellStyle name="Labels - Style3 3 3 5 2" xfId="26605"/>
    <cellStyle name="Labels - Style3 3 3 5 3" xfId="26606"/>
    <cellStyle name="Labels - Style3 3 3 6" xfId="26607"/>
    <cellStyle name="Labels - Style3 3 3 6 2" xfId="26608"/>
    <cellStyle name="Labels - Style3 3 3 6 3" xfId="26609"/>
    <cellStyle name="Labels - Style3 3 3 7" xfId="26610"/>
    <cellStyle name="Labels - Style3 3 3 7 2" xfId="26611"/>
    <cellStyle name="Labels - Style3 3 3 7 3" xfId="26612"/>
    <cellStyle name="Labels - Style3 3 3 8" xfId="26613"/>
    <cellStyle name="Labels - Style3 3 3 8 2" xfId="26614"/>
    <cellStyle name="Labels - Style3 3 3 8 3" xfId="26615"/>
    <cellStyle name="Labels - Style3 3 3 9" xfId="26616"/>
    <cellStyle name="Labels - Style3 3 4" xfId="26617"/>
    <cellStyle name="Labels - Style3 3 4 10" xfId="26618"/>
    <cellStyle name="Labels - Style3 3 4 2" xfId="26619"/>
    <cellStyle name="Labels - Style3 3 4 2 2" xfId="26620"/>
    <cellStyle name="Labels - Style3 3 4 2 2 2" xfId="26621"/>
    <cellStyle name="Labels - Style3 3 4 2 2 3" xfId="26622"/>
    <cellStyle name="Labels - Style3 3 4 2 3" xfId="26623"/>
    <cellStyle name="Labels - Style3 3 4 2 3 2" xfId="26624"/>
    <cellStyle name="Labels - Style3 3 4 2 3 3" xfId="26625"/>
    <cellStyle name="Labels - Style3 3 4 2 4" xfId="26626"/>
    <cellStyle name="Labels - Style3 3 4 2 4 2" xfId="26627"/>
    <cellStyle name="Labels - Style3 3 4 2 4 3" xfId="26628"/>
    <cellStyle name="Labels - Style3 3 4 2 5" xfId="26629"/>
    <cellStyle name="Labels - Style3 3 4 2 5 2" xfId="26630"/>
    <cellStyle name="Labels - Style3 3 4 2 5 3" xfId="26631"/>
    <cellStyle name="Labels - Style3 3 4 2 6" xfId="26632"/>
    <cellStyle name="Labels - Style3 3 4 2 6 2" xfId="26633"/>
    <cellStyle name="Labels - Style3 3 4 2 6 3" xfId="26634"/>
    <cellStyle name="Labels - Style3 3 4 2 7" xfId="26635"/>
    <cellStyle name="Labels - Style3 3 4 2 7 2" xfId="26636"/>
    <cellStyle name="Labels - Style3 3 4 2 7 3" xfId="26637"/>
    <cellStyle name="Labels - Style3 3 4 2 8" xfId="26638"/>
    <cellStyle name="Labels - Style3 3 4 2 9" xfId="26639"/>
    <cellStyle name="Labels - Style3 3 4 3" xfId="26640"/>
    <cellStyle name="Labels - Style3 3 4 3 2" xfId="26641"/>
    <cellStyle name="Labels - Style3 3 4 3 3" xfId="26642"/>
    <cellStyle name="Labels - Style3 3 4 4" xfId="26643"/>
    <cellStyle name="Labels - Style3 3 4 4 2" xfId="26644"/>
    <cellStyle name="Labels - Style3 3 4 4 3" xfId="26645"/>
    <cellStyle name="Labels - Style3 3 4 5" xfId="26646"/>
    <cellStyle name="Labels - Style3 3 4 5 2" xfId="26647"/>
    <cellStyle name="Labels - Style3 3 4 5 3" xfId="26648"/>
    <cellStyle name="Labels - Style3 3 4 6" xfId="26649"/>
    <cellStyle name="Labels - Style3 3 4 6 2" xfId="26650"/>
    <cellStyle name="Labels - Style3 3 4 6 3" xfId="26651"/>
    <cellStyle name="Labels - Style3 3 4 7" xfId="26652"/>
    <cellStyle name="Labels - Style3 3 4 7 2" xfId="26653"/>
    <cellStyle name="Labels - Style3 3 4 7 3" xfId="26654"/>
    <cellStyle name="Labels - Style3 3 4 8" xfId="26655"/>
    <cellStyle name="Labels - Style3 3 4 8 2" xfId="26656"/>
    <cellStyle name="Labels - Style3 3 4 8 3" xfId="26657"/>
    <cellStyle name="Labels - Style3 3 4 9" xfId="26658"/>
    <cellStyle name="Labels - Style3 3 5" xfId="26659"/>
    <cellStyle name="Labels - Style3 3 5 10" xfId="26660"/>
    <cellStyle name="Labels - Style3 3 5 2" xfId="26661"/>
    <cellStyle name="Labels - Style3 3 5 2 2" xfId="26662"/>
    <cellStyle name="Labels - Style3 3 5 2 2 2" xfId="26663"/>
    <cellStyle name="Labels - Style3 3 5 2 2 3" xfId="26664"/>
    <cellStyle name="Labels - Style3 3 5 2 3" xfId="26665"/>
    <cellStyle name="Labels - Style3 3 5 2 3 2" xfId="26666"/>
    <cellStyle name="Labels - Style3 3 5 2 3 3" xfId="26667"/>
    <cellStyle name="Labels - Style3 3 5 2 4" xfId="26668"/>
    <cellStyle name="Labels - Style3 3 5 2 4 2" xfId="26669"/>
    <cellStyle name="Labels - Style3 3 5 2 4 3" xfId="26670"/>
    <cellStyle name="Labels - Style3 3 5 2 5" xfId="26671"/>
    <cellStyle name="Labels - Style3 3 5 2 5 2" xfId="26672"/>
    <cellStyle name="Labels - Style3 3 5 2 5 3" xfId="26673"/>
    <cellStyle name="Labels - Style3 3 5 2 6" xfId="26674"/>
    <cellStyle name="Labels - Style3 3 5 2 6 2" xfId="26675"/>
    <cellStyle name="Labels - Style3 3 5 2 6 3" xfId="26676"/>
    <cellStyle name="Labels - Style3 3 5 2 7" xfId="26677"/>
    <cellStyle name="Labels - Style3 3 5 2 7 2" xfId="26678"/>
    <cellStyle name="Labels - Style3 3 5 2 7 3" xfId="26679"/>
    <cellStyle name="Labels - Style3 3 5 2 8" xfId="26680"/>
    <cellStyle name="Labels - Style3 3 5 2 9" xfId="26681"/>
    <cellStyle name="Labels - Style3 3 5 3" xfId="26682"/>
    <cellStyle name="Labels - Style3 3 5 3 2" xfId="26683"/>
    <cellStyle name="Labels - Style3 3 5 3 3" xfId="26684"/>
    <cellStyle name="Labels - Style3 3 5 4" xfId="26685"/>
    <cellStyle name="Labels - Style3 3 5 4 2" xfId="26686"/>
    <cellStyle name="Labels - Style3 3 5 4 3" xfId="26687"/>
    <cellStyle name="Labels - Style3 3 5 5" xfId="26688"/>
    <cellStyle name="Labels - Style3 3 5 5 2" xfId="26689"/>
    <cellStyle name="Labels - Style3 3 5 5 3" xfId="26690"/>
    <cellStyle name="Labels - Style3 3 5 6" xfId="26691"/>
    <cellStyle name="Labels - Style3 3 5 6 2" xfId="26692"/>
    <cellStyle name="Labels - Style3 3 5 6 3" xfId="26693"/>
    <cellStyle name="Labels - Style3 3 5 7" xfId="26694"/>
    <cellStyle name="Labels - Style3 3 5 7 2" xfId="26695"/>
    <cellStyle name="Labels - Style3 3 5 7 3" xfId="26696"/>
    <cellStyle name="Labels - Style3 3 5 8" xfId="26697"/>
    <cellStyle name="Labels - Style3 3 5 8 2" xfId="26698"/>
    <cellStyle name="Labels - Style3 3 5 8 3" xfId="26699"/>
    <cellStyle name="Labels - Style3 3 5 9" xfId="26700"/>
    <cellStyle name="Labels - Style3 3 6" xfId="26701"/>
    <cellStyle name="Labels - Style3 3 6 2" xfId="26702"/>
    <cellStyle name="Labels - Style3 3 6 2 2" xfId="26703"/>
    <cellStyle name="Labels - Style3 3 6 2 3" xfId="26704"/>
    <cellStyle name="Labels - Style3 3 6 3" xfId="26705"/>
    <cellStyle name="Labels - Style3 3 6 3 2" xfId="26706"/>
    <cellStyle name="Labels - Style3 3 6 3 3" xfId="26707"/>
    <cellStyle name="Labels - Style3 3 6 4" xfId="26708"/>
    <cellStyle name="Labels - Style3 3 6 4 2" xfId="26709"/>
    <cellStyle name="Labels - Style3 3 6 4 3" xfId="26710"/>
    <cellStyle name="Labels - Style3 3 6 5" xfId="26711"/>
    <cellStyle name="Labels - Style3 3 6 5 2" xfId="26712"/>
    <cellStyle name="Labels - Style3 3 6 5 3" xfId="26713"/>
    <cellStyle name="Labels - Style3 3 6 6" xfId="26714"/>
    <cellStyle name="Labels - Style3 3 6 6 2" xfId="26715"/>
    <cellStyle name="Labels - Style3 3 6 6 3" xfId="26716"/>
    <cellStyle name="Labels - Style3 3 6 7" xfId="26717"/>
    <cellStyle name="Labels - Style3 3 6 7 2" xfId="26718"/>
    <cellStyle name="Labels - Style3 3 6 7 3" xfId="26719"/>
    <cellStyle name="Labels - Style3 3 6 8" xfId="26720"/>
    <cellStyle name="Labels - Style3 3 6 9" xfId="26721"/>
    <cellStyle name="Labels - Style3 3 7" xfId="26722"/>
    <cellStyle name="Labels - Style3 3 7 2" xfId="26723"/>
    <cellStyle name="Labels - Style3 3 7 3" xfId="26724"/>
    <cellStyle name="Labels - Style3 3 8" xfId="26725"/>
    <cellStyle name="Labels - Style3 3 8 2" xfId="26726"/>
    <cellStyle name="Labels - Style3 3 8 3" xfId="26727"/>
    <cellStyle name="Labels - Style3 3 9" xfId="44190"/>
    <cellStyle name="Labels - Style3 4" xfId="26728"/>
    <cellStyle name="Labels - Style3 4 2" xfId="26729"/>
    <cellStyle name="Labels - Style3 4 2 10" xfId="26730"/>
    <cellStyle name="Labels - Style3 4 2 2" xfId="26731"/>
    <cellStyle name="Labels - Style3 4 2 2 2" xfId="26732"/>
    <cellStyle name="Labels - Style3 4 2 2 2 2" xfId="26733"/>
    <cellStyle name="Labels - Style3 4 2 2 2 3" xfId="26734"/>
    <cellStyle name="Labels - Style3 4 2 2 3" xfId="26735"/>
    <cellStyle name="Labels - Style3 4 2 2 3 2" xfId="26736"/>
    <cellStyle name="Labels - Style3 4 2 2 3 3" xfId="26737"/>
    <cellStyle name="Labels - Style3 4 2 2 4" xfId="26738"/>
    <cellStyle name="Labels - Style3 4 2 2 4 2" xfId="26739"/>
    <cellStyle name="Labels - Style3 4 2 2 4 3" xfId="26740"/>
    <cellStyle name="Labels - Style3 4 2 2 5" xfId="26741"/>
    <cellStyle name="Labels - Style3 4 2 2 5 2" xfId="26742"/>
    <cellStyle name="Labels - Style3 4 2 2 5 3" xfId="26743"/>
    <cellStyle name="Labels - Style3 4 2 2 6" xfId="26744"/>
    <cellStyle name="Labels - Style3 4 2 2 6 2" xfId="26745"/>
    <cellStyle name="Labels - Style3 4 2 2 6 3" xfId="26746"/>
    <cellStyle name="Labels - Style3 4 2 2 7" xfId="26747"/>
    <cellStyle name="Labels - Style3 4 2 2 7 2" xfId="26748"/>
    <cellStyle name="Labels - Style3 4 2 2 7 3" xfId="26749"/>
    <cellStyle name="Labels - Style3 4 2 2 8" xfId="26750"/>
    <cellStyle name="Labels - Style3 4 2 2 9" xfId="26751"/>
    <cellStyle name="Labels - Style3 4 2 3" xfId="26752"/>
    <cellStyle name="Labels - Style3 4 2 3 2" xfId="26753"/>
    <cellStyle name="Labels - Style3 4 2 3 3" xfId="26754"/>
    <cellStyle name="Labels - Style3 4 2 4" xfId="26755"/>
    <cellStyle name="Labels - Style3 4 2 4 2" xfId="26756"/>
    <cellStyle name="Labels - Style3 4 2 4 3" xfId="26757"/>
    <cellStyle name="Labels - Style3 4 2 5" xfId="26758"/>
    <cellStyle name="Labels - Style3 4 2 5 2" xfId="26759"/>
    <cellStyle name="Labels - Style3 4 2 5 3" xfId="26760"/>
    <cellStyle name="Labels - Style3 4 2 6" xfId="26761"/>
    <cellStyle name="Labels - Style3 4 2 6 2" xfId="26762"/>
    <cellStyle name="Labels - Style3 4 2 6 3" xfId="26763"/>
    <cellStyle name="Labels - Style3 4 2 7" xfId="26764"/>
    <cellStyle name="Labels - Style3 4 2 7 2" xfId="26765"/>
    <cellStyle name="Labels - Style3 4 2 7 3" xfId="26766"/>
    <cellStyle name="Labels - Style3 4 2 8" xfId="26767"/>
    <cellStyle name="Labels - Style3 4 2 8 2" xfId="26768"/>
    <cellStyle name="Labels - Style3 4 2 8 3" xfId="26769"/>
    <cellStyle name="Labels - Style3 4 2 9" xfId="26770"/>
    <cellStyle name="Labels - Style3 4 3" xfId="26771"/>
    <cellStyle name="Labels - Style3 4 3 10" xfId="26772"/>
    <cellStyle name="Labels - Style3 4 3 2" xfId="26773"/>
    <cellStyle name="Labels - Style3 4 3 2 2" xfId="26774"/>
    <cellStyle name="Labels - Style3 4 3 2 2 2" xfId="26775"/>
    <cellStyle name="Labels - Style3 4 3 2 2 3" xfId="26776"/>
    <cellStyle name="Labels - Style3 4 3 2 3" xfId="26777"/>
    <cellStyle name="Labels - Style3 4 3 2 3 2" xfId="26778"/>
    <cellStyle name="Labels - Style3 4 3 2 3 3" xfId="26779"/>
    <cellStyle name="Labels - Style3 4 3 2 4" xfId="26780"/>
    <cellStyle name="Labels - Style3 4 3 2 4 2" xfId="26781"/>
    <cellStyle name="Labels - Style3 4 3 2 4 3" xfId="26782"/>
    <cellStyle name="Labels - Style3 4 3 2 5" xfId="26783"/>
    <cellStyle name="Labels - Style3 4 3 2 5 2" xfId="26784"/>
    <cellStyle name="Labels - Style3 4 3 2 5 3" xfId="26785"/>
    <cellStyle name="Labels - Style3 4 3 2 6" xfId="26786"/>
    <cellStyle name="Labels - Style3 4 3 2 6 2" xfId="26787"/>
    <cellStyle name="Labels - Style3 4 3 2 6 3" xfId="26788"/>
    <cellStyle name="Labels - Style3 4 3 2 7" xfId="26789"/>
    <cellStyle name="Labels - Style3 4 3 2 7 2" xfId="26790"/>
    <cellStyle name="Labels - Style3 4 3 2 7 3" xfId="26791"/>
    <cellStyle name="Labels - Style3 4 3 2 8" xfId="26792"/>
    <cellStyle name="Labels - Style3 4 3 2 9" xfId="26793"/>
    <cellStyle name="Labels - Style3 4 3 3" xfId="26794"/>
    <cellStyle name="Labels - Style3 4 3 3 2" xfId="26795"/>
    <cellStyle name="Labels - Style3 4 3 3 3" xfId="26796"/>
    <cellStyle name="Labels - Style3 4 3 4" xfId="26797"/>
    <cellStyle name="Labels - Style3 4 3 4 2" xfId="26798"/>
    <cellStyle name="Labels - Style3 4 3 4 3" xfId="26799"/>
    <cellStyle name="Labels - Style3 4 3 5" xfId="26800"/>
    <cellStyle name="Labels - Style3 4 3 5 2" xfId="26801"/>
    <cellStyle name="Labels - Style3 4 3 5 3" xfId="26802"/>
    <cellStyle name="Labels - Style3 4 3 6" xfId="26803"/>
    <cellStyle name="Labels - Style3 4 3 6 2" xfId="26804"/>
    <cellStyle name="Labels - Style3 4 3 6 3" xfId="26805"/>
    <cellStyle name="Labels - Style3 4 3 7" xfId="26806"/>
    <cellStyle name="Labels - Style3 4 3 7 2" xfId="26807"/>
    <cellStyle name="Labels - Style3 4 3 7 3" xfId="26808"/>
    <cellStyle name="Labels - Style3 4 3 8" xfId="26809"/>
    <cellStyle name="Labels - Style3 4 3 8 2" xfId="26810"/>
    <cellStyle name="Labels - Style3 4 3 8 3" xfId="26811"/>
    <cellStyle name="Labels - Style3 4 3 9" xfId="26812"/>
    <cellStyle name="Labels - Style3 4 4" xfId="26813"/>
    <cellStyle name="Labels - Style3 4 4 10" xfId="26814"/>
    <cellStyle name="Labels - Style3 4 4 2" xfId="26815"/>
    <cellStyle name="Labels - Style3 4 4 2 2" xfId="26816"/>
    <cellStyle name="Labels - Style3 4 4 2 2 2" xfId="26817"/>
    <cellStyle name="Labels - Style3 4 4 2 2 3" xfId="26818"/>
    <cellStyle name="Labels - Style3 4 4 2 3" xfId="26819"/>
    <cellStyle name="Labels - Style3 4 4 2 3 2" xfId="26820"/>
    <cellStyle name="Labels - Style3 4 4 2 3 3" xfId="26821"/>
    <cellStyle name="Labels - Style3 4 4 2 4" xfId="26822"/>
    <cellStyle name="Labels - Style3 4 4 2 4 2" xfId="26823"/>
    <cellStyle name="Labels - Style3 4 4 2 4 3" xfId="26824"/>
    <cellStyle name="Labels - Style3 4 4 2 5" xfId="26825"/>
    <cellStyle name="Labels - Style3 4 4 2 5 2" xfId="26826"/>
    <cellStyle name="Labels - Style3 4 4 2 5 3" xfId="26827"/>
    <cellStyle name="Labels - Style3 4 4 2 6" xfId="26828"/>
    <cellStyle name="Labels - Style3 4 4 2 6 2" xfId="26829"/>
    <cellStyle name="Labels - Style3 4 4 2 6 3" xfId="26830"/>
    <cellStyle name="Labels - Style3 4 4 2 7" xfId="26831"/>
    <cellStyle name="Labels - Style3 4 4 2 7 2" xfId="26832"/>
    <cellStyle name="Labels - Style3 4 4 2 7 3" xfId="26833"/>
    <cellStyle name="Labels - Style3 4 4 2 8" xfId="26834"/>
    <cellStyle name="Labels - Style3 4 4 2 9" xfId="26835"/>
    <cellStyle name="Labels - Style3 4 4 3" xfId="26836"/>
    <cellStyle name="Labels - Style3 4 4 3 2" xfId="26837"/>
    <cellStyle name="Labels - Style3 4 4 3 3" xfId="26838"/>
    <cellStyle name="Labels - Style3 4 4 4" xfId="26839"/>
    <cellStyle name="Labels - Style3 4 4 4 2" xfId="26840"/>
    <cellStyle name="Labels - Style3 4 4 4 3" xfId="26841"/>
    <cellStyle name="Labels - Style3 4 4 5" xfId="26842"/>
    <cellStyle name="Labels - Style3 4 4 5 2" xfId="26843"/>
    <cellStyle name="Labels - Style3 4 4 5 3" xfId="26844"/>
    <cellStyle name="Labels - Style3 4 4 6" xfId="26845"/>
    <cellStyle name="Labels - Style3 4 4 6 2" xfId="26846"/>
    <cellStyle name="Labels - Style3 4 4 6 3" xfId="26847"/>
    <cellStyle name="Labels - Style3 4 4 7" xfId="26848"/>
    <cellStyle name="Labels - Style3 4 4 7 2" xfId="26849"/>
    <cellStyle name="Labels - Style3 4 4 7 3" xfId="26850"/>
    <cellStyle name="Labels - Style3 4 4 8" xfId="26851"/>
    <cellStyle name="Labels - Style3 4 4 8 2" xfId="26852"/>
    <cellStyle name="Labels - Style3 4 4 8 3" xfId="26853"/>
    <cellStyle name="Labels - Style3 4 4 9" xfId="26854"/>
    <cellStyle name="Labels - Style3 4 5" xfId="26855"/>
    <cellStyle name="Labels - Style3 4 5 10" xfId="26856"/>
    <cellStyle name="Labels - Style3 4 5 2" xfId="26857"/>
    <cellStyle name="Labels - Style3 4 5 2 2" xfId="26858"/>
    <cellStyle name="Labels - Style3 4 5 2 2 2" xfId="26859"/>
    <cellStyle name="Labels - Style3 4 5 2 2 3" xfId="26860"/>
    <cellStyle name="Labels - Style3 4 5 2 3" xfId="26861"/>
    <cellStyle name="Labels - Style3 4 5 2 3 2" xfId="26862"/>
    <cellStyle name="Labels - Style3 4 5 2 3 3" xfId="26863"/>
    <cellStyle name="Labels - Style3 4 5 2 4" xfId="26864"/>
    <cellStyle name="Labels - Style3 4 5 2 4 2" xfId="26865"/>
    <cellStyle name="Labels - Style3 4 5 2 4 3" xfId="26866"/>
    <cellStyle name="Labels - Style3 4 5 2 5" xfId="26867"/>
    <cellStyle name="Labels - Style3 4 5 2 5 2" xfId="26868"/>
    <cellStyle name="Labels - Style3 4 5 2 5 3" xfId="26869"/>
    <cellStyle name="Labels - Style3 4 5 2 6" xfId="26870"/>
    <cellStyle name="Labels - Style3 4 5 2 6 2" xfId="26871"/>
    <cellStyle name="Labels - Style3 4 5 2 6 3" xfId="26872"/>
    <cellStyle name="Labels - Style3 4 5 2 7" xfId="26873"/>
    <cellStyle name="Labels - Style3 4 5 2 7 2" xfId="26874"/>
    <cellStyle name="Labels - Style3 4 5 2 7 3" xfId="26875"/>
    <cellStyle name="Labels - Style3 4 5 2 8" xfId="26876"/>
    <cellStyle name="Labels - Style3 4 5 2 9" xfId="26877"/>
    <cellStyle name="Labels - Style3 4 5 3" xfId="26878"/>
    <cellStyle name="Labels - Style3 4 5 3 2" xfId="26879"/>
    <cellStyle name="Labels - Style3 4 5 3 3" xfId="26880"/>
    <cellStyle name="Labels - Style3 4 5 4" xfId="26881"/>
    <cellStyle name="Labels - Style3 4 5 4 2" xfId="26882"/>
    <cellStyle name="Labels - Style3 4 5 4 3" xfId="26883"/>
    <cellStyle name="Labels - Style3 4 5 5" xfId="26884"/>
    <cellStyle name="Labels - Style3 4 5 5 2" xfId="26885"/>
    <cellStyle name="Labels - Style3 4 5 5 3" xfId="26886"/>
    <cellStyle name="Labels - Style3 4 5 6" xfId="26887"/>
    <cellStyle name="Labels - Style3 4 5 6 2" xfId="26888"/>
    <cellStyle name="Labels - Style3 4 5 6 3" xfId="26889"/>
    <cellStyle name="Labels - Style3 4 5 7" xfId="26890"/>
    <cellStyle name="Labels - Style3 4 5 7 2" xfId="26891"/>
    <cellStyle name="Labels - Style3 4 5 7 3" xfId="26892"/>
    <cellStyle name="Labels - Style3 4 5 8" xfId="26893"/>
    <cellStyle name="Labels - Style3 4 5 8 2" xfId="26894"/>
    <cellStyle name="Labels - Style3 4 5 8 3" xfId="26895"/>
    <cellStyle name="Labels - Style3 4 5 9" xfId="26896"/>
    <cellStyle name="Labels - Style3 4 6" xfId="26897"/>
    <cellStyle name="Labels - Style3 4 6 2" xfId="26898"/>
    <cellStyle name="Labels - Style3 4 6 2 2" xfId="26899"/>
    <cellStyle name="Labels - Style3 4 6 2 3" xfId="26900"/>
    <cellStyle name="Labels - Style3 4 6 3" xfId="26901"/>
    <cellStyle name="Labels - Style3 4 6 3 2" xfId="26902"/>
    <cellStyle name="Labels - Style3 4 6 3 3" xfId="26903"/>
    <cellStyle name="Labels - Style3 4 6 4" xfId="26904"/>
    <cellStyle name="Labels - Style3 4 6 4 2" xfId="26905"/>
    <cellStyle name="Labels - Style3 4 6 4 3" xfId="26906"/>
    <cellStyle name="Labels - Style3 4 6 5" xfId="26907"/>
    <cellStyle name="Labels - Style3 4 6 5 2" xfId="26908"/>
    <cellStyle name="Labels - Style3 4 6 5 3" xfId="26909"/>
    <cellStyle name="Labels - Style3 4 6 6" xfId="26910"/>
    <cellStyle name="Labels - Style3 4 6 6 2" xfId="26911"/>
    <cellStyle name="Labels - Style3 4 6 6 3" xfId="26912"/>
    <cellStyle name="Labels - Style3 4 6 7" xfId="26913"/>
    <cellStyle name="Labels - Style3 4 6 7 2" xfId="26914"/>
    <cellStyle name="Labels - Style3 4 6 7 3" xfId="26915"/>
    <cellStyle name="Labels - Style3 4 6 8" xfId="26916"/>
    <cellStyle name="Labels - Style3 4 6 9" xfId="26917"/>
    <cellStyle name="Labels - Style3 4 7" xfId="26918"/>
    <cellStyle name="Labels - Style3 4 7 2" xfId="26919"/>
    <cellStyle name="Labels - Style3 4 7 3" xfId="26920"/>
    <cellStyle name="Labels - Style3 4 8" xfId="26921"/>
    <cellStyle name="Labels - Style3 4 8 2" xfId="26922"/>
    <cellStyle name="Labels - Style3 4 8 3" xfId="26923"/>
    <cellStyle name="Labels - Style3 4 9" xfId="44191"/>
    <cellStyle name="Labels - Style3 5" xfId="26924"/>
    <cellStyle name="Labels - Style3 5 2" xfId="26925"/>
    <cellStyle name="Labels - Style3 5 2 10" xfId="26926"/>
    <cellStyle name="Labels - Style3 5 2 2" xfId="26927"/>
    <cellStyle name="Labels - Style3 5 2 2 2" xfId="26928"/>
    <cellStyle name="Labels - Style3 5 2 2 2 2" xfId="26929"/>
    <cellStyle name="Labels - Style3 5 2 2 2 3" xfId="26930"/>
    <cellStyle name="Labels - Style3 5 2 2 3" xfId="26931"/>
    <cellStyle name="Labels - Style3 5 2 2 3 2" xfId="26932"/>
    <cellStyle name="Labels - Style3 5 2 2 3 3" xfId="26933"/>
    <cellStyle name="Labels - Style3 5 2 2 4" xfId="26934"/>
    <cellStyle name="Labels - Style3 5 2 2 4 2" xfId="26935"/>
    <cellStyle name="Labels - Style3 5 2 2 4 3" xfId="26936"/>
    <cellStyle name="Labels - Style3 5 2 2 5" xfId="26937"/>
    <cellStyle name="Labels - Style3 5 2 2 5 2" xfId="26938"/>
    <cellStyle name="Labels - Style3 5 2 2 5 3" xfId="26939"/>
    <cellStyle name="Labels - Style3 5 2 2 6" xfId="26940"/>
    <cellStyle name="Labels - Style3 5 2 2 6 2" xfId="26941"/>
    <cellStyle name="Labels - Style3 5 2 2 6 3" xfId="26942"/>
    <cellStyle name="Labels - Style3 5 2 2 7" xfId="26943"/>
    <cellStyle name="Labels - Style3 5 2 2 7 2" xfId="26944"/>
    <cellStyle name="Labels - Style3 5 2 2 7 3" xfId="26945"/>
    <cellStyle name="Labels - Style3 5 2 2 8" xfId="26946"/>
    <cellStyle name="Labels - Style3 5 2 2 9" xfId="26947"/>
    <cellStyle name="Labels - Style3 5 2 3" xfId="26948"/>
    <cellStyle name="Labels - Style3 5 2 3 2" xfId="26949"/>
    <cellStyle name="Labels - Style3 5 2 3 3" xfId="26950"/>
    <cellStyle name="Labels - Style3 5 2 4" xfId="26951"/>
    <cellStyle name="Labels - Style3 5 2 4 2" xfId="26952"/>
    <cellStyle name="Labels - Style3 5 2 4 3" xfId="26953"/>
    <cellStyle name="Labels - Style3 5 2 5" xfId="26954"/>
    <cellStyle name="Labels - Style3 5 2 5 2" xfId="26955"/>
    <cellStyle name="Labels - Style3 5 2 5 3" xfId="26956"/>
    <cellStyle name="Labels - Style3 5 2 6" xfId="26957"/>
    <cellStyle name="Labels - Style3 5 2 6 2" xfId="26958"/>
    <cellStyle name="Labels - Style3 5 2 6 3" xfId="26959"/>
    <cellStyle name="Labels - Style3 5 2 7" xfId="26960"/>
    <cellStyle name="Labels - Style3 5 2 7 2" xfId="26961"/>
    <cellStyle name="Labels - Style3 5 2 7 3" xfId="26962"/>
    <cellStyle name="Labels - Style3 5 2 8" xfId="26963"/>
    <cellStyle name="Labels - Style3 5 2 8 2" xfId="26964"/>
    <cellStyle name="Labels - Style3 5 2 8 3" xfId="26965"/>
    <cellStyle name="Labels - Style3 5 2 9" xfId="26966"/>
    <cellStyle name="Labels - Style3 5 3" xfId="26967"/>
    <cellStyle name="Labels - Style3 5 3 10" xfId="26968"/>
    <cellStyle name="Labels - Style3 5 3 2" xfId="26969"/>
    <cellStyle name="Labels - Style3 5 3 2 2" xfId="26970"/>
    <cellStyle name="Labels - Style3 5 3 2 2 2" xfId="26971"/>
    <cellStyle name="Labels - Style3 5 3 2 2 3" xfId="26972"/>
    <cellStyle name="Labels - Style3 5 3 2 3" xfId="26973"/>
    <cellStyle name="Labels - Style3 5 3 2 3 2" xfId="26974"/>
    <cellStyle name="Labels - Style3 5 3 2 3 3" xfId="26975"/>
    <cellStyle name="Labels - Style3 5 3 2 4" xfId="26976"/>
    <cellStyle name="Labels - Style3 5 3 2 4 2" xfId="26977"/>
    <cellStyle name="Labels - Style3 5 3 2 4 3" xfId="26978"/>
    <cellStyle name="Labels - Style3 5 3 2 5" xfId="26979"/>
    <cellStyle name="Labels - Style3 5 3 2 5 2" xfId="26980"/>
    <cellStyle name="Labels - Style3 5 3 2 5 3" xfId="26981"/>
    <cellStyle name="Labels - Style3 5 3 2 6" xfId="26982"/>
    <cellStyle name="Labels - Style3 5 3 2 6 2" xfId="26983"/>
    <cellStyle name="Labels - Style3 5 3 2 6 3" xfId="26984"/>
    <cellStyle name="Labels - Style3 5 3 2 7" xfId="26985"/>
    <cellStyle name="Labels - Style3 5 3 2 7 2" xfId="26986"/>
    <cellStyle name="Labels - Style3 5 3 2 7 3" xfId="26987"/>
    <cellStyle name="Labels - Style3 5 3 2 8" xfId="26988"/>
    <cellStyle name="Labels - Style3 5 3 2 9" xfId="26989"/>
    <cellStyle name="Labels - Style3 5 3 3" xfId="26990"/>
    <cellStyle name="Labels - Style3 5 3 3 2" xfId="26991"/>
    <cellStyle name="Labels - Style3 5 3 3 3" xfId="26992"/>
    <cellStyle name="Labels - Style3 5 3 4" xfId="26993"/>
    <cellStyle name="Labels - Style3 5 3 4 2" xfId="26994"/>
    <cellStyle name="Labels - Style3 5 3 4 3" xfId="26995"/>
    <cellStyle name="Labels - Style3 5 3 5" xfId="26996"/>
    <cellStyle name="Labels - Style3 5 3 5 2" xfId="26997"/>
    <cellStyle name="Labels - Style3 5 3 5 3" xfId="26998"/>
    <cellStyle name="Labels - Style3 5 3 6" xfId="26999"/>
    <cellStyle name="Labels - Style3 5 3 6 2" xfId="27000"/>
    <cellStyle name="Labels - Style3 5 3 6 3" xfId="27001"/>
    <cellStyle name="Labels - Style3 5 3 7" xfId="27002"/>
    <cellStyle name="Labels - Style3 5 3 7 2" xfId="27003"/>
    <cellStyle name="Labels - Style3 5 3 7 3" xfId="27004"/>
    <cellStyle name="Labels - Style3 5 3 8" xfId="27005"/>
    <cellStyle name="Labels - Style3 5 3 8 2" xfId="27006"/>
    <cellStyle name="Labels - Style3 5 3 8 3" xfId="27007"/>
    <cellStyle name="Labels - Style3 5 3 9" xfId="27008"/>
    <cellStyle name="Labels - Style3 5 4" xfId="27009"/>
    <cellStyle name="Labels - Style3 5 4 10" xfId="27010"/>
    <cellStyle name="Labels - Style3 5 4 2" xfId="27011"/>
    <cellStyle name="Labels - Style3 5 4 2 2" xfId="27012"/>
    <cellStyle name="Labels - Style3 5 4 2 2 2" xfId="27013"/>
    <cellStyle name="Labels - Style3 5 4 2 2 3" xfId="27014"/>
    <cellStyle name="Labels - Style3 5 4 2 3" xfId="27015"/>
    <cellStyle name="Labels - Style3 5 4 2 3 2" xfId="27016"/>
    <cellStyle name="Labels - Style3 5 4 2 3 3" xfId="27017"/>
    <cellStyle name="Labels - Style3 5 4 2 4" xfId="27018"/>
    <cellStyle name="Labels - Style3 5 4 2 4 2" xfId="27019"/>
    <cellStyle name="Labels - Style3 5 4 2 4 3" xfId="27020"/>
    <cellStyle name="Labels - Style3 5 4 2 5" xfId="27021"/>
    <cellStyle name="Labels - Style3 5 4 2 5 2" xfId="27022"/>
    <cellStyle name="Labels - Style3 5 4 2 5 3" xfId="27023"/>
    <cellStyle name="Labels - Style3 5 4 2 6" xfId="27024"/>
    <cellStyle name="Labels - Style3 5 4 2 6 2" xfId="27025"/>
    <cellStyle name="Labels - Style3 5 4 2 6 3" xfId="27026"/>
    <cellStyle name="Labels - Style3 5 4 2 7" xfId="27027"/>
    <cellStyle name="Labels - Style3 5 4 2 7 2" xfId="27028"/>
    <cellStyle name="Labels - Style3 5 4 2 7 3" xfId="27029"/>
    <cellStyle name="Labels - Style3 5 4 2 8" xfId="27030"/>
    <cellStyle name="Labels - Style3 5 4 2 9" xfId="27031"/>
    <cellStyle name="Labels - Style3 5 4 3" xfId="27032"/>
    <cellStyle name="Labels - Style3 5 4 3 2" xfId="27033"/>
    <cellStyle name="Labels - Style3 5 4 3 3" xfId="27034"/>
    <cellStyle name="Labels - Style3 5 4 4" xfId="27035"/>
    <cellStyle name="Labels - Style3 5 4 4 2" xfId="27036"/>
    <cellStyle name="Labels - Style3 5 4 4 3" xfId="27037"/>
    <cellStyle name="Labels - Style3 5 4 5" xfId="27038"/>
    <cellStyle name="Labels - Style3 5 4 5 2" xfId="27039"/>
    <cellStyle name="Labels - Style3 5 4 5 3" xfId="27040"/>
    <cellStyle name="Labels - Style3 5 4 6" xfId="27041"/>
    <cellStyle name="Labels - Style3 5 4 6 2" xfId="27042"/>
    <cellStyle name="Labels - Style3 5 4 6 3" xfId="27043"/>
    <cellStyle name="Labels - Style3 5 4 7" xfId="27044"/>
    <cellStyle name="Labels - Style3 5 4 7 2" xfId="27045"/>
    <cellStyle name="Labels - Style3 5 4 7 3" xfId="27046"/>
    <cellStyle name="Labels - Style3 5 4 8" xfId="27047"/>
    <cellStyle name="Labels - Style3 5 4 8 2" xfId="27048"/>
    <cellStyle name="Labels - Style3 5 4 8 3" xfId="27049"/>
    <cellStyle name="Labels - Style3 5 4 9" xfId="27050"/>
    <cellStyle name="Labels - Style3 5 5" xfId="27051"/>
    <cellStyle name="Labels - Style3 5 5 10" xfId="27052"/>
    <cellStyle name="Labels - Style3 5 5 2" xfId="27053"/>
    <cellStyle name="Labels - Style3 5 5 2 2" xfId="27054"/>
    <cellStyle name="Labels - Style3 5 5 2 2 2" xfId="27055"/>
    <cellStyle name="Labels - Style3 5 5 2 2 3" xfId="27056"/>
    <cellStyle name="Labels - Style3 5 5 2 3" xfId="27057"/>
    <cellStyle name="Labels - Style3 5 5 2 3 2" xfId="27058"/>
    <cellStyle name="Labels - Style3 5 5 2 3 3" xfId="27059"/>
    <cellStyle name="Labels - Style3 5 5 2 4" xfId="27060"/>
    <cellStyle name="Labels - Style3 5 5 2 4 2" xfId="27061"/>
    <cellStyle name="Labels - Style3 5 5 2 4 3" xfId="27062"/>
    <cellStyle name="Labels - Style3 5 5 2 5" xfId="27063"/>
    <cellStyle name="Labels - Style3 5 5 2 5 2" xfId="27064"/>
    <cellStyle name="Labels - Style3 5 5 2 5 3" xfId="27065"/>
    <cellStyle name="Labels - Style3 5 5 2 6" xfId="27066"/>
    <cellStyle name="Labels - Style3 5 5 2 6 2" xfId="27067"/>
    <cellStyle name="Labels - Style3 5 5 2 6 3" xfId="27068"/>
    <cellStyle name="Labels - Style3 5 5 2 7" xfId="27069"/>
    <cellStyle name="Labels - Style3 5 5 2 7 2" xfId="27070"/>
    <cellStyle name="Labels - Style3 5 5 2 7 3" xfId="27071"/>
    <cellStyle name="Labels - Style3 5 5 2 8" xfId="27072"/>
    <cellStyle name="Labels - Style3 5 5 2 9" xfId="27073"/>
    <cellStyle name="Labels - Style3 5 5 3" xfId="27074"/>
    <cellStyle name="Labels - Style3 5 5 3 2" xfId="27075"/>
    <cellStyle name="Labels - Style3 5 5 3 3" xfId="27076"/>
    <cellStyle name="Labels - Style3 5 5 4" xfId="27077"/>
    <cellStyle name="Labels - Style3 5 5 4 2" xfId="27078"/>
    <cellStyle name="Labels - Style3 5 5 4 3" xfId="27079"/>
    <cellStyle name="Labels - Style3 5 5 5" xfId="27080"/>
    <cellStyle name="Labels - Style3 5 5 5 2" xfId="27081"/>
    <cellStyle name="Labels - Style3 5 5 5 3" xfId="27082"/>
    <cellStyle name="Labels - Style3 5 5 6" xfId="27083"/>
    <cellStyle name="Labels - Style3 5 5 6 2" xfId="27084"/>
    <cellStyle name="Labels - Style3 5 5 6 3" xfId="27085"/>
    <cellStyle name="Labels - Style3 5 5 7" xfId="27086"/>
    <cellStyle name="Labels - Style3 5 5 7 2" xfId="27087"/>
    <cellStyle name="Labels - Style3 5 5 7 3" xfId="27088"/>
    <cellStyle name="Labels - Style3 5 5 8" xfId="27089"/>
    <cellStyle name="Labels - Style3 5 5 8 2" xfId="27090"/>
    <cellStyle name="Labels - Style3 5 5 8 3" xfId="27091"/>
    <cellStyle name="Labels - Style3 5 5 9" xfId="27092"/>
    <cellStyle name="Labels - Style3 5 6" xfId="27093"/>
    <cellStyle name="Labels - Style3 5 6 2" xfId="27094"/>
    <cellStyle name="Labels - Style3 5 6 2 2" xfId="27095"/>
    <cellStyle name="Labels - Style3 5 6 2 3" xfId="27096"/>
    <cellStyle name="Labels - Style3 5 6 3" xfId="27097"/>
    <cellStyle name="Labels - Style3 5 6 3 2" xfId="27098"/>
    <cellStyle name="Labels - Style3 5 6 3 3" xfId="27099"/>
    <cellStyle name="Labels - Style3 5 6 4" xfId="27100"/>
    <cellStyle name="Labels - Style3 5 6 4 2" xfId="27101"/>
    <cellStyle name="Labels - Style3 5 6 4 3" xfId="27102"/>
    <cellStyle name="Labels - Style3 5 6 5" xfId="27103"/>
    <cellStyle name="Labels - Style3 5 6 5 2" xfId="27104"/>
    <cellStyle name="Labels - Style3 5 6 5 3" xfId="27105"/>
    <cellStyle name="Labels - Style3 5 6 6" xfId="27106"/>
    <cellStyle name="Labels - Style3 5 6 6 2" xfId="27107"/>
    <cellStyle name="Labels - Style3 5 6 6 3" xfId="27108"/>
    <cellStyle name="Labels - Style3 5 6 7" xfId="27109"/>
    <cellStyle name="Labels - Style3 5 6 7 2" xfId="27110"/>
    <cellStyle name="Labels - Style3 5 6 7 3" xfId="27111"/>
    <cellStyle name="Labels - Style3 5 6 8" xfId="27112"/>
    <cellStyle name="Labels - Style3 5 6 9" xfId="27113"/>
    <cellStyle name="Labels - Style3 5 7" xfId="27114"/>
    <cellStyle name="Labels - Style3 5 7 2" xfId="27115"/>
    <cellStyle name="Labels - Style3 5 7 3" xfId="27116"/>
    <cellStyle name="Labels - Style3 5 8" xfId="27117"/>
    <cellStyle name="Labels - Style3 5 8 2" xfId="27118"/>
    <cellStyle name="Labels - Style3 5 8 3" xfId="27119"/>
    <cellStyle name="Labels - Style3 5 9" xfId="44192"/>
    <cellStyle name="Labels - Style3 6" xfId="27120"/>
    <cellStyle name="Labels - Style3 6 10" xfId="27121"/>
    <cellStyle name="Labels - Style3 6 2" xfId="27122"/>
    <cellStyle name="Labels - Style3 6 2 2" xfId="27123"/>
    <cellStyle name="Labels - Style3 6 2 2 2" xfId="27124"/>
    <cellStyle name="Labels - Style3 6 2 2 3" xfId="27125"/>
    <cellStyle name="Labels - Style3 6 2 3" xfId="27126"/>
    <cellStyle name="Labels - Style3 6 2 3 2" xfId="27127"/>
    <cellStyle name="Labels - Style3 6 2 3 3" xfId="27128"/>
    <cellStyle name="Labels - Style3 6 2 4" xfId="27129"/>
    <cellStyle name="Labels - Style3 6 2 4 2" xfId="27130"/>
    <cellStyle name="Labels - Style3 6 2 4 3" xfId="27131"/>
    <cellStyle name="Labels - Style3 6 2 5" xfId="27132"/>
    <cellStyle name="Labels - Style3 6 2 5 2" xfId="27133"/>
    <cellStyle name="Labels - Style3 6 2 5 3" xfId="27134"/>
    <cellStyle name="Labels - Style3 6 2 6" xfId="27135"/>
    <cellStyle name="Labels - Style3 6 2 6 2" xfId="27136"/>
    <cellStyle name="Labels - Style3 6 2 6 3" xfId="27137"/>
    <cellStyle name="Labels - Style3 6 2 7" xfId="27138"/>
    <cellStyle name="Labels - Style3 6 2 7 2" xfId="27139"/>
    <cellStyle name="Labels - Style3 6 2 7 3" xfId="27140"/>
    <cellStyle name="Labels - Style3 6 2 8" xfId="27141"/>
    <cellStyle name="Labels - Style3 6 2 9" xfId="27142"/>
    <cellStyle name="Labels - Style3 6 3" xfId="27143"/>
    <cellStyle name="Labels - Style3 6 3 2" xfId="27144"/>
    <cellStyle name="Labels - Style3 6 3 3" xfId="27145"/>
    <cellStyle name="Labels - Style3 6 4" xfId="27146"/>
    <cellStyle name="Labels - Style3 6 4 2" xfId="27147"/>
    <cellStyle name="Labels - Style3 6 4 3" xfId="27148"/>
    <cellStyle name="Labels - Style3 6 5" xfId="27149"/>
    <cellStyle name="Labels - Style3 6 5 2" xfId="27150"/>
    <cellStyle name="Labels - Style3 6 5 3" xfId="27151"/>
    <cellStyle name="Labels - Style3 6 6" xfId="27152"/>
    <cellStyle name="Labels - Style3 6 6 2" xfId="27153"/>
    <cellStyle name="Labels - Style3 6 6 3" xfId="27154"/>
    <cellStyle name="Labels - Style3 6 7" xfId="27155"/>
    <cellStyle name="Labels - Style3 6 7 2" xfId="27156"/>
    <cellStyle name="Labels - Style3 6 7 3" xfId="27157"/>
    <cellStyle name="Labels - Style3 6 8" xfId="27158"/>
    <cellStyle name="Labels - Style3 6 8 2" xfId="27159"/>
    <cellStyle name="Labels - Style3 6 8 3" xfId="27160"/>
    <cellStyle name="Labels - Style3 6 9" xfId="27161"/>
    <cellStyle name="Labels - Style3 7" xfId="27162"/>
    <cellStyle name="Labels - Style3 7 10" xfId="27163"/>
    <cellStyle name="Labels - Style3 7 2" xfId="27164"/>
    <cellStyle name="Labels - Style3 7 2 2" xfId="27165"/>
    <cellStyle name="Labels - Style3 7 2 2 2" xfId="27166"/>
    <cellStyle name="Labels - Style3 7 2 2 3" xfId="27167"/>
    <cellStyle name="Labels - Style3 7 2 3" xfId="27168"/>
    <cellStyle name="Labels - Style3 7 2 3 2" xfId="27169"/>
    <cellStyle name="Labels - Style3 7 2 3 3" xfId="27170"/>
    <cellStyle name="Labels - Style3 7 2 4" xfId="27171"/>
    <cellStyle name="Labels - Style3 7 2 4 2" xfId="27172"/>
    <cellStyle name="Labels - Style3 7 2 4 3" xfId="27173"/>
    <cellStyle name="Labels - Style3 7 2 5" xfId="27174"/>
    <cellStyle name="Labels - Style3 7 2 5 2" xfId="27175"/>
    <cellStyle name="Labels - Style3 7 2 5 3" xfId="27176"/>
    <cellStyle name="Labels - Style3 7 2 6" xfId="27177"/>
    <cellStyle name="Labels - Style3 7 2 6 2" xfId="27178"/>
    <cellStyle name="Labels - Style3 7 2 6 3" xfId="27179"/>
    <cellStyle name="Labels - Style3 7 2 7" xfId="27180"/>
    <cellStyle name="Labels - Style3 7 2 7 2" xfId="27181"/>
    <cellStyle name="Labels - Style3 7 2 7 3" xfId="27182"/>
    <cellStyle name="Labels - Style3 7 2 8" xfId="27183"/>
    <cellStyle name="Labels - Style3 7 2 9" xfId="27184"/>
    <cellStyle name="Labels - Style3 7 3" xfId="27185"/>
    <cellStyle name="Labels - Style3 7 3 2" xfId="27186"/>
    <cellStyle name="Labels - Style3 7 3 3" xfId="27187"/>
    <cellStyle name="Labels - Style3 7 4" xfId="27188"/>
    <cellStyle name="Labels - Style3 7 4 2" xfId="27189"/>
    <cellStyle name="Labels - Style3 7 4 3" xfId="27190"/>
    <cellStyle name="Labels - Style3 7 5" xfId="27191"/>
    <cellStyle name="Labels - Style3 7 5 2" xfId="27192"/>
    <cellStyle name="Labels - Style3 7 5 3" xfId="27193"/>
    <cellStyle name="Labels - Style3 7 6" xfId="27194"/>
    <cellStyle name="Labels - Style3 7 6 2" xfId="27195"/>
    <cellStyle name="Labels - Style3 7 6 3" xfId="27196"/>
    <cellStyle name="Labels - Style3 7 7" xfId="27197"/>
    <cellStyle name="Labels - Style3 7 7 2" xfId="27198"/>
    <cellStyle name="Labels - Style3 7 7 3" xfId="27199"/>
    <cellStyle name="Labels - Style3 7 8" xfId="27200"/>
    <cellStyle name="Labels - Style3 7 8 2" xfId="27201"/>
    <cellStyle name="Labels - Style3 7 8 3" xfId="27202"/>
    <cellStyle name="Labels - Style3 7 9" xfId="27203"/>
    <cellStyle name="Labels - Style3 8" xfId="27204"/>
    <cellStyle name="Labels - Style3 8 10" xfId="27205"/>
    <cellStyle name="Labels - Style3 8 2" xfId="27206"/>
    <cellStyle name="Labels - Style3 8 2 2" xfId="27207"/>
    <cellStyle name="Labels - Style3 8 2 2 2" xfId="27208"/>
    <cellStyle name="Labels - Style3 8 2 2 3" xfId="27209"/>
    <cellStyle name="Labels - Style3 8 2 3" xfId="27210"/>
    <cellStyle name="Labels - Style3 8 2 3 2" xfId="27211"/>
    <cellStyle name="Labels - Style3 8 2 3 3" xfId="27212"/>
    <cellStyle name="Labels - Style3 8 2 4" xfId="27213"/>
    <cellStyle name="Labels - Style3 8 2 4 2" xfId="27214"/>
    <cellStyle name="Labels - Style3 8 2 4 3" xfId="27215"/>
    <cellStyle name="Labels - Style3 8 2 5" xfId="27216"/>
    <cellStyle name="Labels - Style3 8 2 5 2" xfId="27217"/>
    <cellStyle name="Labels - Style3 8 2 5 3" xfId="27218"/>
    <cellStyle name="Labels - Style3 8 2 6" xfId="27219"/>
    <cellStyle name="Labels - Style3 8 2 6 2" xfId="27220"/>
    <cellStyle name="Labels - Style3 8 2 6 3" xfId="27221"/>
    <cellStyle name="Labels - Style3 8 2 7" xfId="27222"/>
    <cellStyle name="Labels - Style3 8 2 7 2" xfId="27223"/>
    <cellStyle name="Labels - Style3 8 2 7 3" xfId="27224"/>
    <cellStyle name="Labels - Style3 8 2 8" xfId="27225"/>
    <cellStyle name="Labels - Style3 8 2 9" xfId="27226"/>
    <cellStyle name="Labels - Style3 8 3" xfId="27227"/>
    <cellStyle name="Labels - Style3 8 3 2" xfId="27228"/>
    <cellStyle name="Labels - Style3 8 3 3" xfId="27229"/>
    <cellStyle name="Labels - Style3 8 4" xfId="27230"/>
    <cellStyle name="Labels - Style3 8 4 2" xfId="27231"/>
    <cellStyle name="Labels - Style3 8 4 3" xfId="27232"/>
    <cellStyle name="Labels - Style3 8 5" xfId="27233"/>
    <cellStyle name="Labels - Style3 8 5 2" xfId="27234"/>
    <cellStyle name="Labels - Style3 8 5 3" xfId="27235"/>
    <cellStyle name="Labels - Style3 8 6" xfId="27236"/>
    <cellStyle name="Labels - Style3 8 6 2" xfId="27237"/>
    <cellStyle name="Labels - Style3 8 6 3" xfId="27238"/>
    <cellStyle name="Labels - Style3 8 7" xfId="27239"/>
    <cellStyle name="Labels - Style3 8 7 2" xfId="27240"/>
    <cellStyle name="Labels - Style3 8 7 3" xfId="27241"/>
    <cellStyle name="Labels - Style3 8 8" xfId="27242"/>
    <cellStyle name="Labels - Style3 8 8 2" xfId="27243"/>
    <cellStyle name="Labels - Style3 8 8 3" xfId="27244"/>
    <cellStyle name="Labels - Style3 8 9" xfId="27245"/>
    <cellStyle name="Labels - Style3 9" xfId="27246"/>
    <cellStyle name="Labels - Style3 9 10" xfId="27247"/>
    <cellStyle name="Labels - Style3 9 2" xfId="27248"/>
    <cellStyle name="Labels - Style3 9 2 2" xfId="27249"/>
    <cellStyle name="Labels - Style3 9 2 2 2" xfId="27250"/>
    <cellStyle name="Labels - Style3 9 2 2 3" xfId="27251"/>
    <cellStyle name="Labels - Style3 9 2 3" xfId="27252"/>
    <cellStyle name="Labels - Style3 9 2 3 2" xfId="27253"/>
    <cellStyle name="Labels - Style3 9 2 3 3" xfId="27254"/>
    <cellStyle name="Labels - Style3 9 2 4" xfId="27255"/>
    <cellStyle name="Labels - Style3 9 2 4 2" xfId="27256"/>
    <cellStyle name="Labels - Style3 9 2 4 3" xfId="27257"/>
    <cellStyle name="Labels - Style3 9 2 5" xfId="27258"/>
    <cellStyle name="Labels - Style3 9 2 5 2" xfId="27259"/>
    <cellStyle name="Labels - Style3 9 2 5 3" xfId="27260"/>
    <cellStyle name="Labels - Style3 9 2 6" xfId="27261"/>
    <cellStyle name="Labels - Style3 9 2 6 2" xfId="27262"/>
    <cellStyle name="Labels - Style3 9 2 6 3" xfId="27263"/>
    <cellStyle name="Labels - Style3 9 2 7" xfId="27264"/>
    <cellStyle name="Labels - Style3 9 2 7 2" xfId="27265"/>
    <cellStyle name="Labels - Style3 9 2 7 3" xfId="27266"/>
    <cellStyle name="Labels - Style3 9 2 8" xfId="27267"/>
    <cellStyle name="Labels - Style3 9 2 9" xfId="27268"/>
    <cellStyle name="Labels - Style3 9 3" xfId="27269"/>
    <cellStyle name="Labels - Style3 9 3 2" xfId="27270"/>
    <cellStyle name="Labels - Style3 9 3 3" xfId="27271"/>
    <cellStyle name="Labels - Style3 9 4" xfId="27272"/>
    <cellStyle name="Labels - Style3 9 4 2" xfId="27273"/>
    <cellStyle name="Labels - Style3 9 4 3" xfId="27274"/>
    <cellStyle name="Labels - Style3 9 5" xfId="27275"/>
    <cellStyle name="Labels - Style3 9 5 2" xfId="27276"/>
    <cellStyle name="Labels - Style3 9 5 3" xfId="27277"/>
    <cellStyle name="Labels - Style3 9 6" xfId="27278"/>
    <cellStyle name="Labels - Style3 9 6 2" xfId="27279"/>
    <cellStyle name="Labels - Style3 9 6 3" xfId="27280"/>
    <cellStyle name="Labels - Style3 9 7" xfId="27281"/>
    <cellStyle name="Labels - Style3 9 7 2" xfId="27282"/>
    <cellStyle name="Labels - Style3 9 7 3" xfId="27283"/>
    <cellStyle name="Labels - Style3 9 8" xfId="27284"/>
    <cellStyle name="Labels - Style3 9 8 2" xfId="27285"/>
    <cellStyle name="Labels - Style3 9 8 3" xfId="27286"/>
    <cellStyle name="Labels - Style3 9 9" xfId="27287"/>
    <cellStyle name="Labels 10" xfId="27288"/>
    <cellStyle name="Labels 10 2" xfId="27289"/>
    <cellStyle name="Labels 10 2 2" xfId="27290"/>
    <cellStyle name="Labels 10 2 2 2" xfId="44193"/>
    <cellStyle name="Labels 10 2 3" xfId="27291"/>
    <cellStyle name="Labels 10 2 3 2" xfId="44194"/>
    <cellStyle name="Labels 10 2 4" xfId="27292"/>
    <cellStyle name="Labels 10 2 4 2" xfId="44195"/>
    <cellStyle name="Labels 10 2 5" xfId="27293"/>
    <cellStyle name="Labels 10 2 5 2" xfId="44196"/>
    <cellStyle name="Labels 10 2 6" xfId="27294"/>
    <cellStyle name="Labels 10 2 6 2" xfId="44197"/>
    <cellStyle name="Labels 10 2 7" xfId="27295"/>
    <cellStyle name="Labels 10 2 7 2" xfId="44198"/>
    <cellStyle name="Labels 10 2 8" xfId="44199"/>
    <cellStyle name="Labels 10 3" xfId="27296"/>
    <cellStyle name="Labels 10 3 2" xfId="44200"/>
    <cellStyle name="Labels 10 4" xfId="27297"/>
    <cellStyle name="Labels 10 4 2" xfId="44201"/>
    <cellStyle name="Labels 10 5" xfId="27298"/>
    <cellStyle name="Labels 10 5 2" xfId="44202"/>
    <cellStyle name="Labels 10 6" xfId="27299"/>
    <cellStyle name="Labels 10 6 2" xfId="44203"/>
    <cellStyle name="Labels 10 7" xfId="27300"/>
    <cellStyle name="Labels 10 7 2" xfId="44204"/>
    <cellStyle name="Labels 10 8" xfId="27301"/>
    <cellStyle name="Labels 10 8 2" xfId="44205"/>
    <cellStyle name="Labels 10 9" xfId="44206"/>
    <cellStyle name="Labels 11" xfId="27302"/>
    <cellStyle name="Labels 11 2" xfId="27303"/>
    <cellStyle name="Labels 11 2 2" xfId="27304"/>
    <cellStyle name="Labels 11 2 2 2" xfId="44207"/>
    <cellStyle name="Labels 11 2 3" xfId="27305"/>
    <cellStyle name="Labels 11 2 3 2" xfId="44208"/>
    <cellStyle name="Labels 11 2 4" xfId="27306"/>
    <cellStyle name="Labels 11 2 4 2" xfId="44209"/>
    <cellStyle name="Labels 11 2 5" xfId="27307"/>
    <cellStyle name="Labels 11 2 5 2" xfId="44210"/>
    <cellStyle name="Labels 11 2 6" xfId="27308"/>
    <cellStyle name="Labels 11 2 6 2" xfId="44211"/>
    <cellStyle name="Labels 11 2 7" xfId="27309"/>
    <cellStyle name="Labels 11 2 7 2" xfId="44212"/>
    <cellStyle name="Labels 11 2 8" xfId="44213"/>
    <cellStyle name="Labels 11 3" xfId="27310"/>
    <cellStyle name="Labels 11 3 2" xfId="44214"/>
    <cellStyle name="Labels 11 4" xfId="27311"/>
    <cellStyle name="Labels 11 4 2" xfId="44215"/>
    <cellStyle name="Labels 11 5" xfId="27312"/>
    <cellStyle name="Labels 11 5 2" xfId="44216"/>
    <cellStyle name="Labels 11 6" xfId="27313"/>
    <cellStyle name="Labels 11 6 2" xfId="44217"/>
    <cellStyle name="Labels 11 7" xfId="27314"/>
    <cellStyle name="Labels 11 7 2" xfId="44218"/>
    <cellStyle name="Labels 11 8" xfId="27315"/>
    <cellStyle name="Labels 11 8 2" xfId="44219"/>
    <cellStyle name="Labels 11 9" xfId="44220"/>
    <cellStyle name="Labels 12" xfId="27316"/>
    <cellStyle name="Labels 12 2" xfId="27317"/>
    <cellStyle name="Labels 12 2 2" xfId="27318"/>
    <cellStyle name="Labels 12 2 2 2" xfId="44221"/>
    <cellStyle name="Labels 12 2 3" xfId="27319"/>
    <cellStyle name="Labels 12 2 3 2" xfId="44222"/>
    <cellStyle name="Labels 12 2 4" xfId="27320"/>
    <cellStyle name="Labels 12 2 4 2" xfId="44223"/>
    <cellStyle name="Labels 12 2 5" xfId="27321"/>
    <cellStyle name="Labels 12 2 5 2" xfId="44224"/>
    <cellStyle name="Labels 12 2 6" xfId="27322"/>
    <cellStyle name="Labels 12 2 6 2" xfId="44225"/>
    <cellStyle name="Labels 12 2 7" xfId="27323"/>
    <cellStyle name="Labels 12 2 7 2" xfId="44226"/>
    <cellStyle name="Labels 12 2 8" xfId="44227"/>
    <cellStyle name="Labels 12 3" xfId="27324"/>
    <cellStyle name="Labels 12 3 2" xfId="44228"/>
    <cellStyle name="Labels 12 4" xfId="27325"/>
    <cellStyle name="Labels 12 4 2" xfId="44229"/>
    <cellStyle name="Labels 12 5" xfId="27326"/>
    <cellStyle name="Labels 12 5 2" xfId="44230"/>
    <cellStyle name="Labels 12 6" xfId="27327"/>
    <cellStyle name="Labels 12 6 2" xfId="44231"/>
    <cellStyle name="Labels 12 7" xfId="27328"/>
    <cellStyle name="Labels 12 7 2" xfId="44232"/>
    <cellStyle name="Labels 12 8" xfId="27329"/>
    <cellStyle name="Labels 12 8 2" xfId="44233"/>
    <cellStyle name="Labels 12 9" xfId="44234"/>
    <cellStyle name="Labels 13" xfId="27330"/>
    <cellStyle name="Labels 13 2" xfId="27331"/>
    <cellStyle name="Labels 13 2 2" xfId="27332"/>
    <cellStyle name="Labels 13 2 2 2" xfId="44235"/>
    <cellStyle name="Labels 13 2 3" xfId="27333"/>
    <cellStyle name="Labels 13 2 3 2" xfId="44236"/>
    <cellStyle name="Labels 13 2 4" xfId="27334"/>
    <cellStyle name="Labels 13 2 4 2" xfId="44237"/>
    <cellStyle name="Labels 13 2 5" xfId="27335"/>
    <cellStyle name="Labels 13 2 5 2" xfId="44238"/>
    <cellStyle name="Labels 13 2 6" xfId="27336"/>
    <cellStyle name="Labels 13 2 6 2" xfId="44239"/>
    <cellStyle name="Labels 13 2 7" xfId="27337"/>
    <cellStyle name="Labels 13 2 7 2" xfId="44240"/>
    <cellStyle name="Labels 13 2 8" xfId="44241"/>
    <cellStyle name="Labels 13 3" xfId="27338"/>
    <cellStyle name="Labels 13 3 2" xfId="44242"/>
    <cellStyle name="Labels 13 4" xfId="27339"/>
    <cellStyle name="Labels 13 4 2" xfId="44243"/>
    <cellStyle name="Labels 13 5" xfId="27340"/>
    <cellStyle name="Labels 13 5 2" xfId="44244"/>
    <cellStyle name="Labels 13 6" xfId="27341"/>
    <cellStyle name="Labels 13 6 2" xfId="44245"/>
    <cellStyle name="Labels 13 7" xfId="27342"/>
    <cellStyle name="Labels 13 7 2" xfId="44246"/>
    <cellStyle name="Labels 13 8" xfId="27343"/>
    <cellStyle name="Labels 13 8 2" xfId="44247"/>
    <cellStyle name="Labels 13 9" xfId="44248"/>
    <cellStyle name="Labels 14" xfId="27344"/>
    <cellStyle name="Labels 14 2" xfId="27345"/>
    <cellStyle name="Labels 14 2 2" xfId="27346"/>
    <cellStyle name="Labels 14 2 2 2" xfId="44249"/>
    <cellStyle name="Labels 14 2 3" xfId="27347"/>
    <cellStyle name="Labels 14 2 3 2" xfId="44250"/>
    <cellStyle name="Labels 14 2 4" xfId="27348"/>
    <cellStyle name="Labels 14 2 4 2" xfId="44251"/>
    <cellStyle name="Labels 14 2 5" xfId="27349"/>
    <cellStyle name="Labels 14 2 5 2" xfId="44252"/>
    <cellStyle name="Labels 14 2 6" xfId="27350"/>
    <cellStyle name="Labels 14 2 6 2" xfId="44253"/>
    <cellStyle name="Labels 14 2 7" xfId="27351"/>
    <cellStyle name="Labels 14 2 7 2" xfId="44254"/>
    <cellStyle name="Labels 14 2 8" xfId="44255"/>
    <cellStyle name="Labels 14 3" xfId="27352"/>
    <cellStyle name="Labels 14 3 2" xfId="44256"/>
    <cellStyle name="Labels 14 4" xfId="27353"/>
    <cellStyle name="Labels 14 4 2" xfId="44257"/>
    <cellStyle name="Labels 14 5" xfId="27354"/>
    <cellStyle name="Labels 14 5 2" xfId="44258"/>
    <cellStyle name="Labels 14 6" xfId="27355"/>
    <cellStyle name="Labels 14 6 2" xfId="44259"/>
    <cellStyle name="Labels 14 7" xfId="27356"/>
    <cellStyle name="Labels 14 7 2" xfId="44260"/>
    <cellStyle name="Labels 14 8" xfId="27357"/>
    <cellStyle name="Labels 14 8 2" xfId="44261"/>
    <cellStyle name="Labels 14 9" xfId="44262"/>
    <cellStyle name="Labels 15" xfId="27358"/>
    <cellStyle name="Labels 15 2" xfId="27359"/>
    <cellStyle name="Labels 15 2 2" xfId="44263"/>
    <cellStyle name="Labels 15 3" xfId="27360"/>
    <cellStyle name="Labels 15 3 2" xfId="44264"/>
    <cellStyle name="Labels 15 4" xfId="27361"/>
    <cellStyle name="Labels 15 4 2" xfId="44265"/>
    <cellStyle name="Labels 15 5" xfId="27362"/>
    <cellStyle name="Labels 15 5 2" xfId="44266"/>
    <cellStyle name="Labels 15 6" xfId="27363"/>
    <cellStyle name="Labels 15 6 2" xfId="44267"/>
    <cellStyle name="Labels 15 7" xfId="27364"/>
    <cellStyle name="Labels 15 7 2" xfId="44268"/>
    <cellStyle name="Labels 15 8" xfId="44269"/>
    <cellStyle name="Labels 16" xfId="27365"/>
    <cellStyle name="Labels 16 2" xfId="27366"/>
    <cellStyle name="Labels 16 2 2" xfId="44270"/>
    <cellStyle name="Labels 16 3" xfId="27367"/>
    <cellStyle name="Labels 16 3 2" xfId="44271"/>
    <cellStyle name="Labels 16 4" xfId="27368"/>
    <cellStyle name="Labels 16 4 2" xfId="44272"/>
    <cellStyle name="Labels 16 5" xfId="27369"/>
    <cellStyle name="Labels 16 5 2" xfId="44273"/>
    <cellStyle name="Labels 16 6" xfId="27370"/>
    <cellStyle name="Labels 16 6 2" xfId="44274"/>
    <cellStyle name="Labels 16 7" xfId="27371"/>
    <cellStyle name="Labels 16 7 2" xfId="44275"/>
    <cellStyle name="Labels 16 8" xfId="44276"/>
    <cellStyle name="Labels 17" xfId="27372"/>
    <cellStyle name="Labels 17 2" xfId="27373"/>
    <cellStyle name="Labels 17 2 2" xfId="44277"/>
    <cellStyle name="Labels 17 3" xfId="27374"/>
    <cellStyle name="Labels 17 3 2" xfId="44278"/>
    <cellStyle name="Labels 17 4" xfId="27375"/>
    <cellStyle name="Labels 17 4 2" xfId="44279"/>
    <cellStyle name="Labels 17 5" xfId="27376"/>
    <cellStyle name="Labels 17 5 2" xfId="44280"/>
    <cellStyle name="Labels 17 6" xfId="27377"/>
    <cellStyle name="Labels 17 6 2" xfId="44281"/>
    <cellStyle name="Labels 17 7" xfId="27378"/>
    <cellStyle name="Labels 17 7 2" xfId="44282"/>
    <cellStyle name="Labels 17 8" xfId="44283"/>
    <cellStyle name="Labels 18" xfId="27379"/>
    <cellStyle name="Labels 18 2" xfId="27380"/>
    <cellStyle name="Labels 18 2 2" xfId="44284"/>
    <cellStyle name="Labels 18 3" xfId="27381"/>
    <cellStyle name="Labels 18 3 2" xfId="44285"/>
    <cellStyle name="Labels 18 4" xfId="27382"/>
    <cellStyle name="Labels 18 4 2" xfId="44286"/>
    <cellStyle name="Labels 18 5" xfId="27383"/>
    <cellStyle name="Labels 18 5 2" xfId="44287"/>
    <cellStyle name="Labels 18 6" xfId="27384"/>
    <cellStyle name="Labels 18 6 2" xfId="44288"/>
    <cellStyle name="Labels 18 7" xfId="27385"/>
    <cellStyle name="Labels 18 7 2" xfId="44289"/>
    <cellStyle name="Labels 18 8" xfId="44290"/>
    <cellStyle name="Labels 19" xfId="27386"/>
    <cellStyle name="Labels 19 2" xfId="27387"/>
    <cellStyle name="Labels 19 3" xfId="27388"/>
    <cellStyle name="Labels 2" xfId="27389"/>
    <cellStyle name="Labels 2 10" xfId="27390"/>
    <cellStyle name="Labels 2 10 2" xfId="44291"/>
    <cellStyle name="Labels 2 11" xfId="44292"/>
    <cellStyle name="Labels 2 2" xfId="27391"/>
    <cellStyle name="Labels 2 2 10" xfId="44293"/>
    <cellStyle name="Labels 2 2 2" xfId="27392"/>
    <cellStyle name="Labels 2 2 2 2" xfId="27393"/>
    <cellStyle name="Labels 2 2 2 2 2" xfId="27394"/>
    <cellStyle name="Labels 2 2 2 2 2 2" xfId="44294"/>
    <cellStyle name="Labels 2 2 2 2 3" xfId="27395"/>
    <cellStyle name="Labels 2 2 2 2 3 2" xfId="44295"/>
    <cellStyle name="Labels 2 2 2 2 4" xfId="27396"/>
    <cellStyle name="Labels 2 2 2 2 4 2" xfId="44296"/>
    <cellStyle name="Labels 2 2 2 2 5" xfId="27397"/>
    <cellStyle name="Labels 2 2 2 2 5 2" xfId="44297"/>
    <cellStyle name="Labels 2 2 2 2 6" xfId="27398"/>
    <cellStyle name="Labels 2 2 2 2 6 2" xfId="44298"/>
    <cellStyle name="Labels 2 2 2 2 7" xfId="27399"/>
    <cellStyle name="Labels 2 2 2 2 7 2" xfId="44299"/>
    <cellStyle name="Labels 2 2 2 2 8" xfId="44300"/>
    <cellStyle name="Labels 2 2 2 3" xfId="27400"/>
    <cellStyle name="Labels 2 2 2 3 2" xfId="44301"/>
    <cellStyle name="Labels 2 2 2 4" xfId="27401"/>
    <cellStyle name="Labels 2 2 2 4 2" xfId="44302"/>
    <cellStyle name="Labels 2 2 2 5" xfId="27402"/>
    <cellStyle name="Labels 2 2 2 5 2" xfId="44303"/>
    <cellStyle name="Labels 2 2 2 6" xfId="27403"/>
    <cellStyle name="Labels 2 2 2 6 2" xfId="44304"/>
    <cellStyle name="Labels 2 2 2 7" xfId="27404"/>
    <cellStyle name="Labels 2 2 2 7 2" xfId="44305"/>
    <cellStyle name="Labels 2 2 2 8" xfId="27405"/>
    <cellStyle name="Labels 2 2 2 8 2" xfId="44306"/>
    <cellStyle name="Labels 2 2 2 9" xfId="44307"/>
    <cellStyle name="Labels 2 2 3" xfId="27406"/>
    <cellStyle name="Labels 2 2 3 2" xfId="27407"/>
    <cellStyle name="Labels 2 2 3 2 2" xfId="27408"/>
    <cellStyle name="Labels 2 2 3 2 2 2" xfId="44308"/>
    <cellStyle name="Labels 2 2 3 2 3" xfId="27409"/>
    <cellStyle name="Labels 2 2 3 2 3 2" xfId="44309"/>
    <cellStyle name="Labels 2 2 3 2 4" xfId="27410"/>
    <cellStyle name="Labels 2 2 3 2 4 2" xfId="44310"/>
    <cellStyle name="Labels 2 2 3 2 5" xfId="27411"/>
    <cellStyle name="Labels 2 2 3 2 5 2" xfId="44311"/>
    <cellStyle name="Labels 2 2 3 2 6" xfId="27412"/>
    <cellStyle name="Labels 2 2 3 2 6 2" xfId="44312"/>
    <cellStyle name="Labels 2 2 3 2 7" xfId="27413"/>
    <cellStyle name="Labels 2 2 3 2 7 2" xfId="44313"/>
    <cellStyle name="Labels 2 2 3 2 8" xfId="44314"/>
    <cellStyle name="Labels 2 2 3 3" xfId="27414"/>
    <cellStyle name="Labels 2 2 3 3 2" xfId="44315"/>
    <cellStyle name="Labels 2 2 3 4" xfId="27415"/>
    <cellStyle name="Labels 2 2 3 4 2" xfId="44316"/>
    <cellStyle name="Labels 2 2 3 5" xfId="27416"/>
    <cellStyle name="Labels 2 2 3 5 2" xfId="44317"/>
    <cellStyle name="Labels 2 2 3 6" xfId="27417"/>
    <cellStyle name="Labels 2 2 3 6 2" xfId="44318"/>
    <cellStyle name="Labels 2 2 3 7" xfId="27418"/>
    <cellStyle name="Labels 2 2 3 7 2" xfId="44319"/>
    <cellStyle name="Labels 2 2 3 8" xfId="27419"/>
    <cellStyle name="Labels 2 2 3 8 2" xfId="44320"/>
    <cellStyle name="Labels 2 2 3 9" xfId="44321"/>
    <cellStyle name="Labels 2 2 4" xfId="27420"/>
    <cellStyle name="Labels 2 2 4 2" xfId="27421"/>
    <cellStyle name="Labels 2 2 4 2 2" xfId="44322"/>
    <cellStyle name="Labels 2 2 4 3" xfId="27422"/>
    <cellStyle name="Labels 2 2 4 3 2" xfId="44323"/>
    <cellStyle name="Labels 2 2 4 4" xfId="27423"/>
    <cellStyle name="Labels 2 2 4 4 2" xfId="44324"/>
    <cellStyle name="Labels 2 2 4 5" xfId="27424"/>
    <cellStyle name="Labels 2 2 4 5 2" xfId="44325"/>
    <cellStyle name="Labels 2 2 4 6" xfId="27425"/>
    <cellStyle name="Labels 2 2 4 6 2" xfId="44326"/>
    <cellStyle name="Labels 2 2 4 7" xfId="27426"/>
    <cellStyle name="Labels 2 2 4 7 2" xfId="44327"/>
    <cellStyle name="Labels 2 2 4 8" xfId="44328"/>
    <cellStyle name="Labels 2 2 5" xfId="27427"/>
    <cellStyle name="Labels 2 2 5 2" xfId="27428"/>
    <cellStyle name="Labels 2 2 5 2 2" xfId="44329"/>
    <cellStyle name="Labels 2 2 5 3" xfId="27429"/>
    <cellStyle name="Labels 2 2 5 3 2" xfId="44330"/>
    <cellStyle name="Labels 2 2 5 4" xfId="27430"/>
    <cellStyle name="Labels 2 2 5 4 2" xfId="44331"/>
    <cellStyle name="Labels 2 2 5 5" xfId="27431"/>
    <cellStyle name="Labels 2 2 5 5 2" xfId="44332"/>
    <cellStyle name="Labels 2 2 5 6" xfId="27432"/>
    <cellStyle name="Labels 2 2 5 6 2" xfId="44333"/>
    <cellStyle name="Labels 2 2 5 7" xfId="27433"/>
    <cellStyle name="Labels 2 2 5 7 2" xfId="44334"/>
    <cellStyle name="Labels 2 2 5 8" xfId="44335"/>
    <cellStyle name="Labels 2 2 6" xfId="27434"/>
    <cellStyle name="Labels 2 2 6 2" xfId="44336"/>
    <cellStyle name="Labels 2 2 7" xfId="27435"/>
    <cellStyle name="Labels 2 2 7 2" xfId="44337"/>
    <cellStyle name="Labels 2 2 8" xfId="27436"/>
    <cellStyle name="Labels 2 2 8 2" xfId="44338"/>
    <cellStyle name="Labels 2 2 9" xfId="27437"/>
    <cellStyle name="Labels 2 2 9 2" xfId="44339"/>
    <cellStyle name="Labels 2 3" xfId="27438"/>
    <cellStyle name="Labels 2 3 2" xfId="27439"/>
    <cellStyle name="Labels 2 3 2 2" xfId="27440"/>
    <cellStyle name="Labels 2 3 2 2 2" xfId="44340"/>
    <cellStyle name="Labels 2 3 2 3" xfId="27441"/>
    <cellStyle name="Labels 2 3 2 3 2" xfId="44341"/>
    <cellStyle name="Labels 2 3 2 4" xfId="27442"/>
    <cellStyle name="Labels 2 3 2 4 2" xfId="44342"/>
    <cellStyle name="Labels 2 3 2 5" xfId="27443"/>
    <cellStyle name="Labels 2 3 2 5 2" xfId="44343"/>
    <cellStyle name="Labels 2 3 2 6" xfId="27444"/>
    <cellStyle name="Labels 2 3 2 6 2" xfId="44344"/>
    <cellStyle name="Labels 2 3 2 7" xfId="27445"/>
    <cellStyle name="Labels 2 3 2 7 2" xfId="44345"/>
    <cellStyle name="Labels 2 3 2 8" xfId="44346"/>
    <cellStyle name="Labels 2 3 3" xfId="27446"/>
    <cellStyle name="Labels 2 3 3 2" xfId="44347"/>
    <cellStyle name="Labels 2 3 4" xfId="27447"/>
    <cellStyle name="Labels 2 3 4 2" xfId="44348"/>
    <cellStyle name="Labels 2 3 5" xfId="27448"/>
    <cellStyle name="Labels 2 3 5 2" xfId="44349"/>
    <cellStyle name="Labels 2 3 6" xfId="27449"/>
    <cellStyle name="Labels 2 3 6 2" xfId="44350"/>
    <cellStyle name="Labels 2 3 7" xfId="27450"/>
    <cellStyle name="Labels 2 3 7 2" xfId="44351"/>
    <cellStyle name="Labels 2 3 8" xfId="27451"/>
    <cellStyle name="Labels 2 3 8 2" xfId="44352"/>
    <cellStyle name="Labels 2 3 9" xfId="44353"/>
    <cellStyle name="Labels 2 4" xfId="27452"/>
    <cellStyle name="Labels 2 4 2" xfId="27453"/>
    <cellStyle name="Labels 2 4 2 2" xfId="27454"/>
    <cellStyle name="Labels 2 4 2 2 2" xfId="44354"/>
    <cellStyle name="Labels 2 4 2 3" xfId="27455"/>
    <cellStyle name="Labels 2 4 2 3 2" xfId="44355"/>
    <cellStyle name="Labels 2 4 2 4" xfId="27456"/>
    <cellStyle name="Labels 2 4 2 4 2" xfId="44356"/>
    <cellStyle name="Labels 2 4 2 5" xfId="27457"/>
    <cellStyle name="Labels 2 4 2 5 2" xfId="44357"/>
    <cellStyle name="Labels 2 4 2 6" xfId="27458"/>
    <cellStyle name="Labels 2 4 2 6 2" xfId="44358"/>
    <cellStyle name="Labels 2 4 2 7" xfId="27459"/>
    <cellStyle name="Labels 2 4 2 7 2" xfId="44359"/>
    <cellStyle name="Labels 2 4 2 8" xfId="44360"/>
    <cellStyle name="Labels 2 4 3" xfId="27460"/>
    <cellStyle name="Labels 2 4 3 2" xfId="44361"/>
    <cellStyle name="Labels 2 4 4" xfId="27461"/>
    <cellStyle name="Labels 2 4 4 2" xfId="44362"/>
    <cellStyle name="Labels 2 4 5" xfId="27462"/>
    <cellStyle name="Labels 2 4 5 2" xfId="44363"/>
    <cellStyle name="Labels 2 4 6" xfId="27463"/>
    <cellStyle name="Labels 2 4 6 2" xfId="44364"/>
    <cellStyle name="Labels 2 4 7" xfId="27464"/>
    <cellStyle name="Labels 2 4 7 2" xfId="44365"/>
    <cellStyle name="Labels 2 4 8" xfId="27465"/>
    <cellStyle name="Labels 2 4 8 2" xfId="44366"/>
    <cellStyle name="Labels 2 4 9" xfId="44367"/>
    <cellStyle name="Labels 2 5" xfId="27466"/>
    <cellStyle name="Labels 2 5 2" xfId="27467"/>
    <cellStyle name="Labels 2 5 2 2" xfId="44368"/>
    <cellStyle name="Labels 2 5 3" xfId="27468"/>
    <cellStyle name="Labels 2 5 3 2" xfId="44369"/>
    <cellStyle name="Labels 2 5 4" xfId="27469"/>
    <cellStyle name="Labels 2 5 4 2" xfId="44370"/>
    <cellStyle name="Labels 2 5 5" xfId="27470"/>
    <cellStyle name="Labels 2 5 5 2" xfId="44371"/>
    <cellStyle name="Labels 2 5 6" xfId="27471"/>
    <cellStyle name="Labels 2 5 6 2" xfId="44372"/>
    <cellStyle name="Labels 2 5 7" xfId="27472"/>
    <cellStyle name="Labels 2 5 7 2" xfId="44373"/>
    <cellStyle name="Labels 2 5 8" xfId="44374"/>
    <cellStyle name="Labels 2 6" xfId="27473"/>
    <cellStyle name="Labels 2 6 2" xfId="27474"/>
    <cellStyle name="Labels 2 6 2 2" xfId="44375"/>
    <cellStyle name="Labels 2 6 3" xfId="27475"/>
    <cellStyle name="Labels 2 6 3 2" xfId="44376"/>
    <cellStyle name="Labels 2 6 4" xfId="27476"/>
    <cellStyle name="Labels 2 6 4 2" xfId="44377"/>
    <cellStyle name="Labels 2 6 5" xfId="27477"/>
    <cellStyle name="Labels 2 6 5 2" xfId="44378"/>
    <cellStyle name="Labels 2 6 6" xfId="27478"/>
    <cellStyle name="Labels 2 6 6 2" xfId="44379"/>
    <cellStyle name="Labels 2 6 7" xfId="27479"/>
    <cellStyle name="Labels 2 6 7 2" xfId="44380"/>
    <cellStyle name="Labels 2 6 8" xfId="44381"/>
    <cellStyle name="Labels 2 7" xfId="27480"/>
    <cellStyle name="Labels 2 7 2" xfId="44382"/>
    <cellStyle name="Labels 2 8" xfId="27481"/>
    <cellStyle name="Labels 2 8 2" xfId="44383"/>
    <cellStyle name="Labels 2 9" xfId="27482"/>
    <cellStyle name="Labels 2 9 2" xfId="44384"/>
    <cellStyle name="Labels 20" xfId="27483"/>
    <cellStyle name="Labels 20 2" xfId="44385"/>
    <cellStyle name="Labels 21" xfId="27484"/>
    <cellStyle name="Labels 21 2" xfId="27485"/>
    <cellStyle name="Labels 21 3" xfId="27486"/>
    <cellStyle name="Labels 22" xfId="27487"/>
    <cellStyle name="Labels 22 2" xfId="44386"/>
    <cellStyle name="Labels 23" xfId="27488"/>
    <cellStyle name="Labels 23 2" xfId="44387"/>
    <cellStyle name="Labels 24" xfId="27489"/>
    <cellStyle name="Labels 24 2" xfId="44388"/>
    <cellStyle name="Labels 25" xfId="27490"/>
    <cellStyle name="Labels 25 2" xfId="27491"/>
    <cellStyle name="Labels 25 3" xfId="27492"/>
    <cellStyle name="Labels 26" xfId="27493"/>
    <cellStyle name="Labels 26 2" xfId="27494"/>
    <cellStyle name="Labels 26 3" xfId="27495"/>
    <cellStyle name="Labels 27" xfId="27496"/>
    <cellStyle name="Labels 28" xfId="27497"/>
    <cellStyle name="Labels 29" xfId="42601"/>
    <cellStyle name="Labels 3" xfId="27498"/>
    <cellStyle name="Labels 3 10" xfId="44389"/>
    <cellStyle name="Labels 3 2" xfId="27499"/>
    <cellStyle name="Labels 3 2 2" xfId="27500"/>
    <cellStyle name="Labels 3 2 2 2" xfId="27501"/>
    <cellStyle name="Labels 3 2 2 2 2" xfId="44390"/>
    <cellStyle name="Labels 3 2 2 3" xfId="27502"/>
    <cellStyle name="Labels 3 2 2 3 2" xfId="44391"/>
    <cellStyle name="Labels 3 2 2 4" xfId="27503"/>
    <cellStyle name="Labels 3 2 2 4 2" xfId="44392"/>
    <cellStyle name="Labels 3 2 2 5" xfId="27504"/>
    <cellStyle name="Labels 3 2 2 5 2" xfId="44393"/>
    <cellStyle name="Labels 3 2 2 6" xfId="27505"/>
    <cellStyle name="Labels 3 2 2 6 2" xfId="44394"/>
    <cellStyle name="Labels 3 2 2 7" xfId="27506"/>
    <cellStyle name="Labels 3 2 2 7 2" xfId="44395"/>
    <cellStyle name="Labels 3 2 2 8" xfId="44396"/>
    <cellStyle name="Labels 3 2 3" xfId="27507"/>
    <cellStyle name="Labels 3 2 3 2" xfId="44397"/>
    <cellStyle name="Labels 3 2 4" xfId="27508"/>
    <cellStyle name="Labels 3 2 4 2" xfId="44398"/>
    <cellStyle name="Labels 3 2 5" xfId="27509"/>
    <cellStyle name="Labels 3 2 5 2" xfId="44399"/>
    <cellStyle name="Labels 3 2 6" xfId="27510"/>
    <cellStyle name="Labels 3 2 6 2" xfId="44400"/>
    <cellStyle name="Labels 3 2 7" xfId="27511"/>
    <cellStyle name="Labels 3 2 7 2" xfId="44401"/>
    <cellStyle name="Labels 3 2 8" xfId="27512"/>
    <cellStyle name="Labels 3 2 8 2" xfId="44402"/>
    <cellStyle name="Labels 3 2 9" xfId="44403"/>
    <cellStyle name="Labels 3 3" xfId="27513"/>
    <cellStyle name="Labels 3 3 2" xfId="27514"/>
    <cellStyle name="Labels 3 3 2 2" xfId="27515"/>
    <cellStyle name="Labels 3 3 2 2 2" xfId="44404"/>
    <cellStyle name="Labels 3 3 2 3" xfId="27516"/>
    <cellStyle name="Labels 3 3 2 3 2" xfId="44405"/>
    <cellStyle name="Labels 3 3 2 4" xfId="27517"/>
    <cellStyle name="Labels 3 3 2 4 2" xfId="44406"/>
    <cellStyle name="Labels 3 3 2 5" xfId="27518"/>
    <cellStyle name="Labels 3 3 2 5 2" xfId="44407"/>
    <cellStyle name="Labels 3 3 2 6" xfId="27519"/>
    <cellStyle name="Labels 3 3 2 6 2" xfId="44408"/>
    <cellStyle name="Labels 3 3 2 7" xfId="27520"/>
    <cellStyle name="Labels 3 3 2 7 2" xfId="44409"/>
    <cellStyle name="Labels 3 3 2 8" xfId="44410"/>
    <cellStyle name="Labels 3 3 3" xfId="27521"/>
    <cellStyle name="Labels 3 3 3 2" xfId="44411"/>
    <cellStyle name="Labels 3 3 4" xfId="27522"/>
    <cellStyle name="Labels 3 3 4 2" xfId="44412"/>
    <cellStyle name="Labels 3 3 5" xfId="27523"/>
    <cellStyle name="Labels 3 3 5 2" xfId="44413"/>
    <cellStyle name="Labels 3 3 6" xfId="27524"/>
    <cellStyle name="Labels 3 3 6 2" xfId="44414"/>
    <cellStyle name="Labels 3 3 7" xfId="27525"/>
    <cellStyle name="Labels 3 3 7 2" xfId="44415"/>
    <cellStyle name="Labels 3 3 8" xfId="27526"/>
    <cellStyle name="Labels 3 3 8 2" xfId="44416"/>
    <cellStyle name="Labels 3 3 9" xfId="44417"/>
    <cellStyle name="Labels 3 4" xfId="27527"/>
    <cellStyle name="Labels 3 4 2" xfId="27528"/>
    <cellStyle name="Labels 3 4 2 2" xfId="44418"/>
    <cellStyle name="Labels 3 4 3" xfId="27529"/>
    <cellStyle name="Labels 3 4 3 2" xfId="44419"/>
    <cellStyle name="Labels 3 4 4" xfId="27530"/>
    <cellStyle name="Labels 3 4 4 2" xfId="44420"/>
    <cellStyle name="Labels 3 4 5" xfId="27531"/>
    <cellStyle name="Labels 3 4 5 2" xfId="44421"/>
    <cellStyle name="Labels 3 4 6" xfId="27532"/>
    <cellStyle name="Labels 3 4 6 2" xfId="44422"/>
    <cellStyle name="Labels 3 4 7" xfId="27533"/>
    <cellStyle name="Labels 3 4 7 2" xfId="44423"/>
    <cellStyle name="Labels 3 4 8" xfId="44424"/>
    <cellStyle name="Labels 3 5" xfId="27534"/>
    <cellStyle name="Labels 3 5 2" xfId="27535"/>
    <cellStyle name="Labels 3 5 2 2" xfId="44425"/>
    <cellStyle name="Labels 3 5 3" xfId="27536"/>
    <cellStyle name="Labels 3 5 3 2" xfId="44426"/>
    <cellStyle name="Labels 3 5 4" xfId="27537"/>
    <cellStyle name="Labels 3 5 4 2" xfId="44427"/>
    <cellStyle name="Labels 3 5 5" xfId="27538"/>
    <cellStyle name="Labels 3 5 5 2" xfId="44428"/>
    <cellStyle name="Labels 3 5 6" xfId="27539"/>
    <cellStyle name="Labels 3 5 6 2" xfId="44429"/>
    <cellStyle name="Labels 3 5 7" xfId="27540"/>
    <cellStyle name="Labels 3 5 7 2" xfId="44430"/>
    <cellStyle name="Labels 3 5 8" xfId="44431"/>
    <cellStyle name="Labels 3 6" xfId="27541"/>
    <cellStyle name="Labels 3 6 2" xfId="44432"/>
    <cellStyle name="Labels 3 7" xfId="27542"/>
    <cellStyle name="Labels 3 7 2" xfId="44433"/>
    <cellStyle name="Labels 3 8" xfId="27543"/>
    <cellStyle name="Labels 3 8 2" xfId="44434"/>
    <cellStyle name="Labels 3 9" xfId="27544"/>
    <cellStyle name="Labels 3 9 2" xfId="44435"/>
    <cellStyle name="Labels 30" xfId="45214"/>
    <cellStyle name="Labels 4" xfId="27545"/>
    <cellStyle name="Labels 4 10" xfId="44436"/>
    <cellStyle name="Labels 4 2" xfId="27546"/>
    <cellStyle name="Labels 4 2 2" xfId="27547"/>
    <cellStyle name="Labels 4 2 2 2" xfId="27548"/>
    <cellStyle name="Labels 4 2 2 2 2" xfId="44437"/>
    <cellStyle name="Labels 4 2 2 3" xfId="27549"/>
    <cellStyle name="Labels 4 2 2 3 2" xfId="44438"/>
    <cellStyle name="Labels 4 2 2 4" xfId="27550"/>
    <cellStyle name="Labels 4 2 2 4 2" xfId="44439"/>
    <cellStyle name="Labels 4 2 2 5" xfId="27551"/>
    <cellStyle name="Labels 4 2 2 5 2" xfId="44440"/>
    <cellStyle name="Labels 4 2 2 6" xfId="27552"/>
    <cellStyle name="Labels 4 2 2 6 2" xfId="44441"/>
    <cellStyle name="Labels 4 2 2 7" xfId="27553"/>
    <cellStyle name="Labels 4 2 2 7 2" xfId="44442"/>
    <cellStyle name="Labels 4 2 2 8" xfId="44443"/>
    <cellStyle name="Labels 4 2 3" xfId="27554"/>
    <cellStyle name="Labels 4 2 3 2" xfId="44444"/>
    <cellStyle name="Labels 4 2 4" xfId="27555"/>
    <cellStyle name="Labels 4 2 4 2" xfId="44445"/>
    <cellStyle name="Labels 4 2 5" xfId="27556"/>
    <cellStyle name="Labels 4 2 5 2" xfId="44446"/>
    <cellStyle name="Labels 4 2 6" xfId="27557"/>
    <cellStyle name="Labels 4 2 6 2" xfId="44447"/>
    <cellStyle name="Labels 4 2 7" xfId="27558"/>
    <cellStyle name="Labels 4 2 7 2" xfId="44448"/>
    <cellStyle name="Labels 4 2 8" xfId="27559"/>
    <cellStyle name="Labels 4 2 8 2" xfId="44449"/>
    <cellStyle name="Labels 4 2 9" xfId="44450"/>
    <cellStyle name="Labels 4 3" xfId="27560"/>
    <cellStyle name="Labels 4 3 2" xfId="27561"/>
    <cellStyle name="Labels 4 3 2 2" xfId="27562"/>
    <cellStyle name="Labels 4 3 2 2 2" xfId="44451"/>
    <cellStyle name="Labels 4 3 2 3" xfId="27563"/>
    <cellStyle name="Labels 4 3 2 3 2" xfId="44452"/>
    <cellStyle name="Labels 4 3 2 4" xfId="27564"/>
    <cellStyle name="Labels 4 3 2 4 2" xfId="44453"/>
    <cellStyle name="Labels 4 3 2 5" xfId="27565"/>
    <cellStyle name="Labels 4 3 2 5 2" xfId="44454"/>
    <cellStyle name="Labels 4 3 2 6" xfId="27566"/>
    <cellStyle name="Labels 4 3 2 6 2" xfId="44455"/>
    <cellStyle name="Labels 4 3 2 7" xfId="27567"/>
    <cellStyle name="Labels 4 3 2 7 2" xfId="44456"/>
    <cellStyle name="Labels 4 3 2 8" xfId="44457"/>
    <cellStyle name="Labels 4 3 3" xfId="27568"/>
    <cellStyle name="Labels 4 3 3 2" xfId="44458"/>
    <cellStyle name="Labels 4 3 4" xfId="27569"/>
    <cellStyle name="Labels 4 3 4 2" xfId="44459"/>
    <cellStyle name="Labels 4 3 5" xfId="27570"/>
    <cellStyle name="Labels 4 3 5 2" xfId="44460"/>
    <cellStyle name="Labels 4 3 6" xfId="27571"/>
    <cellStyle name="Labels 4 3 6 2" xfId="44461"/>
    <cellStyle name="Labels 4 3 7" xfId="27572"/>
    <cellStyle name="Labels 4 3 7 2" xfId="44462"/>
    <cellStyle name="Labels 4 3 8" xfId="27573"/>
    <cellStyle name="Labels 4 3 8 2" xfId="44463"/>
    <cellStyle name="Labels 4 3 9" xfId="44464"/>
    <cellStyle name="Labels 4 4" xfId="27574"/>
    <cellStyle name="Labels 4 4 2" xfId="27575"/>
    <cellStyle name="Labels 4 4 2 2" xfId="44465"/>
    <cellStyle name="Labels 4 4 3" xfId="27576"/>
    <cellStyle name="Labels 4 4 3 2" xfId="44466"/>
    <cellStyle name="Labels 4 4 4" xfId="27577"/>
    <cellStyle name="Labels 4 4 4 2" xfId="44467"/>
    <cellStyle name="Labels 4 4 5" xfId="27578"/>
    <cellStyle name="Labels 4 4 5 2" xfId="44468"/>
    <cellStyle name="Labels 4 4 6" xfId="27579"/>
    <cellStyle name="Labels 4 4 6 2" xfId="44469"/>
    <cellStyle name="Labels 4 4 7" xfId="27580"/>
    <cellStyle name="Labels 4 4 7 2" xfId="44470"/>
    <cellStyle name="Labels 4 4 8" xfId="44471"/>
    <cellStyle name="Labels 4 5" xfId="27581"/>
    <cellStyle name="Labels 4 5 2" xfId="27582"/>
    <cellStyle name="Labels 4 5 2 2" xfId="44472"/>
    <cellStyle name="Labels 4 5 3" xfId="27583"/>
    <cellStyle name="Labels 4 5 3 2" xfId="44473"/>
    <cellStyle name="Labels 4 5 4" xfId="27584"/>
    <cellStyle name="Labels 4 5 4 2" xfId="44474"/>
    <cellStyle name="Labels 4 5 5" xfId="27585"/>
    <cellStyle name="Labels 4 5 5 2" xfId="44475"/>
    <cellStyle name="Labels 4 5 6" xfId="27586"/>
    <cellStyle name="Labels 4 5 6 2" xfId="44476"/>
    <cellStyle name="Labels 4 5 7" xfId="27587"/>
    <cellStyle name="Labels 4 5 7 2" xfId="44477"/>
    <cellStyle name="Labels 4 5 8" xfId="44478"/>
    <cellStyle name="Labels 4 6" xfId="27588"/>
    <cellStyle name="Labels 4 6 2" xfId="44479"/>
    <cellStyle name="Labels 4 7" xfId="27589"/>
    <cellStyle name="Labels 4 7 2" xfId="44480"/>
    <cellStyle name="Labels 4 8" xfId="27590"/>
    <cellStyle name="Labels 4 8 2" xfId="44481"/>
    <cellStyle name="Labels 4 9" xfId="27591"/>
    <cellStyle name="Labels 4 9 2" xfId="44482"/>
    <cellStyle name="Labels 5" xfId="27592"/>
    <cellStyle name="Labels 5 10" xfId="27593"/>
    <cellStyle name="Labels 5 11" xfId="27594"/>
    <cellStyle name="Labels 5 2" xfId="27595"/>
    <cellStyle name="Labels 5 2 2" xfId="27596"/>
    <cellStyle name="Labels 5 2 2 2" xfId="27597"/>
    <cellStyle name="Labels 5 2 2 2 2" xfId="44483"/>
    <cellStyle name="Labels 5 2 2 3" xfId="27598"/>
    <cellStyle name="Labels 5 2 2 3 2" xfId="44484"/>
    <cellStyle name="Labels 5 2 2 4" xfId="27599"/>
    <cellStyle name="Labels 5 2 2 4 2" xfId="44485"/>
    <cellStyle name="Labels 5 2 2 5" xfId="27600"/>
    <cellStyle name="Labels 5 2 2 5 2" xfId="44486"/>
    <cellStyle name="Labels 5 2 2 6" xfId="27601"/>
    <cellStyle name="Labels 5 2 2 6 2" xfId="44487"/>
    <cellStyle name="Labels 5 2 2 7" xfId="27602"/>
    <cellStyle name="Labels 5 2 2 7 2" xfId="44488"/>
    <cellStyle name="Labels 5 2 2 8" xfId="44489"/>
    <cellStyle name="Labels 5 2 3" xfId="27603"/>
    <cellStyle name="Labels 5 2 3 2" xfId="44490"/>
    <cellStyle name="Labels 5 2 4" xfId="27604"/>
    <cellStyle name="Labels 5 2 4 2" xfId="44491"/>
    <cellStyle name="Labels 5 2 5" xfId="27605"/>
    <cellStyle name="Labels 5 2 5 2" xfId="44492"/>
    <cellStyle name="Labels 5 2 6" xfId="27606"/>
    <cellStyle name="Labels 5 2 6 2" xfId="44493"/>
    <cellStyle name="Labels 5 2 7" xfId="27607"/>
    <cellStyle name="Labels 5 2 7 2" xfId="44494"/>
    <cellStyle name="Labels 5 2 8" xfId="27608"/>
    <cellStyle name="Labels 5 2 8 2" xfId="44495"/>
    <cellStyle name="Labels 5 2 9" xfId="44496"/>
    <cellStyle name="Labels 5 3" xfId="27609"/>
    <cellStyle name="Labels 5 3 2" xfId="27610"/>
    <cellStyle name="Labels 5 3 2 2" xfId="27611"/>
    <cellStyle name="Labels 5 3 2 2 2" xfId="44497"/>
    <cellStyle name="Labels 5 3 2 3" xfId="27612"/>
    <cellStyle name="Labels 5 3 2 3 2" xfId="44498"/>
    <cellStyle name="Labels 5 3 2 4" xfId="27613"/>
    <cellStyle name="Labels 5 3 2 4 2" xfId="44499"/>
    <cellStyle name="Labels 5 3 2 5" xfId="27614"/>
    <cellStyle name="Labels 5 3 2 5 2" xfId="44500"/>
    <cellStyle name="Labels 5 3 2 6" xfId="27615"/>
    <cellStyle name="Labels 5 3 2 6 2" xfId="44501"/>
    <cellStyle name="Labels 5 3 2 7" xfId="27616"/>
    <cellStyle name="Labels 5 3 2 7 2" xfId="44502"/>
    <cellStyle name="Labels 5 3 2 8" xfId="44503"/>
    <cellStyle name="Labels 5 3 3" xfId="27617"/>
    <cellStyle name="Labels 5 3 3 2" xfId="44504"/>
    <cellStyle name="Labels 5 3 4" xfId="27618"/>
    <cellStyle name="Labels 5 3 4 2" xfId="44505"/>
    <cellStyle name="Labels 5 3 5" xfId="27619"/>
    <cellStyle name="Labels 5 3 5 2" xfId="44506"/>
    <cellStyle name="Labels 5 3 6" xfId="27620"/>
    <cellStyle name="Labels 5 3 6 2" xfId="44507"/>
    <cellStyle name="Labels 5 3 7" xfId="27621"/>
    <cellStyle name="Labels 5 3 7 2" xfId="44508"/>
    <cellStyle name="Labels 5 3 8" xfId="27622"/>
    <cellStyle name="Labels 5 3 8 2" xfId="44509"/>
    <cellStyle name="Labels 5 3 9" xfId="44510"/>
    <cellStyle name="Labels 5 4" xfId="27623"/>
    <cellStyle name="Labels 5 4 2" xfId="27624"/>
    <cellStyle name="Labels 5 4 2 2" xfId="44511"/>
    <cellStyle name="Labels 5 4 3" xfId="27625"/>
    <cellStyle name="Labels 5 4 3 2" xfId="44512"/>
    <cellStyle name="Labels 5 4 4" xfId="27626"/>
    <cellStyle name="Labels 5 4 4 2" xfId="44513"/>
    <cellStyle name="Labels 5 4 5" xfId="27627"/>
    <cellStyle name="Labels 5 4 5 2" xfId="44514"/>
    <cellStyle name="Labels 5 4 6" xfId="27628"/>
    <cellStyle name="Labels 5 4 6 2" xfId="44515"/>
    <cellStyle name="Labels 5 4 7" xfId="27629"/>
    <cellStyle name="Labels 5 4 7 2" xfId="44516"/>
    <cellStyle name="Labels 5 4 8" xfId="44517"/>
    <cellStyle name="Labels 5 5" xfId="27630"/>
    <cellStyle name="Labels 5 5 2" xfId="27631"/>
    <cellStyle name="Labels 5 5 2 2" xfId="44518"/>
    <cellStyle name="Labels 5 5 3" xfId="27632"/>
    <cellStyle name="Labels 5 5 3 2" xfId="44519"/>
    <cellStyle name="Labels 5 5 4" xfId="27633"/>
    <cellStyle name="Labels 5 5 4 2" xfId="44520"/>
    <cellStyle name="Labels 5 5 5" xfId="27634"/>
    <cellStyle name="Labels 5 5 5 2" xfId="44521"/>
    <cellStyle name="Labels 5 5 6" xfId="27635"/>
    <cellStyle name="Labels 5 5 6 2" xfId="44522"/>
    <cellStyle name="Labels 5 5 7" xfId="27636"/>
    <cellStyle name="Labels 5 5 7 2" xfId="44523"/>
    <cellStyle name="Labels 5 5 8" xfId="44524"/>
    <cellStyle name="Labels 5 6" xfId="27637"/>
    <cellStyle name="Labels 5 6 2" xfId="44525"/>
    <cellStyle name="Labels 5 7" xfId="27638"/>
    <cellStyle name="Labels 5 7 2" xfId="44526"/>
    <cellStyle name="Labels 5 8" xfId="27639"/>
    <cellStyle name="Labels 5 8 2" xfId="44527"/>
    <cellStyle name="Labels 5 9" xfId="27640"/>
    <cellStyle name="Labels 5 9 2" xfId="44528"/>
    <cellStyle name="Labels 6" xfId="27641"/>
    <cellStyle name="Labels 6 10" xfId="44529"/>
    <cellStyle name="Labels 6 2" xfId="27642"/>
    <cellStyle name="Labels 6 2 2" xfId="27643"/>
    <cellStyle name="Labels 6 2 2 2" xfId="27644"/>
    <cellStyle name="Labels 6 2 2 2 2" xfId="44530"/>
    <cellStyle name="Labels 6 2 2 3" xfId="27645"/>
    <cellStyle name="Labels 6 2 2 3 2" xfId="44531"/>
    <cellStyle name="Labels 6 2 2 4" xfId="27646"/>
    <cellStyle name="Labels 6 2 2 4 2" xfId="44532"/>
    <cellStyle name="Labels 6 2 2 5" xfId="27647"/>
    <cellStyle name="Labels 6 2 2 5 2" xfId="44533"/>
    <cellStyle name="Labels 6 2 2 6" xfId="27648"/>
    <cellStyle name="Labels 6 2 2 6 2" xfId="44534"/>
    <cellStyle name="Labels 6 2 2 7" xfId="27649"/>
    <cellStyle name="Labels 6 2 2 7 2" xfId="44535"/>
    <cellStyle name="Labels 6 2 2 8" xfId="44536"/>
    <cellStyle name="Labels 6 2 3" xfId="27650"/>
    <cellStyle name="Labels 6 2 3 2" xfId="44537"/>
    <cellStyle name="Labels 6 2 4" xfId="27651"/>
    <cellStyle name="Labels 6 2 4 2" xfId="44538"/>
    <cellStyle name="Labels 6 2 5" xfId="27652"/>
    <cellStyle name="Labels 6 2 5 2" xfId="44539"/>
    <cellStyle name="Labels 6 2 6" xfId="27653"/>
    <cellStyle name="Labels 6 2 6 2" xfId="44540"/>
    <cellStyle name="Labels 6 2 7" xfId="27654"/>
    <cellStyle name="Labels 6 2 7 2" xfId="44541"/>
    <cellStyle name="Labels 6 2 8" xfId="27655"/>
    <cellStyle name="Labels 6 2 8 2" xfId="44542"/>
    <cellStyle name="Labels 6 2 9" xfId="44543"/>
    <cellStyle name="Labels 6 3" xfId="27656"/>
    <cellStyle name="Labels 6 3 2" xfId="27657"/>
    <cellStyle name="Labels 6 3 2 2" xfId="27658"/>
    <cellStyle name="Labels 6 3 2 2 2" xfId="44544"/>
    <cellStyle name="Labels 6 3 2 3" xfId="27659"/>
    <cellStyle name="Labels 6 3 2 3 2" xfId="44545"/>
    <cellStyle name="Labels 6 3 2 4" xfId="27660"/>
    <cellStyle name="Labels 6 3 2 4 2" xfId="44546"/>
    <cellStyle name="Labels 6 3 2 5" xfId="27661"/>
    <cellStyle name="Labels 6 3 2 5 2" xfId="44547"/>
    <cellStyle name="Labels 6 3 2 6" xfId="27662"/>
    <cellStyle name="Labels 6 3 2 6 2" xfId="44548"/>
    <cellStyle name="Labels 6 3 2 7" xfId="27663"/>
    <cellStyle name="Labels 6 3 2 7 2" xfId="44549"/>
    <cellStyle name="Labels 6 3 2 8" xfId="44550"/>
    <cellStyle name="Labels 6 3 3" xfId="27664"/>
    <cellStyle name="Labels 6 3 3 2" xfId="44551"/>
    <cellStyle name="Labels 6 3 4" xfId="27665"/>
    <cellStyle name="Labels 6 3 4 2" xfId="44552"/>
    <cellStyle name="Labels 6 3 5" xfId="27666"/>
    <cellStyle name="Labels 6 3 5 2" xfId="44553"/>
    <cellStyle name="Labels 6 3 6" xfId="27667"/>
    <cellStyle name="Labels 6 3 6 2" xfId="44554"/>
    <cellStyle name="Labels 6 3 7" xfId="27668"/>
    <cellStyle name="Labels 6 3 7 2" xfId="44555"/>
    <cellStyle name="Labels 6 3 8" xfId="27669"/>
    <cellStyle name="Labels 6 3 8 2" xfId="44556"/>
    <cellStyle name="Labels 6 3 9" xfId="44557"/>
    <cellStyle name="Labels 6 4" xfId="27670"/>
    <cellStyle name="Labels 6 4 2" xfId="27671"/>
    <cellStyle name="Labels 6 4 2 2" xfId="44558"/>
    <cellStyle name="Labels 6 4 3" xfId="27672"/>
    <cellStyle name="Labels 6 4 3 2" xfId="44559"/>
    <cellStyle name="Labels 6 4 4" xfId="27673"/>
    <cellStyle name="Labels 6 4 4 2" xfId="44560"/>
    <cellStyle name="Labels 6 4 5" xfId="27674"/>
    <cellStyle name="Labels 6 4 5 2" xfId="44561"/>
    <cellStyle name="Labels 6 4 6" xfId="27675"/>
    <cellStyle name="Labels 6 4 6 2" xfId="44562"/>
    <cellStyle name="Labels 6 4 7" xfId="27676"/>
    <cellStyle name="Labels 6 4 7 2" xfId="44563"/>
    <cellStyle name="Labels 6 4 8" xfId="44564"/>
    <cellStyle name="Labels 6 5" xfId="27677"/>
    <cellStyle name="Labels 6 5 2" xfId="27678"/>
    <cellStyle name="Labels 6 5 2 2" xfId="44565"/>
    <cellStyle name="Labels 6 5 3" xfId="27679"/>
    <cellStyle name="Labels 6 5 3 2" xfId="44566"/>
    <cellStyle name="Labels 6 5 4" xfId="27680"/>
    <cellStyle name="Labels 6 5 4 2" xfId="44567"/>
    <cellStyle name="Labels 6 5 5" xfId="27681"/>
    <cellStyle name="Labels 6 5 5 2" xfId="44568"/>
    <cellStyle name="Labels 6 5 6" xfId="27682"/>
    <cellStyle name="Labels 6 5 6 2" xfId="44569"/>
    <cellStyle name="Labels 6 5 7" xfId="27683"/>
    <cellStyle name="Labels 6 5 7 2" xfId="44570"/>
    <cellStyle name="Labels 6 5 8" xfId="44571"/>
    <cellStyle name="Labels 6 6" xfId="27684"/>
    <cellStyle name="Labels 6 6 2" xfId="44572"/>
    <cellStyle name="Labels 6 7" xfId="27685"/>
    <cellStyle name="Labels 6 7 2" xfId="44573"/>
    <cellStyle name="Labels 6 8" xfId="27686"/>
    <cellStyle name="Labels 6 8 2" xfId="44574"/>
    <cellStyle name="Labels 6 9" xfId="27687"/>
    <cellStyle name="Labels 6 9 2" xfId="44575"/>
    <cellStyle name="Labels 7" xfId="27688"/>
    <cellStyle name="Labels 7 10" xfId="27689"/>
    <cellStyle name="Labels 7 11" xfId="27690"/>
    <cellStyle name="Labels 7 2" xfId="27691"/>
    <cellStyle name="Labels 7 2 2" xfId="27692"/>
    <cellStyle name="Labels 7 2 2 2" xfId="27693"/>
    <cellStyle name="Labels 7 2 2 2 2" xfId="44576"/>
    <cellStyle name="Labels 7 2 2 3" xfId="27694"/>
    <cellStyle name="Labels 7 2 2 3 2" xfId="44577"/>
    <cellStyle name="Labels 7 2 2 4" xfId="27695"/>
    <cellStyle name="Labels 7 2 2 4 2" xfId="44578"/>
    <cellStyle name="Labels 7 2 2 5" xfId="27696"/>
    <cellStyle name="Labels 7 2 2 5 2" xfId="44579"/>
    <cellStyle name="Labels 7 2 2 6" xfId="27697"/>
    <cellStyle name="Labels 7 2 2 6 2" xfId="44580"/>
    <cellStyle name="Labels 7 2 2 7" xfId="27698"/>
    <cellStyle name="Labels 7 2 2 7 2" xfId="44581"/>
    <cellStyle name="Labels 7 2 2 8" xfId="44582"/>
    <cellStyle name="Labels 7 2 3" xfId="27699"/>
    <cellStyle name="Labels 7 2 3 2" xfId="44583"/>
    <cellStyle name="Labels 7 2 4" xfId="27700"/>
    <cellStyle name="Labels 7 2 4 2" xfId="44584"/>
    <cellStyle name="Labels 7 2 5" xfId="27701"/>
    <cellStyle name="Labels 7 2 5 2" xfId="44585"/>
    <cellStyle name="Labels 7 2 6" xfId="27702"/>
    <cellStyle name="Labels 7 2 6 2" xfId="44586"/>
    <cellStyle name="Labels 7 2 7" xfId="27703"/>
    <cellStyle name="Labels 7 2 7 2" xfId="44587"/>
    <cellStyle name="Labels 7 2 8" xfId="27704"/>
    <cellStyle name="Labels 7 2 8 2" xfId="44588"/>
    <cellStyle name="Labels 7 2 9" xfId="44589"/>
    <cellStyle name="Labels 7 3" xfId="27705"/>
    <cellStyle name="Labels 7 3 2" xfId="27706"/>
    <cellStyle name="Labels 7 3 2 2" xfId="27707"/>
    <cellStyle name="Labels 7 3 2 2 2" xfId="44590"/>
    <cellStyle name="Labels 7 3 2 3" xfId="27708"/>
    <cellStyle name="Labels 7 3 2 3 2" xfId="44591"/>
    <cellStyle name="Labels 7 3 2 4" xfId="27709"/>
    <cellStyle name="Labels 7 3 2 4 2" xfId="44592"/>
    <cellStyle name="Labels 7 3 2 5" xfId="27710"/>
    <cellStyle name="Labels 7 3 2 5 2" xfId="44593"/>
    <cellStyle name="Labels 7 3 2 6" xfId="27711"/>
    <cellStyle name="Labels 7 3 2 6 2" xfId="44594"/>
    <cellStyle name="Labels 7 3 2 7" xfId="27712"/>
    <cellStyle name="Labels 7 3 2 7 2" xfId="44595"/>
    <cellStyle name="Labels 7 3 2 8" xfId="44596"/>
    <cellStyle name="Labels 7 3 3" xfId="27713"/>
    <cellStyle name="Labels 7 3 3 2" xfId="44597"/>
    <cellStyle name="Labels 7 3 4" xfId="27714"/>
    <cellStyle name="Labels 7 3 4 2" xfId="44598"/>
    <cellStyle name="Labels 7 3 5" xfId="27715"/>
    <cellStyle name="Labels 7 3 5 2" xfId="44599"/>
    <cellStyle name="Labels 7 3 6" xfId="27716"/>
    <cellStyle name="Labels 7 3 6 2" xfId="44600"/>
    <cellStyle name="Labels 7 3 7" xfId="27717"/>
    <cellStyle name="Labels 7 3 7 2" xfId="44601"/>
    <cellStyle name="Labels 7 3 8" xfId="27718"/>
    <cellStyle name="Labels 7 3 8 2" xfId="44602"/>
    <cellStyle name="Labels 7 3 9" xfId="44603"/>
    <cellStyle name="Labels 7 4" xfId="27719"/>
    <cellStyle name="Labels 7 4 2" xfId="27720"/>
    <cellStyle name="Labels 7 4 2 2" xfId="44604"/>
    <cellStyle name="Labels 7 4 3" xfId="27721"/>
    <cellStyle name="Labels 7 4 3 2" xfId="44605"/>
    <cellStyle name="Labels 7 4 4" xfId="27722"/>
    <cellStyle name="Labels 7 4 4 2" xfId="44606"/>
    <cellStyle name="Labels 7 4 5" xfId="27723"/>
    <cellStyle name="Labels 7 4 5 2" xfId="44607"/>
    <cellStyle name="Labels 7 4 6" xfId="27724"/>
    <cellStyle name="Labels 7 4 6 2" xfId="44608"/>
    <cellStyle name="Labels 7 4 7" xfId="27725"/>
    <cellStyle name="Labels 7 4 7 2" xfId="44609"/>
    <cellStyle name="Labels 7 4 8" xfId="44610"/>
    <cellStyle name="Labels 7 5" xfId="27726"/>
    <cellStyle name="Labels 7 5 2" xfId="27727"/>
    <cellStyle name="Labels 7 5 2 2" xfId="44611"/>
    <cellStyle name="Labels 7 5 3" xfId="27728"/>
    <cellStyle name="Labels 7 5 3 2" xfId="44612"/>
    <cellStyle name="Labels 7 5 4" xfId="27729"/>
    <cellStyle name="Labels 7 5 4 2" xfId="44613"/>
    <cellStyle name="Labels 7 5 5" xfId="27730"/>
    <cellStyle name="Labels 7 5 5 2" xfId="44614"/>
    <cellStyle name="Labels 7 5 6" xfId="27731"/>
    <cellStyle name="Labels 7 5 6 2" xfId="44615"/>
    <cellStyle name="Labels 7 5 7" xfId="27732"/>
    <cellStyle name="Labels 7 5 7 2" xfId="44616"/>
    <cellStyle name="Labels 7 5 8" xfId="44617"/>
    <cellStyle name="Labels 7 6" xfId="27733"/>
    <cellStyle name="Labels 7 6 2" xfId="44618"/>
    <cellStyle name="Labels 7 7" xfId="27734"/>
    <cellStyle name="Labels 7 7 2" xfId="44619"/>
    <cellStyle name="Labels 7 8" xfId="27735"/>
    <cellStyle name="Labels 7 8 2" xfId="44620"/>
    <cellStyle name="Labels 7 9" xfId="27736"/>
    <cellStyle name="Labels 7 9 2" xfId="44621"/>
    <cellStyle name="Labels 8" xfId="27737"/>
    <cellStyle name="Labels 8 2" xfId="27738"/>
    <cellStyle name="Labels 8 2 2" xfId="27739"/>
    <cellStyle name="Labels 8 2 2 2" xfId="44622"/>
    <cellStyle name="Labels 8 2 3" xfId="27740"/>
    <cellStyle name="Labels 8 2 3 2" xfId="44623"/>
    <cellStyle name="Labels 8 2 4" xfId="27741"/>
    <cellStyle name="Labels 8 2 4 2" xfId="44624"/>
    <cellStyle name="Labels 8 2 5" xfId="27742"/>
    <cellStyle name="Labels 8 2 5 2" xfId="44625"/>
    <cellStyle name="Labels 8 2 6" xfId="27743"/>
    <cellStyle name="Labels 8 2 6 2" xfId="44626"/>
    <cellStyle name="Labels 8 2 7" xfId="27744"/>
    <cellStyle name="Labels 8 2 7 2" xfId="44627"/>
    <cellStyle name="Labels 8 2 8" xfId="44628"/>
    <cellStyle name="Labels 8 3" xfId="27745"/>
    <cellStyle name="Labels 8 3 2" xfId="44629"/>
    <cellStyle name="Labels 8 4" xfId="27746"/>
    <cellStyle name="Labels 8 4 2" xfId="44630"/>
    <cellStyle name="Labels 8 5" xfId="27747"/>
    <cellStyle name="Labels 8 5 2" xfId="44631"/>
    <cellStyle name="Labels 8 6" xfId="27748"/>
    <cellStyle name="Labels 8 6 2" xfId="44632"/>
    <cellStyle name="Labels 8 7" xfId="27749"/>
    <cellStyle name="Labels 8 7 2" xfId="44633"/>
    <cellStyle name="Labels 8 8" xfId="27750"/>
    <cellStyle name="Labels 8 8 2" xfId="44634"/>
    <cellStyle name="Labels 8 9" xfId="44635"/>
    <cellStyle name="Labels 9" xfId="27751"/>
    <cellStyle name="Labels 9 2" xfId="27752"/>
    <cellStyle name="Labels 9 2 2" xfId="27753"/>
    <cellStyle name="Labels 9 2 2 2" xfId="44636"/>
    <cellStyle name="Labels 9 2 3" xfId="27754"/>
    <cellStyle name="Labels 9 2 3 2" xfId="44637"/>
    <cellStyle name="Labels 9 2 4" xfId="27755"/>
    <cellStyle name="Labels 9 2 4 2" xfId="44638"/>
    <cellStyle name="Labels 9 2 5" xfId="27756"/>
    <cellStyle name="Labels 9 2 5 2" xfId="44639"/>
    <cellStyle name="Labels 9 2 6" xfId="27757"/>
    <cellStyle name="Labels 9 2 6 2" xfId="44640"/>
    <cellStyle name="Labels 9 2 7" xfId="27758"/>
    <cellStyle name="Labels 9 2 7 2" xfId="44641"/>
    <cellStyle name="Labels 9 2 8" xfId="44642"/>
    <cellStyle name="Labels 9 3" xfId="27759"/>
    <cellStyle name="Labels 9 3 2" xfId="44643"/>
    <cellStyle name="Labels 9 4" xfId="27760"/>
    <cellStyle name="Labels 9 4 2" xfId="44644"/>
    <cellStyle name="Labels 9 5" xfId="27761"/>
    <cellStyle name="Labels 9 5 2" xfId="44645"/>
    <cellStyle name="Labels 9 6" xfId="27762"/>
    <cellStyle name="Labels 9 6 2" xfId="44646"/>
    <cellStyle name="Labels 9 7" xfId="27763"/>
    <cellStyle name="Labels 9 7 2" xfId="44647"/>
    <cellStyle name="Labels 9 8" xfId="27764"/>
    <cellStyle name="Labels 9 8 2" xfId="44648"/>
    <cellStyle name="Labels 9 9" xfId="44649"/>
    <cellStyle name="Linked Cell 2" xfId="450"/>
    <cellStyle name="Linked Cell 2 2" xfId="451"/>
    <cellStyle name="Linked Cell 2 2 2" xfId="27765"/>
    <cellStyle name="Linked Cell 2 3" xfId="452"/>
    <cellStyle name="Linked Cell 2 4" xfId="453"/>
    <cellStyle name="Linked Cell 2 4 2" xfId="39031"/>
    <cellStyle name="Linked Cell 3" xfId="454"/>
    <cellStyle name="Linked Cell 3 2" xfId="455"/>
    <cellStyle name="Linked Cell 3 2 2" xfId="27766"/>
    <cellStyle name="Linked Cell 3 3" xfId="27767"/>
    <cellStyle name="Linked Cell 4" xfId="456"/>
    <cellStyle name="Linked Cell 4 2" xfId="42602"/>
    <cellStyle name="Linked Cell 4 3" xfId="44947"/>
    <cellStyle name="Linked Cell 4 4" xfId="1086"/>
    <cellStyle name="Neutral 2" xfId="457"/>
    <cellStyle name="Neutral 2 2" xfId="458"/>
    <cellStyle name="Neutral 2 2 2" xfId="1390"/>
    <cellStyle name="Neutral 2 2 3" xfId="27768"/>
    <cellStyle name="Neutral 2 3" xfId="459"/>
    <cellStyle name="Neutral 2 3 2" xfId="27769"/>
    <cellStyle name="Neutral 2 4" xfId="460"/>
    <cellStyle name="Neutral 2 4 2" xfId="27770"/>
    <cellStyle name="Neutral 3" xfId="461"/>
    <cellStyle name="Neutral 3 2" xfId="462"/>
    <cellStyle name="Neutral 3 2 2" xfId="27771"/>
    <cellStyle name="Neutral 3 3" xfId="27772"/>
    <cellStyle name="Neutral 4" xfId="463"/>
    <cellStyle name="Neutral 4 2" xfId="27773"/>
    <cellStyle name="Neutral 4 3" xfId="44948"/>
    <cellStyle name="Neutral 4 4" xfId="1087"/>
    <cellStyle name="New_normal" xfId="464"/>
    <cellStyle name="Normal" xfId="0" builtinId="0"/>
    <cellStyle name="Normal - Style1" xfId="465"/>
    <cellStyle name="Normal - Style2" xfId="466"/>
    <cellStyle name="Normal - Style3" xfId="467"/>
    <cellStyle name="Normal - Style4" xfId="468"/>
    <cellStyle name="Normal - Style5" xfId="469"/>
    <cellStyle name="Normal - Style6" xfId="1391"/>
    <cellStyle name="Normal - Style7" xfId="1392"/>
    <cellStyle name="Normal - Style8" xfId="1393"/>
    <cellStyle name="Normal 10" xfId="470"/>
    <cellStyle name="Normal 10 10" xfId="27774"/>
    <cellStyle name="Normal 10 10 2" xfId="39032"/>
    <cellStyle name="Normal 10 11" xfId="27775"/>
    <cellStyle name="Normal 10 11 2" xfId="42660"/>
    <cellStyle name="Normal 10 12" xfId="42661"/>
    <cellStyle name="Normal 10 2" xfId="471"/>
    <cellStyle name="Normal 10 2 2" xfId="472"/>
    <cellStyle name="Normal 10 2 2 2" xfId="473"/>
    <cellStyle name="Normal 10 2 2 2 2" xfId="1394"/>
    <cellStyle name="Normal 10 2 2 2 2 2" xfId="27776"/>
    <cellStyle name="Normal 10 2 2 2 2 2 2" xfId="27777"/>
    <cellStyle name="Normal 10 2 2 2 2 2 2 2" xfId="27778"/>
    <cellStyle name="Normal 10 2 2 2 2 2 2 2 2" xfId="39033"/>
    <cellStyle name="Normal 10 2 2 2 2 2 2 3" xfId="27779"/>
    <cellStyle name="Normal 10 2 2 2 2 2 3" xfId="27780"/>
    <cellStyle name="Normal 10 2 2 2 2 2 3 2" xfId="27781"/>
    <cellStyle name="Normal 10 2 2 2 2 2 3 2 2" xfId="39034"/>
    <cellStyle name="Normal 10 2 2 2 2 2 3 3" xfId="27782"/>
    <cellStyle name="Normal 10 2 2 2 2 2 4" xfId="27783"/>
    <cellStyle name="Normal 10 2 2 2 2 2 4 2" xfId="39035"/>
    <cellStyle name="Normal 10 2 2 2 2 2 5" xfId="27784"/>
    <cellStyle name="Normal 10 2 2 2 2 3" xfId="27785"/>
    <cellStyle name="Normal 10 2 2 2 2 3 2" xfId="27786"/>
    <cellStyle name="Normal 10 2 2 2 2 3 2 2" xfId="39036"/>
    <cellStyle name="Normal 10 2 2 2 2 3 3" xfId="27787"/>
    <cellStyle name="Normal 10 2 2 2 2 4" xfId="27788"/>
    <cellStyle name="Normal 10 2 2 2 2 4 2" xfId="27789"/>
    <cellStyle name="Normal 10 2 2 2 2 4 2 2" xfId="39037"/>
    <cellStyle name="Normal 10 2 2 2 2 4 3" xfId="27790"/>
    <cellStyle name="Normal 10 2 2 2 2 5" xfId="27791"/>
    <cellStyle name="Normal 10 2 2 2 2 5 2" xfId="39038"/>
    <cellStyle name="Normal 10 2 2 2 2 6" xfId="27792"/>
    <cellStyle name="Normal 10 2 2 2 2 7" xfId="45215"/>
    <cellStyle name="Normal 10 2 2 2 3" xfId="27793"/>
    <cellStyle name="Normal 10 2 2 2 3 2" xfId="27794"/>
    <cellStyle name="Normal 10 2 2 2 3 2 2" xfId="27795"/>
    <cellStyle name="Normal 10 2 2 2 3 2 2 2" xfId="39039"/>
    <cellStyle name="Normal 10 2 2 2 3 2 3" xfId="27796"/>
    <cellStyle name="Normal 10 2 2 2 3 3" xfId="27797"/>
    <cellStyle name="Normal 10 2 2 2 3 3 2" xfId="27798"/>
    <cellStyle name="Normal 10 2 2 2 3 3 2 2" xfId="39040"/>
    <cellStyle name="Normal 10 2 2 2 3 3 3" xfId="27799"/>
    <cellStyle name="Normal 10 2 2 2 3 4" xfId="27800"/>
    <cellStyle name="Normal 10 2 2 2 3 4 2" xfId="39041"/>
    <cellStyle name="Normal 10 2 2 2 3 5" xfId="27801"/>
    <cellStyle name="Normal 10 2 2 2 4" xfId="27802"/>
    <cellStyle name="Normal 10 2 2 2 4 2" xfId="27803"/>
    <cellStyle name="Normal 10 2 2 2 4 2 2" xfId="39042"/>
    <cellStyle name="Normal 10 2 2 2 4 3" xfId="27804"/>
    <cellStyle name="Normal 10 2 2 2 5" xfId="27805"/>
    <cellStyle name="Normal 10 2 2 2 5 2" xfId="27806"/>
    <cellStyle name="Normal 10 2 2 2 5 2 2" xfId="39043"/>
    <cellStyle name="Normal 10 2 2 2 5 3" xfId="27807"/>
    <cellStyle name="Normal 10 2 2 2 6" xfId="27808"/>
    <cellStyle name="Normal 10 2 2 2 6 2" xfId="39044"/>
    <cellStyle name="Normal 10 2 2 2 7" xfId="27809"/>
    <cellStyle name="Normal 10 2 2 2 8" xfId="45216"/>
    <cellStyle name="Normal 10 2 2 3" xfId="1395"/>
    <cellStyle name="Normal 10 2 2 3 2" xfId="27810"/>
    <cellStyle name="Normal 10 2 2 3 2 2" xfId="27811"/>
    <cellStyle name="Normal 10 2 2 3 2 2 2" xfId="27812"/>
    <cellStyle name="Normal 10 2 2 3 2 2 2 2" xfId="39045"/>
    <cellStyle name="Normal 10 2 2 3 2 2 3" xfId="27813"/>
    <cellStyle name="Normal 10 2 2 3 2 3" xfId="27814"/>
    <cellStyle name="Normal 10 2 2 3 2 3 2" xfId="27815"/>
    <cellStyle name="Normal 10 2 2 3 2 3 2 2" xfId="39046"/>
    <cellStyle name="Normal 10 2 2 3 2 3 3" xfId="27816"/>
    <cellStyle name="Normal 10 2 2 3 2 4" xfId="27817"/>
    <cellStyle name="Normal 10 2 2 3 2 4 2" xfId="39047"/>
    <cellStyle name="Normal 10 2 2 3 2 5" xfId="27818"/>
    <cellStyle name="Normal 10 2 2 3 3" xfId="27819"/>
    <cellStyle name="Normal 10 2 2 3 3 2" xfId="27820"/>
    <cellStyle name="Normal 10 2 2 3 3 2 2" xfId="39048"/>
    <cellStyle name="Normal 10 2 2 3 3 3" xfId="27821"/>
    <cellStyle name="Normal 10 2 2 3 4" xfId="27822"/>
    <cellStyle name="Normal 10 2 2 3 4 2" xfId="27823"/>
    <cellStyle name="Normal 10 2 2 3 4 2 2" xfId="39049"/>
    <cellStyle name="Normal 10 2 2 3 4 3" xfId="27824"/>
    <cellStyle name="Normal 10 2 2 3 5" xfId="27825"/>
    <cellStyle name="Normal 10 2 2 3 5 2" xfId="39050"/>
    <cellStyle name="Normal 10 2 2 3 6" xfId="27826"/>
    <cellStyle name="Normal 10 2 2 3 7" xfId="45217"/>
    <cellStyle name="Normal 10 2 2 4" xfId="27827"/>
    <cellStyle name="Normal 10 2 2 4 2" xfId="27828"/>
    <cellStyle name="Normal 10 2 2 4 2 2" xfId="27829"/>
    <cellStyle name="Normal 10 2 2 4 2 2 2" xfId="39051"/>
    <cellStyle name="Normal 10 2 2 4 2 3" xfId="27830"/>
    <cellStyle name="Normal 10 2 2 4 3" xfId="27831"/>
    <cellStyle name="Normal 10 2 2 4 3 2" xfId="27832"/>
    <cellStyle name="Normal 10 2 2 4 3 2 2" xfId="39052"/>
    <cellStyle name="Normal 10 2 2 4 3 3" xfId="27833"/>
    <cellStyle name="Normal 10 2 2 4 4" xfId="27834"/>
    <cellStyle name="Normal 10 2 2 4 4 2" xfId="39053"/>
    <cellStyle name="Normal 10 2 2 4 5" xfId="27835"/>
    <cellStyle name="Normal 10 2 2 5" xfId="27836"/>
    <cellStyle name="Normal 10 2 2 5 2" xfId="27837"/>
    <cellStyle name="Normal 10 2 2 5 2 2" xfId="39054"/>
    <cellStyle name="Normal 10 2 2 5 3" xfId="27838"/>
    <cellStyle name="Normal 10 2 2 6" xfId="27839"/>
    <cellStyle name="Normal 10 2 2 6 2" xfId="27840"/>
    <cellStyle name="Normal 10 2 2 6 2 2" xfId="39055"/>
    <cellStyle name="Normal 10 2 2 6 3" xfId="27841"/>
    <cellStyle name="Normal 10 2 2 7" xfId="27842"/>
    <cellStyle name="Normal 10 2 2 7 2" xfId="39056"/>
    <cellStyle name="Normal 10 2 2 8" xfId="27843"/>
    <cellStyle name="Normal 10 2 2 9" xfId="45218"/>
    <cellStyle name="Normal 10 2 3" xfId="474"/>
    <cellStyle name="Normal 10 2 3 2" xfId="1396"/>
    <cellStyle name="Normal 10 2 3 2 2" xfId="27844"/>
    <cellStyle name="Normal 10 2 3 2 2 2" xfId="27845"/>
    <cellStyle name="Normal 10 2 3 2 2 2 2" xfId="27846"/>
    <cellStyle name="Normal 10 2 3 2 2 2 2 2" xfId="39057"/>
    <cellStyle name="Normal 10 2 3 2 2 2 3" xfId="27847"/>
    <cellStyle name="Normal 10 2 3 2 2 3" xfId="27848"/>
    <cellStyle name="Normal 10 2 3 2 2 3 2" xfId="27849"/>
    <cellStyle name="Normal 10 2 3 2 2 3 2 2" xfId="39058"/>
    <cellStyle name="Normal 10 2 3 2 2 3 3" xfId="27850"/>
    <cellStyle name="Normal 10 2 3 2 2 4" xfId="27851"/>
    <cellStyle name="Normal 10 2 3 2 2 4 2" xfId="39059"/>
    <cellStyle name="Normal 10 2 3 2 2 5" xfId="27852"/>
    <cellStyle name="Normal 10 2 3 2 3" xfId="27853"/>
    <cellStyle name="Normal 10 2 3 2 3 2" xfId="27854"/>
    <cellStyle name="Normal 10 2 3 2 3 2 2" xfId="39060"/>
    <cellStyle name="Normal 10 2 3 2 3 3" xfId="27855"/>
    <cellStyle name="Normal 10 2 3 2 4" xfId="27856"/>
    <cellStyle name="Normal 10 2 3 2 4 2" xfId="27857"/>
    <cellStyle name="Normal 10 2 3 2 4 2 2" xfId="39061"/>
    <cellStyle name="Normal 10 2 3 2 4 3" xfId="27858"/>
    <cellStyle name="Normal 10 2 3 2 5" xfId="27859"/>
    <cellStyle name="Normal 10 2 3 2 5 2" xfId="39062"/>
    <cellStyle name="Normal 10 2 3 2 6" xfId="27860"/>
    <cellStyle name="Normal 10 2 3 2 7" xfId="45219"/>
    <cellStyle name="Normal 10 2 3 3" xfId="1397"/>
    <cellStyle name="Normal 10 2 3 3 2" xfId="27861"/>
    <cellStyle name="Normal 10 2 3 3 2 2" xfId="27862"/>
    <cellStyle name="Normal 10 2 3 3 2 2 2" xfId="39063"/>
    <cellStyle name="Normal 10 2 3 3 2 3" xfId="27863"/>
    <cellStyle name="Normal 10 2 3 3 3" xfId="27864"/>
    <cellStyle name="Normal 10 2 3 3 3 2" xfId="27865"/>
    <cellStyle name="Normal 10 2 3 3 3 2 2" xfId="39064"/>
    <cellStyle name="Normal 10 2 3 3 3 3" xfId="27866"/>
    <cellStyle name="Normal 10 2 3 3 4" xfId="27867"/>
    <cellStyle name="Normal 10 2 3 3 4 2" xfId="39065"/>
    <cellStyle name="Normal 10 2 3 3 5" xfId="27868"/>
    <cellStyle name="Normal 10 2 3 3 6" xfId="45220"/>
    <cellStyle name="Normal 10 2 3 4" xfId="1398"/>
    <cellStyle name="Normal 10 2 3 4 2" xfId="27869"/>
    <cellStyle name="Normal 10 2 3 4 2 2" xfId="39066"/>
    <cellStyle name="Normal 10 2 3 4 3" xfId="27870"/>
    <cellStyle name="Normal 10 2 3 5" xfId="27871"/>
    <cellStyle name="Normal 10 2 3 5 2" xfId="27872"/>
    <cellStyle name="Normal 10 2 3 5 2 2" xfId="39067"/>
    <cellStyle name="Normal 10 2 3 5 3" xfId="27873"/>
    <cellStyle name="Normal 10 2 3 5 4" xfId="27874"/>
    <cellStyle name="Normal 10 2 3 5 5" xfId="44650"/>
    <cellStyle name="Normal 10 2 3 5 6" xfId="44949"/>
    <cellStyle name="Normal 10 2 3 6" xfId="27875"/>
    <cellStyle name="Normal 10 2 3 6 2" xfId="39068"/>
    <cellStyle name="Normal 10 2 3 7" xfId="27876"/>
    <cellStyle name="Normal 10 2 4" xfId="475"/>
    <cellStyle name="Normal 10 2 4 2" xfId="1399"/>
    <cellStyle name="Normal 10 2 4 2 2" xfId="27877"/>
    <cellStyle name="Normal 10 2 4 2 2 2" xfId="27878"/>
    <cellStyle name="Normal 10 2 4 2 2 2 2" xfId="39069"/>
    <cellStyle name="Normal 10 2 4 2 2 3" xfId="27879"/>
    <cellStyle name="Normal 10 2 4 2 2 4" xfId="27880"/>
    <cellStyle name="Normal 10 2 4 2 2 5" xfId="44651"/>
    <cellStyle name="Normal 10 2 4 2 3" xfId="27881"/>
    <cellStyle name="Normal 10 2 4 2 3 2" xfId="27882"/>
    <cellStyle name="Normal 10 2 4 2 3 2 2" xfId="39070"/>
    <cellStyle name="Normal 10 2 4 2 3 3" xfId="27883"/>
    <cellStyle name="Normal 10 2 4 2 4" xfId="27884"/>
    <cellStyle name="Normal 10 2 4 2 4 2" xfId="39071"/>
    <cellStyle name="Normal 10 2 4 2 5" xfId="27885"/>
    <cellStyle name="Normal 10 2 4 3" xfId="27886"/>
    <cellStyle name="Normal 10 2 4 3 2" xfId="27887"/>
    <cellStyle name="Normal 10 2 4 3 2 2" xfId="39072"/>
    <cellStyle name="Normal 10 2 4 3 3" xfId="27888"/>
    <cellStyle name="Normal 10 2 4 4" xfId="27889"/>
    <cellStyle name="Normal 10 2 4 4 2" xfId="27890"/>
    <cellStyle name="Normal 10 2 4 4 2 2" xfId="39073"/>
    <cellStyle name="Normal 10 2 4 4 3" xfId="27891"/>
    <cellStyle name="Normal 10 2 4 5" xfId="27892"/>
    <cellStyle name="Normal 10 2 4 5 2" xfId="39074"/>
    <cellStyle name="Normal 10 2 4 6" xfId="27893"/>
    <cellStyle name="Normal 10 2 5" xfId="476"/>
    <cellStyle name="Normal 10 2 5 2" xfId="27894"/>
    <cellStyle name="Normal 10 2 5 2 2" xfId="27895"/>
    <cellStyle name="Normal 10 2 5 2 2 2" xfId="39075"/>
    <cellStyle name="Normal 10 2 5 2 3" xfId="27896"/>
    <cellStyle name="Normal 10 2 5 3" xfId="27897"/>
    <cellStyle name="Normal 10 2 5 3 2" xfId="27898"/>
    <cellStyle name="Normal 10 2 5 3 2 2" xfId="39076"/>
    <cellStyle name="Normal 10 2 5 3 3" xfId="27899"/>
    <cellStyle name="Normal 10 2 5 4" xfId="27900"/>
    <cellStyle name="Normal 10 2 5 4 2" xfId="39077"/>
    <cellStyle name="Normal 10 2 5 5" xfId="27901"/>
    <cellStyle name="Normal 10 2 6" xfId="1400"/>
    <cellStyle name="Normal 10 2 6 2" xfId="27902"/>
    <cellStyle name="Normal 10 2 6 2 2" xfId="39078"/>
    <cellStyle name="Normal 10 2 6 3" xfId="27903"/>
    <cellStyle name="Normal 10 2 7" xfId="27904"/>
    <cellStyle name="Normal 10 2 7 2" xfId="27905"/>
    <cellStyle name="Normal 10 2 7 2 2" xfId="39079"/>
    <cellStyle name="Normal 10 2 7 3" xfId="27906"/>
    <cellStyle name="Normal 10 2 8" xfId="27907"/>
    <cellStyle name="Normal 10 2 8 2" xfId="39080"/>
    <cellStyle name="Normal 10 2 9" xfId="27908"/>
    <cellStyle name="Normal 10 3" xfId="477"/>
    <cellStyle name="Normal 10 3 2" xfId="478"/>
    <cellStyle name="Normal 10 3 2 2" xfId="1401"/>
    <cellStyle name="Normal 10 3 2 2 2" xfId="27909"/>
    <cellStyle name="Normal 10 3 2 2 2 2" xfId="27910"/>
    <cellStyle name="Normal 10 3 2 2 2 2 2" xfId="27911"/>
    <cellStyle name="Normal 10 3 2 2 2 2 2 2" xfId="39081"/>
    <cellStyle name="Normal 10 3 2 2 2 2 3" xfId="27912"/>
    <cellStyle name="Normal 10 3 2 2 2 3" xfId="27913"/>
    <cellStyle name="Normal 10 3 2 2 2 3 2" xfId="27914"/>
    <cellStyle name="Normal 10 3 2 2 2 3 2 2" xfId="39082"/>
    <cellStyle name="Normal 10 3 2 2 2 3 3" xfId="27915"/>
    <cellStyle name="Normal 10 3 2 2 2 4" xfId="27916"/>
    <cellStyle name="Normal 10 3 2 2 2 4 2" xfId="39083"/>
    <cellStyle name="Normal 10 3 2 2 2 5" xfId="27917"/>
    <cellStyle name="Normal 10 3 2 2 3" xfId="27918"/>
    <cellStyle name="Normal 10 3 2 2 3 2" xfId="27919"/>
    <cellStyle name="Normal 10 3 2 2 3 2 2" xfId="39084"/>
    <cellStyle name="Normal 10 3 2 2 3 3" xfId="27920"/>
    <cellStyle name="Normal 10 3 2 2 4" xfId="27921"/>
    <cellStyle name="Normal 10 3 2 2 4 2" xfId="27922"/>
    <cellStyle name="Normal 10 3 2 2 4 2 2" xfId="39085"/>
    <cellStyle name="Normal 10 3 2 2 4 3" xfId="27923"/>
    <cellStyle name="Normal 10 3 2 2 5" xfId="27924"/>
    <cellStyle name="Normal 10 3 2 2 5 2" xfId="39086"/>
    <cellStyle name="Normal 10 3 2 2 6" xfId="27925"/>
    <cellStyle name="Normal 10 3 2 2 7" xfId="45221"/>
    <cellStyle name="Normal 10 3 2 3" xfId="27926"/>
    <cellStyle name="Normal 10 3 2 3 2" xfId="27927"/>
    <cellStyle name="Normal 10 3 2 3 2 2" xfId="27928"/>
    <cellStyle name="Normal 10 3 2 3 2 2 2" xfId="39087"/>
    <cellStyle name="Normal 10 3 2 3 2 3" xfId="27929"/>
    <cellStyle name="Normal 10 3 2 3 3" xfId="27930"/>
    <cellStyle name="Normal 10 3 2 3 3 2" xfId="27931"/>
    <cellStyle name="Normal 10 3 2 3 3 2 2" xfId="39088"/>
    <cellStyle name="Normal 10 3 2 3 3 3" xfId="27932"/>
    <cellStyle name="Normal 10 3 2 3 4" xfId="27933"/>
    <cellStyle name="Normal 10 3 2 3 4 2" xfId="39089"/>
    <cellStyle name="Normal 10 3 2 3 5" xfId="27934"/>
    <cellStyle name="Normal 10 3 2 4" xfId="27935"/>
    <cellStyle name="Normal 10 3 2 4 2" xfId="27936"/>
    <cellStyle name="Normal 10 3 2 4 2 2" xfId="39090"/>
    <cellStyle name="Normal 10 3 2 4 3" xfId="27937"/>
    <cellStyle name="Normal 10 3 2 5" xfId="27938"/>
    <cellStyle name="Normal 10 3 2 5 2" xfId="27939"/>
    <cellStyle name="Normal 10 3 2 5 2 2" xfId="39091"/>
    <cellStyle name="Normal 10 3 2 5 3" xfId="27940"/>
    <cellStyle name="Normal 10 3 2 6" xfId="27941"/>
    <cellStyle name="Normal 10 3 2 6 2" xfId="39092"/>
    <cellStyle name="Normal 10 3 2 7" xfId="27942"/>
    <cellStyle name="Normal 10 3 2 8" xfId="39093"/>
    <cellStyle name="Normal 10 3 2 9" xfId="45222"/>
    <cellStyle name="Normal 10 3 3" xfId="1402"/>
    <cellStyle name="Normal 10 3 3 2" xfId="27943"/>
    <cellStyle name="Normal 10 3 3 2 2" xfId="27944"/>
    <cellStyle name="Normal 10 3 3 2 2 2" xfId="27945"/>
    <cellStyle name="Normal 10 3 3 2 2 2 2" xfId="39094"/>
    <cellStyle name="Normal 10 3 3 2 2 3" xfId="27946"/>
    <cellStyle name="Normal 10 3 3 2 3" xfId="27947"/>
    <cellStyle name="Normal 10 3 3 2 3 2" xfId="27948"/>
    <cellStyle name="Normal 10 3 3 2 3 2 2" xfId="39095"/>
    <cellStyle name="Normal 10 3 3 2 3 3" xfId="27949"/>
    <cellStyle name="Normal 10 3 3 2 4" xfId="27950"/>
    <cellStyle name="Normal 10 3 3 2 4 2" xfId="39096"/>
    <cellStyle name="Normal 10 3 3 2 5" xfId="27951"/>
    <cellStyle name="Normal 10 3 3 3" xfId="27952"/>
    <cellStyle name="Normal 10 3 3 3 2" xfId="27953"/>
    <cellStyle name="Normal 10 3 3 3 2 2" xfId="39097"/>
    <cellStyle name="Normal 10 3 3 3 3" xfId="27954"/>
    <cellStyle name="Normal 10 3 3 4" xfId="27955"/>
    <cellStyle name="Normal 10 3 3 4 2" xfId="27956"/>
    <cellStyle name="Normal 10 3 3 4 2 2" xfId="39098"/>
    <cellStyle name="Normal 10 3 3 4 3" xfId="27957"/>
    <cellStyle name="Normal 10 3 3 5" xfId="27958"/>
    <cellStyle name="Normal 10 3 3 5 2" xfId="39099"/>
    <cellStyle name="Normal 10 3 3 6" xfId="27959"/>
    <cellStyle name="Normal 10 3 3 7" xfId="45223"/>
    <cellStyle name="Normal 10 3 4" xfId="1403"/>
    <cellStyle name="Normal 10 3 4 2" xfId="27960"/>
    <cellStyle name="Normal 10 3 4 2 2" xfId="27961"/>
    <cellStyle name="Normal 10 3 4 2 2 2" xfId="39100"/>
    <cellStyle name="Normal 10 3 4 2 3" xfId="27962"/>
    <cellStyle name="Normal 10 3 4 3" xfId="27963"/>
    <cellStyle name="Normal 10 3 4 3 2" xfId="27964"/>
    <cellStyle name="Normal 10 3 4 3 2 2" xfId="39101"/>
    <cellStyle name="Normal 10 3 4 3 3" xfId="27965"/>
    <cellStyle name="Normal 10 3 4 4" xfId="27966"/>
    <cellStyle name="Normal 10 3 4 4 2" xfId="39102"/>
    <cellStyle name="Normal 10 3 4 5" xfId="27967"/>
    <cellStyle name="Normal 10 3 4 6" xfId="45224"/>
    <cellStyle name="Normal 10 3 5" xfId="1404"/>
    <cellStyle name="Normal 10 3 5 2" xfId="27968"/>
    <cellStyle name="Normal 10 3 5 2 2" xfId="39103"/>
    <cellStyle name="Normal 10 3 5 3" xfId="27969"/>
    <cellStyle name="Normal 10 3 5 4" xfId="45225"/>
    <cellStyle name="Normal 10 3 6" xfId="1405"/>
    <cellStyle name="Normal 10 3 6 2" xfId="27970"/>
    <cellStyle name="Normal 10 3 6 2 2" xfId="39104"/>
    <cellStyle name="Normal 10 3 6 3" xfId="27971"/>
    <cellStyle name="Normal 10 3 7" xfId="27972"/>
    <cellStyle name="Normal 10 3 7 2" xfId="39105"/>
    <cellStyle name="Normal 10 3 8" xfId="27973"/>
    <cellStyle name="Normal 10 4" xfId="479"/>
    <cellStyle name="Normal 10 4 2" xfId="480"/>
    <cellStyle name="Normal 10 4 2 2" xfId="27974"/>
    <cellStyle name="Normal 10 4 2 2 2" xfId="27975"/>
    <cellStyle name="Normal 10 4 2 2 2 2" xfId="27976"/>
    <cellStyle name="Normal 10 4 2 2 2 2 2" xfId="27977"/>
    <cellStyle name="Normal 10 4 2 2 2 2 2 2" xfId="39106"/>
    <cellStyle name="Normal 10 4 2 2 2 2 3" xfId="27978"/>
    <cellStyle name="Normal 10 4 2 2 2 3" xfId="27979"/>
    <cellStyle name="Normal 10 4 2 2 2 3 2" xfId="27980"/>
    <cellStyle name="Normal 10 4 2 2 2 3 2 2" xfId="39107"/>
    <cellStyle name="Normal 10 4 2 2 2 3 3" xfId="27981"/>
    <cellStyle name="Normal 10 4 2 2 2 4" xfId="27982"/>
    <cellStyle name="Normal 10 4 2 2 2 4 2" xfId="39108"/>
    <cellStyle name="Normal 10 4 2 2 2 5" xfId="27983"/>
    <cellStyle name="Normal 10 4 2 2 3" xfId="27984"/>
    <cellStyle name="Normal 10 4 2 2 3 2" xfId="27985"/>
    <cellStyle name="Normal 10 4 2 2 3 2 2" xfId="39109"/>
    <cellStyle name="Normal 10 4 2 2 3 3" xfId="27986"/>
    <cellStyle name="Normal 10 4 2 2 4" xfId="27987"/>
    <cellStyle name="Normal 10 4 2 2 4 2" xfId="27988"/>
    <cellStyle name="Normal 10 4 2 2 4 2 2" xfId="39110"/>
    <cellStyle name="Normal 10 4 2 2 4 3" xfId="27989"/>
    <cellStyle name="Normal 10 4 2 2 5" xfId="27990"/>
    <cellStyle name="Normal 10 4 2 2 5 2" xfId="39111"/>
    <cellStyle name="Normal 10 4 2 2 6" xfId="27991"/>
    <cellStyle name="Normal 10 4 2 3" xfId="27992"/>
    <cellStyle name="Normal 10 4 2 3 2" xfId="27993"/>
    <cellStyle name="Normal 10 4 2 3 2 2" xfId="27994"/>
    <cellStyle name="Normal 10 4 2 3 2 2 2" xfId="39112"/>
    <cellStyle name="Normal 10 4 2 3 2 3" xfId="27995"/>
    <cellStyle name="Normal 10 4 2 3 3" xfId="27996"/>
    <cellStyle name="Normal 10 4 2 3 3 2" xfId="27997"/>
    <cellStyle name="Normal 10 4 2 3 3 2 2" xfId="39113"/>
    <cellStyle name="Normal 10 4 2 3 3 3" xfId="27998"/>
    <cellStyle name="Normal 10 4 2 3 4" xfId="27999"/>
    <cellStyle name="Normal 10 4 2 3 4 2" xfId="39114"/>
    <cellStyle name="Normal 10 4 2 3 5" xfId="28000"/>
    <cellStyle name="Normal 10 4 2 4" xfId="28001"/>
    <cellStyle name="Normal 10 4 2 4 2" xfId="28002"/>
    <cellStyle name="Normal 10 4 2 4 2 2" xfId="39115"/>
    <cellStyle name="Normal 10 4 2 4 3" xfId="28003"/>
    <cellStyle name="Normal 10 4 2 5" xfId="28004"/>
    <cellStyle name="Normal 10 4 2 5 2" xfId="28005"/>
    <cellStyle name="Normal 10 4 2 5 2 2" xfId="39116"/>
    <cellStyle name="Normal 10 4 2 5 3" xfId="28006"/>
    <cellStyle name="Normal 10 4 2 6" xfId="28007"/>
    <cellStyle name="Normal 10 4 2 6 2" xfId="39117"/>
    <cellStyle name="Normal 10 4 2 7" xfId="28008"/>
    <cellStyle name="Normal 10 4 2 8" xfId="45226"/>
    <cellStyle name="Normal 10 4 3" xfId="1406"/>
    <cellStyle name="Normal 10 4 3 2" xfId="28009"/>
    <cellStyle name="Normal 10 4 3 2 2" xfId="28010"/>
    <cellStyle name="Normal 10 4 3 2 2 2" xfId="28011"/>
    <cellStyle name="Normal 10 4 3 2 2 2 2" xfId="39118"/>
    <cellStyle name="Normal 10 4 3 2 2 3" xfId="28012"/>
    <cellStyle name="Normal 10 4 3 2 3" xfId="28013"/>
    <cellStyle name="Normal 10 4 3 2 3 2" xfId="28014"/>
    <cellStyle name="Normal 10 4 3 2 3 2 2" xfId="39119"/>
    <cellStyle name="Normal 10 4 3 2 3 3" xfId="28015"/>
    <cellStyle name="Normal 10 4 3 2 4" xfId="28016"/>
    <cellStyle name="Normal 10 4 3 2 4 2" xfId="39120"/>
    <cellStyle name="Normal 10 4 3 2 5" xfId="28017"/>
    <cellStyle name="Normal 10 4 3 3" xfId="28018"/>
    <cellStyle name="Normal 10 4 3 3 2" xfId="28019"/>
    <cellStyle name="Normal 10 4 3 3 2 2" xfId="39121"/>
    <cellStyle name="Normal 10 4 3 3 3" xfId="28020"/>
    <cellStyle name="Normal 10 4 3 4" xfId="28021"/>
    <cellStyle name="Normal 10 4 3 4 2" xfId="28022"/>
    <cellStyle name="Normal 10 4 3 4 2 2" xfId="39122"/>
    <cellStyle name="Normal 10 4 3 4 3" xfId="28023"/>
    <cellStyle name="Normal 10 4 3 5" xfId="28024"/>
    <cellStyle name="Normal 10 4 3 5 2" xfId="39123"/>
    <cellStyle name="Normal 10 4 3 6" xfId="28025"/>
    <cellStyle name="Normal 10 4 3 7" xfId="45227"/>
    <cellStyle name="Normal 10 4 4" xfId="28026"/>
    <cellStyle name="Normal 10 4 4 2" xfId="28027"/>
    <cellStyle name="Normal 10 4 4 2 2" xfId="28028"/>
    <cellStyle name="Normal 10 4 4 2 2 2" xfId="39124"/>
    <cellStyle name="Normal 10 4 4 2 3" xfId="28029"/>
    <cellStyle name="Normal 10 4 4 3" xfId="28030"/>
    <cellStyle name="Normal 10 4 4 3 2" xfId="28031"/>
    <cellStyle name="Normal 10 4 4 3 2 2" xfId="39125"/>
    <cellStyle name="Normal 10 4 4 3 3" xfId="28032"/>
    <cellStyle name="Normal 10 4 4 4" xfId="28033"/>
    <cellStyle name="Normal 10 4 4 4 2" xfId="39126"/>
    <cellStyle name="Normal 10 4 4 5" xfId="28034"/>
    <cellStyle name="Normal 10 4 5" xfId="28035"/>
    <cellStyle name="Normal 10 4 5 2" xfId="28036"/>
    <cellStyle name="Normal 10 4 5 2 2" xfId="39127"/>
    <cellStyle name="Normal 10 4 5 3" xfId="28037"/>
    <cellStyle name="Normal 10 4 6" xfId="28038"/>
    <cellStyle name="Normal 10 4 6 2" xfId="28039"/>
    <cellStyle name="Normal 10 4 6 2 2" xfId="39128"/>
    <cellStyle name="Normal 10 4 6 3" xfId="28040"/>
    <cellStyle name="Normal 10 4 7" xfId="28041"/>
    <cellStyle name="Normal 10 4 7 2" xfId="39129"/>
    <cellStyle name="Normal 10 4 8" xfId="28042"/>
    <cellStyle name="Normal 10 4 9" xfId="45228"/>
    <cellStyle name="Normal 10 5" xfId="481"/>
    <cellStyle name="Normal 10 5 2" xfId="1407"/>
    <cellStyle name="Normal 10 5 2 2" xfId="28043"/>
    <cellStyle name="Normal 10 5 2 2 2" xfId="28044"/>
    <cellStyle name="Normal 10 5 2 2 2 2" xfId="28045"/>
    <cellStyle name="Normal 10 5 2 2 2 2 2" xfId="39130"/>
    <cellStyle name="Normal 10 5 2 2 2 3" xfId="28046"/>
    <cellStyle name="Normal 10 5 2 2 3" xfId="28047"/>
    <cellStyle name="Normal 10 5 2 2 3 2" xfId="28048"/>
    <cellStyle name="Normal 10 5 2 2 3 2 2" xfId="39131"/>
    <cellStyle name="Normal 10 5 2 2 3 3" xfId="28049"/>
    <cellStyle name="Normal 10 5 2 2 4" xfId="28050"/>
    <cellStyle name="Normal 10 5 2 2 4 2" xfId="39132"/>
    <cellStyle name="Normal 10 5 2 2 5" xfId="28051"/>
    <cellStyle name="Normal 10 5 2 3" xfId="28052"/>
    <cellStyle name="Normal 10 5 2 3 2" xfId="28053"/>
    <cellStyle name="Normal 10 5 2 3 2 2" xfId="39133"/>
    <cellStyle name="Normal 10 5 2 3 3" xfId="28054"/>
    <cellStyle name="Normal 10 5 2 4" xfId="28055"/>
    <cellStyle name="Normal 10 5 2 4 2" xfId="28056"/>
    <cellStyle name="Normal 10 5 2 4 2 2" xfId="39134"/>
    <cellStyle name="Normal 10 5 2 4 3" xfId="28057"/>
    <cellStyle name="Normal 10 5 2 5" xfId="28058"/>
    <cellStyle name="Normal 10 5 2 5 2" xfId="39135"/>
    <cellStyle name="Normal 10 5 2 6" xfId="28059"/>
    <cellStyle name="Normal 10 5 2 7" xfId="45229"/>
    <cellStyle name="Normal 10 5 3" xfId="1408"/>
    <cellStyle name="Normal 10 5 3 2" xfId="28060"/>
    <cellStyle name="Normal 10 5 3 2 2" xfId="28061"/>
    <cellStyle name="Normal 10 5 3 2 2 2" xfId="39136"/>
    <cellStyle name="Normal 10 5 3 2 3" xfId="28062"/>
    <cellStyle name="Normal 10 5 3 3" xfId="28063"/>
    <cellStyle name="Normal 10 5 3 3 2" xfId="28064"/>
    <cellStyle name="Normal 10 5 3 3 2 2" xfId="39137"/>
    <cellStyle name="Normal 10 5 3 3 3" xfId="28065"/>
    <cellStyle name="Normal 10 5 3 4" xfId="28066"/>
    <cellStyle name="Normal 10 5 3 4 2" xfId="39138"/>
    <cellStyle name="Normal 10 5 3 5" xfId="28067"/>
    <cellStyle name="Normal 10 5 3 6" xfId="45230"/>
    <cellStyle name="Normal 10 5 4" xfId="28068"/>
    <cellStyle name="Normal 10 5 4 2" xfId="28069"/>
    <cellStyle name="Normal 10 5 4 2 2" xfId="39139"/>
    <cellStyle name="Normal 10 5 4 3" xfId="28070"/>
    <cellStyle name="Normal 10 5 5" xfId="28071"/>
    <cellStyle name="Normal 10 5 5 2" xfId="28072"/>
    <cellStyle name="Normal 10 5 5 2 2" xfId="39140"/>
    <cellStyle name="Normal 10 5 5 3" xfId="28073"/>
    <cellStyle name="Normal 10 5 6" xfId="28074"/>
    <cellStyle name="Normal 10 5 6 2" xfId="39141"/>
    <cellStyle name="Normal 10 5 7" xfId="28075"/>
    <cellStyle name="Normal 10 5 8" xfId="45231"/>
    <cellStyle name="Normal 10 6" xfId="1409"/>
    <cellStyle name="Normal 10 6 2" xfId="28076"/>
    <cellStyle name="Normal 10 6 2 2" xfId="28077"/>
    <cellStyle name="Normal 10 6 2 2 2" xfId="28078"/>
    <cellStyle name="Normal 10 6 2 2 2 2" xfId="39142"/>
    <cellStyle name="Normal 10 6 2 2 3" xfId="28079"/>
    <cellStyle name="Normal 10 6 2 3" xfId="28080"/>
    <cellStyle name="Normal 10 6 2 3 2" xfId="28081"/>
    <cellStyle name="Normal 10 6 2 3 2 2" xfId="39143"/>
    <cellStyle name="Normal 10 6 2 3 3" xfId="28082"/>
    <cellStyle name="Normal 10 6 2 4" xfId="28083"/>
    <cellStyle name="Normal 10 6 2 4 2" xfId="39144"/>
    <cellStyle name="Normal 10 6 2 5" xfId="28084"/>
    <cellStyle name="Normal 10 6 3" xfId="28085"/>
    <cellStyle name="Normal 10 6 3 2" xfId="28086"/>
    <cellStyle name="Normal 10 6 3 2 2" xfId="39145"/>
    <cellStyle name="Normal 10 6 3 3" xfId="28087"/>
    <cellStyle name="Normal 10 6 4" xfId="28088"/>
    <cellStyle name="Normal 10 6 4 2" xfId="28089"/>
    <cellStyle name="Normal 10 6 4 2 2" xfId="39146"/>
    <cellStyle name="Normal 10 6 4 3" xfId="28090"/>
    <cellStyle name="Normal 10 6 5" xfId="28091"/>
    <cellStyle name="Normal 10 6 5 2" xfId="39147"/>
    <cellStyle name="Normal 10 6 6" xfId="28092"/>
    <cellStyle name="Normal 10 6 7" xfId="45232"/>
    <cellStyle name="Normal 10 7" xfId="1410"/>
    <cellStyle name="Normal 10 7 2" xfId="28093"/>
    <cellStyle name="Normal 10 7 2 2" xfId="28094"/>
    <cellStyle name="Normal 10 7 2 2 2" xfId="39148"/>
    <cellStyle name="Normal 10 7 2 3" xfId="28095"/>
    <cellStyle name="Normal 10 7 3" xfId="28096"/>
    <cellStyle name="Normal 10 7 3 2" xfId="28097"/>
    <cellStyle name="Normal 10 7 3 2 2" xfId="39149"/>
    <cellStyle name="Normal 10 7 3 3" xfId="28098"/>
    <cellStyle name="Normal 10 7 4" xfId="28099"/>
    <cellStyle name="Normal 10 7 4 2" xfId="39150"/>
    <cellStyle name="Normal 10 7 5" xfId="28100"/>
    <cellStyle name="Normal 10 7 6" xfId="45233"/>
    <cellStyle name="Normal 10 8" xfId="1411"/>
    <cellStyle name="Normal 10 8 2" xfId="28101"/>
    <cellStyle name="Normal 10 8 2 2" xfId="39151"/>
    <cellStyle name="Normal 10 8 3" xfId="28102"/>
    <cellStyle name="Normal 10 8 3 2" xfId="42662"/>
    <cellStyle name="Normal 10 8 4" xfId="42663"/>
    <cellStyle name="Normal 10 8 4 2" xfId="42664"/>
    <cellStyle name="Normal 10 8 5" xfId="42665"/>
    <cellStyle name="Normal 10 9" xfId="1412"/>
    <cellStyle name="Normal 10 9 2" xfId="28103"/>
    <cellStyle name="Normal 10 9 2 2" xfId="39152"/>
    <cellStyle name="Normal 10 9 3" xfId="28104"/>
    <cellStyle name="Normal 10_2112 DF Schedule" xfId="482"/>
    <cellStyle name="Normal 100" xfId="483"/>
    <cellStyle name="Normal 100 2" xfId="484"/>
    <cellStyle name="Normal 100 2 2" xfId="39153"/>
    <cellStyle name="Normal 100 2 3" xfId="45234"/>
    <cellStyle name="Normal 100 3" xfId="1413"/>
    <cellStyle name="Normal 101" xfId="485"/>
    <cellStyle name="Normal 101 2" xfId="486"/>
    <cellStyle name="Normal 101 2 2" xfId="39154"/>
    <cellStyle name="Normal 101 2 3" xfId="45235"/>
    <cellStyle name="Normal 102" xfId="487"/>
    <cellStyle name="Normal 102 2" xfId="488"/>
    <cellStyle name="Normal 102 2 2" xfId="39155"/>
    <cellStyle name="Normal 102 2 3" xfId="45236"/>
    <cellStyle name="Normal 103" xfId="489"/>
    <cellStyle name="Normal 103 2" xfId="490"/>
    <cellStyle name="Normal 103 2 2" xfId="39156"/>
    <cellStyle name="Normal 103 2 3" xfId="45237"/>
    <cellStyle name="Normal 104" xfId="491"/>
    <cellStyle name="Normal 104 2" xfId="492"/>
    <cellStyle name="Normal 104 2 2" xfId="39157"/>
    <cellStyle name="Normal 104 2 3" xfId="45238"/>
    <cellStyle name="Normal 105" xfId="493"/>
    <cellStyle name="Normal 105 2" xfId="494"/>
    <cellStyle name="Normal 105 2 2" xfId="39158"/>
    <cellStyle name="Normal 105 2 3" xfId="45239"/>
    <cellStyle name="Normal 106" xfId="495"/>
    <cellStyle name="Normal 107" xfId="496"/>
    <cellStyle name="Normal 107 2" xfId="497"/>
    <cellStyle name="Normal 107 2 2" xfId="39159"/>
    <cellStyle name="Normal 107 2 3" xfId="45240"/>
    <cellStyle name="Normal 108" xfId="498"/>
    <cellStyle name="Normal 108 2" xfId="499"/>
    <cellStyle name="Normal 108 2 2" xfId="39160"/>
    <cellStyle name="Normal 108 2 3" xfId="45241"/>
    <cellStyle name="Normal 109" xfId="500"/>
    <cellStyle name="Normal 109 2" xfId="501"/>
    <cellStyle name="Normal 109 2 2" xfId="28105"/>
    <cellStyle name="Normal 109 2 3" xfId="44950"/>
    <cellStyle name="Normal 109 3" xfId="502"/>
    <cellStyle name="Normal 109 3 2" xfId="39161"/>
    <cellStyle name="Normal 109 3 3" xfId="44951"/>
    <cellStyle name="Normal 109 3 4" xfId="1055"/>
    <cellStyle name="Normal 109 4" xfId="28106"/>
    <cellStyle name="Normal 109 5" xfId="44952"/>
    <cellStyle name="Normal 11" xfId="503"/>
    <cellStyle name="Normal 11 10" xfId="1414"/>
    <cellStyle name="Normal 11 10 2" xfId="39162"/>
    <cellStyle name="Normal 11 10 3" xfId="45242"/>
    <cellStyle name="Normal 11 11" xfId="1415"/>
    <cellStyle name="Normal 11 11 2" xfId="39163"/>
    <cellStyle name="Normal 11 11 3" xfId="45243"/>
    <cellStyle name="Normal 11 12" xfId="1416"/>
    <cellStyle name="Normal 11 12 2" xfId="42666"/>
    <cellStyle name="Normal 11 13" xfId="42667"/>
    <cellStyle name="Normal 11 2" xfId="504"/>
    <cellStyle name="Normal 11 2 2" xfId="505"/>
    <cellStyle name="Normal 11 2 2 2" xfId="506"/>
    <cellStyle name="Normal 11 2 2 2 10" xfId="1417"/>
    <cellStyle name="Normal 11 2 2 2 2" xfId="1418"/>
    <cellStyle name="Normal 11 2 2 2 2 2" xfId="28107"/>
    <cellStyle name="Normal 11 2 2 2 2 2 2" xfId="28108"/>
    <cellStyle name="Normal 11 2 2 2 2 2 2 2" xfId="28109"/>
    <cellStyle name="Normal 11 2 2 2 2 2 2 2 2" xfId="39164"/>
    <cellStyle name="Normal 11 2 2 2 2 2 2 3" xfId="28110"/>
    <cellStyle name="Normal 11 2 2 2 2 2 3" xfId="28111"/>
    <cellStyle name="Normal 11 2 2 2 2 2 3 2" xfId="28112"/>
    <cellStyle name="Normal 11 2 2 2 2 2 3 2 2" xfId="39165"/>
    <cellStyle name="Normal 11 2 2 2 2 2 3 3" xfId="28113"/>
    <cellStyle name="Normal 11 2 2 2 2 2 4" xfId="28114"/>
    <cellStyle name="Normal 11 2 2 2 2 2 4 2" xfId="39166"/>
    <cellStyle name="Normal 11 2 2 2 2 2 5" xfId="28115"/>
    <cellStyle name="Normal 11 2 2 2 2 3" xfId="28116"/>
    <cellStyle name="Normal 11 2 2 2 2 3 2" xfId="28117"/>
    <cellStyle name="Normal 11 2 2 2 2 3 2 2" xfId="39167"/>
    <cellStyle name="Normal 11 2 2 2 2 3 3" xfId="28118"/>
    <cellStyle name="Normal 11 2 2 2 2 4" xfId="28119"/>
    <cellStyle name="Normal 11 2 2 2 2 4 2" xfId="28120"/>
    <cellStyle name="Normal 11 2 2 2 2 4 2 2" xfId="39168"/>
    <cellStyle name="Normal 11 2 2 2 2 4 3" xfId="28121"/>
    <cellStyle name="Normal 11 2 2 2 2 5" xfId="28122"/>
    <cellStyle name="Normal 11 2 2 2 2 5 2" xfId="39169"/>
    <cellStyle name="Normal 11 2 2 2 2 6" xfId="28123"/>
    <cellStyle name="Normal 11 2 2 2 2 7" xfId="45244"/>
    <cellStyle name="Normal 11 2 2 2 3" xfId="28124"/>
    <cellStyle name="Normal 11 2 2 2 3 2" xfId="28125"/>
    <cellStyle name="Normal 11 2 2 2 3 2 2" xfId="28126"/>
    <cellStyle name="Normal 11 2 2 2 3 2 2 2" xfId="39170"/>
    <cellStyle name="Normal 11 2 2 2 3 2 3" xfId="28127"/>
    <cellStyle name="Normal 11 2 2 2 3 3" xfId="28128"/>
    <cellStyle name="Normal 11 2 2 2 3 3 2" xfId="28129"/>
    <cellStyle name="Normal 11 2 2 2 3 3 2 2" xfId="39171"/>
    <cellStyle name="Normal 11 2 2 2 3 3 3" xfId="28130"/>
    <cellStyle name="Normal 11 2 2 2 3 4" xfId="28131"/>
    <cellStyle name="Normal 11 2 2 2 3 4 2" xfId="39172"/>
    <cellStyle name="Normal 11 2 2 2 3 5" xfId="28132"/>
    <cellStyle name="Normal 11 2 2 2 4" xfId="28133"/>
    <cellStyle name="Normal 11 2 2 2 4 2" xfId="28134"/>
    <cellStyle name="Normal 11 2 2 2 4 2 2" xfId="39173"/>
    <cellStyle name="Normal 11 2 2 2 4 3" xfId="28135"/>
    <cellStyle name="Normal 11 2 2 2 5" xfId="28136"/>
    <cellStyle name="Normal 11 2 2 2 5 2" xfId="28137"/>
    <cellStyle name="Normal 11 2 2 2 5 2 2" xfId="39174"/>
    <cellStyle name="Normal 11 2 2 2 5 3" xfId="28138"/>
    <cellStyle name="Normal 11 2 2 2 6" xfId="28139"/>
    <cellStyle name="Normal 11 2 2 2 6 2" xfId="39175"/>
    <cellStyle name="Normal 11 2 2 2 7" xfId="28140"/>
    <cellStyle name="Normal 11 2 2 2 8" xfId="28141"/>
    <cellStyle name="Normal 11 2 2 2 9" xfId="45245"/>
    <cellStyle name="Normal 11 2 2 3" xfId="1419"/>
    <cellStyle name="Normal 11 2 2 3 2" xfId="28142"/>
    <cellStyle name="Normal 11 2 2 3 2 2" xfId="28143"/>
    <cellStyle name="Normal 11 2 2 3 2 2 2" xfId="28144"/>
    <cellStyle name="Normal 11 2 2 3 2 2 2 2" xfId="39176"/>
    <cellStyle name="Normal 11 2 2 3 2 2 3" xfId="28145"/>
    <cellStyle name="Normal 11 2 2 3 2 3" xfId="28146"/>
    <cellStyle name="Normal 11 2 2 3 2 3 2" xfId="28147"/>
    <cellStyle name="Normal 11 2 2 3 2 3 2 2" xfId="39177"/>
    <cellStyle name="Normal 11 2 2 3 2 3 3" xfId="28148"/>
    <cellStyle name="Normal 11 2 2 3 2 4" xfId="28149"/>
    <cellStyle name="Normal 11 2 2 3 2 4 2" xfId="39178"/>
    <cellStyle name="Normal 11 2 2 3 2 5" xfId="28150"/>
    <cellStyle name="Normal 11 2 2 3 3" xfId="28151"/>
    <cellStyle name="Normal 11 2 2 3 3 2" xfId="28152"/>
    <cellStyle name="Normal 11 2 2 3 3 2 2" xfId="39179"/>
    <cellStyle name="Normal 11 2 2 3 3 3" xfId="28153"/>
    <cellStyle name="Normal 11 2 2 3 4" xfId="28154"/>
    <cellStyle name="Normal 11 2 2 3 4 2" xfId="28155"/>
    <cellStyle name="Normal 11 2 2 3 4 2 2" xfId="39180"/>
    <cellStyle name="Normal 11 2 2 3 4 3" xfId="28156"/>
    <cellStyle name="Normal 11 2 2 3 5" xfId="28157"/>
    <cellStyle name="Normal 11 2 2 3 5 2" xfId="39181"/>
    <cellStyle name="Normal 11 2 2 3 6" xfId="28158"/>
    <cellStyle name="Normal 11 2 2 3 7" xfId="45246"/>
    <cellStyle name="Normal 11 2 2 4" xfId="1420"/>
    <cellStyle name="Normal 11 2 2 4 2" xfId="28159"/>
    <cellStyle name="Normal 11 2 2 4 2 2" xfId="28160"/>
    <cellStyle name="Normal 11 2 2 4 2 2 2" xfId="39182"/>
    <cellStyle name="Normal 11 2 2 4 2 3" xfId="28161"/>
    <cellStyle name="Normal 11 2 2 4 3" xfId="28162"/>
    <cellStyle name="Normal 11 2 2 4 3 2" xfId="28163"/>
    <cellStyle name="Normal 11 2 2 4 3 2 2" xfId="39183"/>
    <cellStyle name="Normal 11 2 2 4 3 3" xfId="28164"/>
    <cellStyle name="Normal 11 2 2 4 4" xfId="28165"/>
    <cellStyle name="Normal 11 2 2 4 4 2" xfId="39184"/>
    <cellStyle name="Normal 11 2 2 4 5" xfId="28166"/>
    <cellStyle name="Normal 11 2 2 4 6" xfId="45247"/>
    <cellStyle name="Normal 11 2 2 5" xfId="1421"/>
    <cellStyle name="Normal 11 2 2 5 2" xfId="28167"/>
    <cellStyle name="Normal 11 2 2 5 2 2" xfId="39185"/>
    <cellStyle name="Normal 11 2 2 5 3" xfId="28168"/>
    <cellStyle name="Normal 11 2 2 5 4" xfId="45248"/>
    <cellStyle name="Normal 11 2 2 6" xfId="28169"/>
    <cellStyle name="Normal 11 2 2 6 2" xfId="28170"/>
    <cellStyle name="Normal 11 2 2 6 2 2" xfId="39186"/>
    <cellStyle name="Normal 11 2 2 6 3" xfId="28171"/>
    <cellStyle name="Normal 11 2 2 7" xfId="28172"/>
    <cellStyle name="Normal 11 2 2 7 2" xfId="39187"/>
    <cellStyle name="Normal 11 2 2 8" xfId="28173"/>
    <cellStyle name="Normal 11 2 3" xfId="507"/>
    <cellStyle name="Normal 11 2 3 2" xfId="1422"/>
    <cellStyle name="Normal 11 2 3 2 2" xfId="28174"/>
    <cellStyle name="Normal 11 2 3 2 2 2" xfId="28175"/>
    <cellStyle name="Normal 11 2 3 2 2 2 2" xfId="28176"/>
    <cellStyle name="Normal 11 2 3 2 2 2 2 2" xfId="39188"/>
    <cellStyle name="Normal 11 2 3 2 2 2 3" xfId="28177"/>
    <cellStyle name="Normal 11 2 3 2 2 3" xfId="28178"/>
    <cellStyle name="Normal 11 2 3 2 2 3 2" xfId="28179"/>
    <cellStyle name="Normal 11 2 3 2 2 3 2 2" xfId="39189"/>
    <cellStyle name="Normal 11 2 3 2 2 3 3" xfId="28180"/>
    <cellStyle name="Normal 11 2 3 2 2 4" xfId="28181"/>
    <cellStyle name="Normal 11 2 3 2 2 4 2" xfId="39190"/>
    <cellStyle name="Normal 11 2 3 2 2 5" xfId="28182"/>
    <cellStyle name="Normal 11 2 3 2 3" xfId="28183"/>
    <cellStyle name="Normal 11 2 3 2 3 2" xfId="28184"/>
    <cellStyle name="Normal 11 2 3 2 3 2 2" xfId="39191"/>
    <cellStyle name="Normal 11 2 3 2 3 3" xfId="28185"/>
    <cellStyle name="Normal 11 2 3 2 4" xfId="28186"/>
    <cellStyle name="Normal 11 2 3 2 4 2" xfId="28187"/>
    <cellStyle name="Normal 11 2 3 2 4 2 2" xfId="39192"/>
    <cellStyle name="Normal 11 2 3 2 4 3" xfId="28188"/>
    <cellStyle name="Normal 11 2 3 2 5" xfId="28189"/>
    <cellStyle name="Normal 11 2 3 2 5 2" xfId="39193"/>
    <cellStyle name="Normal 11 2 3 2 6" xfId="28190"/>
    <cellStyle name="Normal 11 2 3 2 7" xfId="45249"/>
    <cellStyle name="Normal 11 2 3 3" xfId="1423"/>
    <cellStyle name="Normal 11 2 3 3 2" xfId="28191"/>
    <cellStyle name="Normal 11 2 3 3 2 2" xfId="28192"/>
    <cellStyle name="Normal 11 2 3 3 2 2 2" xfId="39194"/>
    <cellStyle name="Normal 11 2 3 3 2 3" xfId="28193"/>
    <cellStyle name="Normal 11 2 3 3 3" xfId="28194"/>
    <cellStyle name="Normal 11 2 3 3 3 2" xfId="28195"/>
    <cellStyle name="Normal 11 2 3 3 3 2 2" xfId="39195"/>
    <cellStyle name="Normal 11 2 3 3 3 3" xfId="28196"/>
    <cellStyle name="Normal 11 2 3 3 4" xfId="28197"/>
    <cellStyle name="Normal 11 2 3 3 4 2" xfId="39196"/>
    <cellStyle name="Normal 11 2 3 3 5" xfId="28198"/>
    <cellStyle name="Normal 11 2 3 3 6" xfId="45250"/>
    <cellStyle name="Normal 11 2 3 4" xfId="28199"/>
    <cellStyle name="Normal 11 2 3 4 2" xfId="28200"/>
    <cellStyle name="Normal 11 2 3 4 2 2" xfId="39197"/>
    <cellStyle name="Normal 11 2 3 4 3" xfId="28201"/>
    <cellStyle name="Normal 11 2 3 5" xfId="28202"/>
    <cellStyle name="Normal 11 2 3 5 2" xfId="28203"/>
    <cellStyle name="Normal 11 2 3 5 2 2" xfId="39198"/>
    <cellStyle name="Normal 11 2 3 5 3" xfId="28204"/>
    <cellStyle name="Normal 11 2 3 6" xfId="28205"/>
    <cellStyle name="Normal 11 2 3 6 2" xfId="39199"/>
    <cellStyle name="Normal 11 2 3 7" xfId="28206"/>
    <cellStyle name="Normal 11 2 4" xfId="1424"/>
    <cellStyle name="Normal 11 2 4 2" xfId="1425"/>
    <cellStyle name="Normal 11 2 4 2 2" xfId="28207"/>
    <cellStyle name="Normal 11 2 4 2 2 2" xfId="28208"/>
    <cellStyle name="Normal 11 2 4 2 2 2 2" xfId="39200"/>
    <cellStyle name="Normal 11 2 4 2 2 3" xfId="28209"/>
    <cellStyle name="Normal 11 2 4 2 3" xfId="28210"/>
    <cellStyle name="Normal 11 2 4 2 3 2" xfId="28211"/>
    <cellStyle name="Normal 11 2 4 2 3 2 2" xfId="39201"/>
    <cellStyle name="Normal 11 2 4 2 3 3" xfId="28212"/>
    <cellStyle name="Normal 11 2 4 2 4" xfId="28213"/>
    <cellStyle name="Normal 11 2 4 2 4 2" xfId="39202"/>
    <cellStyle name="Normal 11 2 4 2 5" xfId="28214"/>
    <cellStyle name="Normal 11 2 4 2 6" xfId="45251"/>
    <cellStyle name="Normal 11 2 4 3" xfId="1426"/>
    <cellStyle name="Normal 11 2 4 3 2" xfId="28215"/>
    <cellStyle name="Normal 11 2 4 3 2 2" xfId="39203"/>
    <cellStyle name="Normal 11 2 4 3 3" xfId="28216"/>
    <cellStyle name="Normal 11 2 4 3 4" xfId="45252"/>
    <cellStyle name="Normal 11 2 4 4" xfId="28217"/>
    <cellStyle name="Normal 11 2 4 4 2" xfId="28218"/>
    <cellStyle name="Normal 11 2 4 4 2 2" xfId="39204"/>
    <cellStyle name="Normal 11 2 4 4 3" xfId="28219"/>
    <cellStyle name="Normal 11 2 4 5" xfId="28220"/>
    <cellStyle name="Normal 11 2 4 5 2" xfId="39205"/>
    <cellStyle name="Normal 11 2 4 6" xfId="28221"/>
    <cellStyle name="Normal 11 2 4 7" xfId="45253"/>
    <cellStyle name="Normal 11 2 5" xfId="1427"/>
    <cellStyle name="Normal 11 2 5 2" xfId="28222"/>
    <cellStyle name="Normal 11 2 5 2 2" xfId="28223"/>
    <cellStyle name="Normal 11 2 5 2 2 2" xfId="39206"/>
    <cellStyle name="Normal 11 2 5 2 3" xfId="28224"/>
    <cellStyle name="Normal 11 2 5 3" xfId="28225"/>
    <cellStyle name="Normal 11 2 5 3 2" xfId="28226"/>
    <cellStyle name="Normal 11 2 5 3 2 2" xfId="39207"/>
    <cellStyle name="Normal 11 2 5 3 3" xfId="28227"/>
    <cellStyle name="Normal 11 2 5 4" xfId="28228"/>
    <cellStyle name="Normal 11 2 5 4 2" xfId="39208"/>
    <cellStyle name="Normal 11 2 5 5" xfId="28229"/>
    <cellStyle name="Normal 11 2 5 6" xfId="45254"/>
    <cellStyle name="Normal 11 2 6" xfId="1428"/>
    <cellStyle name="Normal 11 2 6 2" xfId="28230"/>
    <cellStyle name="Normal 11 2 6 2 2" xfId="39209"/>
    <cellStyle name="Normal 11 2 6 3" xfId="28231"/>
    <cellStyle name="Normal 11 2 6 4" xfId="45255"/>
    <cellStyle name="Normal 11 2 7" xfId="1429"/>
    <cellStyle name="Normal 11 2 7 2" xfId="28232"/>
    <cellStyle name="Normal 11 2 7 2 2" xfId="39210"/>
    <cellStyle name="Normal 11 2 7 3" xfId="28233"/>
    <cellStyle name="Normal 11 2 8" xfId="28234"/>
    <cellStyle name="Normal 11 2 8 2" xfId="39211"/>
    <cellStyle name="Normal 11 2 9" xfId="28235"/>
    <cellStyle name="Normal 11 3" xfId="508"/>
    <cellStyle name="Normal 11 3 10" xfId="45256"/>
    <cellStyle name="Normal 11 3 2" xfId="509"/>
    <cellStyle name="Normal 11 3 2 2" xfId="1430"/>
    <cellStyle name="Normal 11 3 2 2 2" xfId="28236"/>
    <cellStyle name="Normal 11 3 2 2 2 2" xfId="28237"/>
    <cellStyle name="Normal 11 3 2 2 2 2 2" xfId="28238"/>
    <cellStyle name="Normal 11 3 2 2 2 2 2 2" xfId="39212"/>
    <cellStyle name="Normal 11 3 2 2 2 2 3" xfId="28239"/>
    <cellStyle name="Normal 11 3 2 2 2 3" xfId="28240"/>
    <cellStyle name="Normal 11 3 2 2 2 3 2" xfId="28241"/>
    <cellStyle name="Normal 11 3 2 2 2 3 2 2" xfId="39213"/>
    <cellStyle name="Normal 11 3 2 2 2 3 3" xfId="28242"/>
    <cellStyle name="Normal 11 3 2 2 2 4" xfId="28243"/>
    <cellStyle name="Normal 11 3 2 2 2 4 2" xfId="39214"/>
    <cellStyle name="Normal 11 3 2 2 2 5" xfId="28244"/>
    <cellStyle name="Normal 11 3 2 2 3" xfId="28245"/>
    <cellStyle name="Normal 11 3 2 2 3 2" xfId="28246"/>
    <cellStyle name="Normal 11 3 2 2 3 2 2" xfId="39215"/>
    <cellStyle name="Normal 11 3 2 2 3 3" xfId="28247"/>
    <cellStyle name="Normal 11 3 2 2 4" xfId="28248"/>
    <cellStyle name="Normal 11 3 2 2 4 2" xfId="28249"/>
    <cellStyle name="Normal 11 3 2 2 4 2 2" xfId="39216"/>
    <cellStyle name="Normal 11 3 2 2 4 3" xfId="28250"/>
    <cellStyle name="Normal 11 3 2 2 5" xfId="28251"/>
    <cellStyle name="Normal 11 3 2 2 5 2" xfId="39217"/>
    <cellStyle name="Normal 11 3 2 2 6" xfId="28252"/>
    <cellStyle name="Normal 11 3 2 2 7" xfId="45257"/>
    <cellStyle name="Normal 11 3 2 3" xfId="1431"/>
    <cellStyle name="Normal 11 3 2 3 2" xfId="28253"/>
    <cellStyle name="Normal 11 3 2 3 2 2" xfId="28254"/>
    <cellStyle name="Normal 11 3 2 3 2 2 2" xfId="39218"/>
    <cellStyle name="Normal 11 3 2 3 2 3" xfId="28255"/>
    <cellStyle name="Normal 11 3 2 3 3" xfId="28256"/>
    <cellStyle name="Normal 11 3 2 3 3 2" xfId="28257"/>
    <cellStyle name="Normal 11 3 2 3 3 2 2" xfId="39219"/>
    <cellStyle name="Normal 11 3 2 3 3 3" xfId="28258"/>
    <cellStyle name="Normal 11 3 2 3 4" xfId="28259"/>
    <cellStyle name="Normal 11 3 2 3 4 2" xfId="39220"/>
    <cellStyle name="Normal 11 3 2 3 5" xfId="28260"/>
    <cellStyle name="Normal 11 3 2 3 6" xfId="45258"/>
    <cellStyle name="Normal 11 3 2 4" xfId="1432"/>
    <cellStyle name="Normal 11 3 2 4 2" xfId="28261"/>
    <cellStyle name="Normal 11 3 2 4 2 2" xfId="39221"/>
    <cellStyle name="Normal 11 3 2 4 3" xfId="28262"/>
    <cellStyle name="Normal 11 3 2 4 4" xfId="45259"/>
    <cellStyle name="Normal 11 3 2 5" xfId="1433"/>
    <cellStyle name="Normal 11 3 2 5 2" xfId="28263"/>
    <cellStyle name="Normal 11 3 2 5 2 2" xfId="39222"/>
    <cellStyle name="Normal 11 3 2 5 3" xfId="28264"/>
    <cellStyle name="Normal 11 3 2 5 4" xfId="45260"/>
    <cellStyle name="Normal 11 3 2 6" xfId="28265"/>
    <cellStyle name="Normal 11 3 2 6 2" xfId="39223"/>
    <cellStyle name="Normal 11 3 2 7" xfId="28266"/>
    <cellStyle name="Normal 11 3 2 8" xfId="45261"/>
    <cellStyle name="Normal 11 3 3" xfId="1434"/>
    <cellStyle name="Normal 11 3 3 2" xfId="1435"/>
    <cellStyle name="Normal 11 3 3 2 2" xfId="28267"/>
    <cellStyle name="Normal 11 3 3 2 2 2" xfId="28268"/>
    <cellStyle name="Normal 11 3 3 2 2 2 2" xfId="39224"/>
    <cellStyle name="Normal 11 3 3 2 2 3" xfId="28269"/>
    <cellStyle name="Normal 11 3 3 2 3" xfId="28270"/>
    <cellStyle name="Normal 11 3 3 2 3 2" xfId="28271"/>
    <cellStyle name="Normal 11 3 3 2 3 2 2" xfId="39225"/>
    <cellStyle name="Normal 11 3 3 2 3 3" xfId="28272"/>
    <cellStyle name="Normal 11 3 3 2 4" xfId="28273"/>
    <cellStyle name="Normal 11 3 3 2 4 2" xfId="39226"/>
    <cellStyle name="Normal 11 3 3 2 5" xfId="28274"/>
    <cellStyle name="Normal 11 3 3 2 6" xfId="45262"/>
    <cellStyle name="Normal 11 3 3 3" xfId="1436"/>
    <cellStyle name="Normal 11 3 3 3 2" xfId="28275"/>
    <cellStyle name="Normal 11 3 3 3 2 2" xfId="39227"/>
    <cellStyle name="Normal 11 3 3 3 3" xfId="28276"/>
    <cellStyle name="Normal 11 3 3 3 4" xfId="45263"/>
    <cellStyle name="Normal 11 3 3 4" xfId="28277"/>
    <cellStyle name="Normal 11 3 3 4 2" xfId="28278"/>
    <cellStyle name="Normal 11 3 3 4 2 2" xfId="39228"/>
    <cellStyle name="Normal 11 3 3 4 3" xfId="28279"/>
    <cellStyle name="Normal 11 3 3 5" xfId="28280"/>
    <cellStyle name="Normal 11 3 3 5 2" xfId="39229"/>
    <cellStyle name="Normal 11 3 3 6" xfId="28281"/>
    <cellStyle name="Normal 11 3 3 7" xfId="45264"/>
    <cellStyle name="Normal 11 3 4" xfId="1437"/>
    <cellStyle name="Normal 11 3 4 2" xfId="1438"/>
    <cellStyle name="Normal 11 3 4 2 2" xfId="28282"/>
    <cellStyle name="Normal 11 3 4 2 2 2" xfId="39230"/>
    <cellStyle name="Normal 11 3 4 2 3" xfId="28283"/>
    <cellStyle name="Normal 11 3 4 2 4" xfId="45265"/>
    <cellStyle name="Normal 11 3 4 3" xfId="1439"/>
    <cellStyle name="Normal 11 3 4 3 2" xfId="28284"/>
    <cellStyle name="Normal 11 3 4 3 2 2" xfId="39231"/>
    <cellStyle name="Normal 11 3 4 3 3" xfId="28285"/>
    <cellStyle name="Normal 11 3 4 3 4" xfId="45266"/>
    <cellStyle name="Normal 11 3 4 4" xfId="28286"/>
    <cellStyle name="Normal 11 3 4 4 2" xfId="39232"/>
    <cellStyle name="Normal 11 3 4 5" xfId="28287"/>
    <cellStyle name="Normal 11 3 5" xfId="1440"/>
    <cellStyle name="Normal 11 3 5 2" xfId="28288"/>
    <cellStyle name="Normal 11 3 5 2 2" xfId="39233"/>
    <cellStyle name="Normal 11 3 5 3" xfId="28289"/>
    <cellStyle name="Normal 11 3 5 4" xfId="45267"/>
    <cellStyle name="Normal 11 3 6" xfId="1441"/>
    <cellStyle name="Normal 11 3 6 2" xfId="28290"/>
    <cellStyle name="Normal 11 3 6 2 2" xfId="39234"/>
    <cellStyle name="Normal 11 3 6 3" xfId="28291"/>
    <cellStyle name="Normal 11 3 6 4" xfId="45268"/>
    <cellStyle name="Normal 11 3 7" xfId="28292"/>
    <cellStyle name="Normal 11 3 7 2" xfId="39235"/>
    <cellStyle name="Normal 11 3 8" xfId="28293"/>
    <cellStyle name="Normal 11 3 9" xfId="39236"/>
    <cellStyle name="Normal 11 4" xfId="510"/>
    <cellStyle name="Normal 11 4 2" xfId="511"/>
    <cellStyle name="Normal 11 4 2 2" xfId="1442"/>
    <cellStyle name="Normal 11 4 2 2 2" xfId="28294"/>
    <cellStyle name="Normal 11 4 2 2 2 2" xfId="28295"/>
    <cellStyle name="Normal 11 4 2 2 2 2 2" xfId="28296"/>
    <cellStyle name="Normal 11 4 2 2 2 2 2 2" xfId="39237"/>
    <cellStyle name="Normal 11 4 2 2 2 2 3" xfId="28297"/>
    <cellStyle name="Normal 11 4 2 2 2 3" xfId="28298"/>
    <cellStyle name="Normal 11 4 2 2 2 3 2" xfId="28299"/>
    <cellStyle name="Normal 11 4 2 2 2 3 2 2" xfId="39238"/>
    <cellStyle name="Normal 11 4 2 2 2 3 3" xfId="28300"/>
    <cellStyle name="Normal 11 4 2 2 2 4" xfId="28301"/>
    <cellStyle name="Normal 11 4 2 2 2 4 2" xfId="39239"/>
    <cellStyle name="Normal 11 4 2 2 2 5" xfId="28302"/>
    <cellStyle name="Normal 11 4 2 2 3" xfId="28303"/>
    <cellStyle name="Normal 11 4 2 2 3 2" xfId="28304"/>
    <cellStyle name="Normal 11 4 2 2 3 2 2" xfId="39240"/>
    <cellStyle name="Normal 11 4 2 2 3 3" xfId="28305"/>
    <cellStyle name="Normal 11 4 2 2 4" xfId="28306"/>
    <cellStyle name="Normal 11 4 2 2 4 2" xfId="28307"/>
    <cellStyle name="Normal 11 4 2 2 4 2 2" xfId="39241"/>
    <cellStyle name="Normal 11 4 2 2 4 3" xfId="28308"/>
    <cellStyle name="Normal 11 4 2 2 5" xfId="28309"/>
    <cellStyle name="Normal 11 4 2 2 5 2" xfId="39242"/>
    <cellStyle name="Normal 11 4 2 2 6" xfId="28310"/>
    <cellStyle name="Normal 11 4 2 2 7" xfId="45269"/>
    <cellStyle name="Normal 11 4 2 3" xfId="1443"/>
    <cellStyle name="Normal 11 4 2 3 2" xfId="28311"/>
    <cellStyle name="Normal 11 4 2 3 2 2" xfId="28312"/>
    <cellStyle name="Normal 11 4 2 3 2 2 2" xfId="39243"/>
    <cellStyle name="Normal 11 4 2 3 2 3" xfId="28313"/>
    <cellStyle name="Normal 11 4 2 3 3" xfId="28314"/>
    <cellStyle name="Normal 11 4 2 3 3 2" xfId="28315"/>
    <cellStyle name="Normal 11 4 2 3 3 2 2" xfId="39244"/>
    <cellStyle name="Normal 11 4 2 3 3 3" xfId="28316"/>
    <cellStyle name="Normal 11 4 2 3 4" xfId="28317"/>
    <cellStyle name="Normal 11 4 2 3 4 2" xfId="39245"/>
    <cellStyle name="Normal 11 4 2 3 5" xfId="28318"/>
    <cellStyle name="Normal 11 4 2 3 6" xfId="45270"/>
    <cellStyle name="Normal 11 4 2 4" xfId="1444"/>
    <cellStyle name="Normal 11 4 2 4 2" xfId="28319"/>
    <cellStyle name="Normal 11 4 2 4 2 2" xfId="39246"/>
    <cellStyle name="Normal 11 4 2 4 3" xfId="28320"/>
    <cellStyle name="Normal 11 4 2 4 4" xfId="45271"/>
    <cellStyle name="Normal 11 4 2 5" xfId="1445"/>
    <cellStyle name="Normal 11 4 2 5 2" xfId="28321"/>
    <cellStyle name="Normal 11 4 2 5 2 2" xfId="39247"/>
    <cellStyle name="Normal 11 4 2 5 3" xfId="28322"/>
    <cellStyle name="Normal 11 4 2 5 4" xfId="45272"/>
    <cellStyle name="Normal 11 4 2 6" xfId="28323"/>
    <cellStyle name="Normal 11 4 2 6 2" xfId="39248"/>
    <cellStyle name="Normal 11 4 2 7" xfId="28324"/>
    <cellStyle name="Normal 11 4 2 8" xfId="45273"/>
    <cellStyle name="Normal 11 4 3" xfId="1446"/>
    <cellStyle name="Normal 11 4 3 2" xfId="1447"/>
    <cellStyle name="Normal 11 4 3 2 2" xfId="28325"/>
    <cellStyle name="Normal 11 4 3 2 2 2" xfId="28326"/>
    <cellStyle name="Normal 11 4 3 2 2 2 2" xfId="39249"/>
    <cellStyle name="Normal 11 4 3 2 2 3" xfId="28327"/>
    <cellStyle name="Normal 11 4 3 2 3" xfId="28328"/>
    <cellStyle name="Normal 11 4 3 2 3 2" xfId="28329"/>
    <cellStyle name="Normal 11 4 3 2 3 2 2" xfId="39250"/>
    <cellStyle name="Normal 11 4 3 2 3 3" xfId="28330"/>
    <cellStyle name="Normal 11 4 3 2 4" xfId="28331"/>
    <cellStyle name="Normal 11 4 3 2 4 2" xfId="39251"/>
    <cellStyle name="Normal 11 4 3 2 5" xfId="28332"/>
    <cellStyle name="Normal 11 4 3 2 6" xfId="45274"/>
    <cellStyle name="Normal 11 4 3 3" xfId="1448"/>
    <cellStyle name="Normal 11 4 3 3 2" xfId="28333"/>
    <cellStyle name="Normal 11 4 3 3 2 2" xfId="39252"/>
    <cellStyle name="Normal 11 4 3 3 3" xfId="28334"/>
    <cellStyle name="Normal 11 4 3 3 4" xfId="45275"/>
    <cellStyle name="Normal 11 4 3 4" xfId="28335"/>
    <cellStyle name="Normal 11 4 3 4 2" xfId="28336"/>
    <cellStyle name="Normal 11 4 3 4 2 2" xfId="39253"/>
    <cellStyle name="Normal 11 4 3 4 3" xfId="28337"/>
    <cellStyle name="Normal 11 4 3 5" xfId="28338"/>
    <cellStyle name="Normal 11 4 3 5 2" xfId="39254"/>
    <cellStyle name="Normal 11 4 3 6" xfId="28339"/>
    <cellStyle name="Normal 11 4 3 7" xfId="45276"/>
    <cellStyle name="Normal 11 4 4" xfId="1449"/>
    <cellStyle name="Normal 11 4 4 2" xfId="1450"/>
    <cellStyle name="Normal 11 4 4 2 2" xfId="28340"/>
    <cellStyle name="Normal 11 4 4 2 2 2" xfId="39255"/>
    <cellStyle name="Normal 11 4 4 2 3" xfId="28341"/>
    <cellStyle name="Normal 11 4 4 2 4" xfId="45277"/>
    <cellStyle name="Normal 11 4 4 3" xfId="1451"/>
    <cellStyle name="Normal 11 4 4 3 2" xfId="28342"/>
    <cellStyle name="Normal 11 4 4 3 2 2" xfId="39256"/>
    <cellStyle name="Normal 11 4 4 3 3" xfId="28343"/>
    <cellStyle name="Normal 11 4 4 3 4" xfId="45278"/>
    <cellStyle name="Normal 11 4 4 4" xfId="28344"/>
    <cellStyle name="Normal 11 4 4 4 2" xfId="39257"/>
    <cellStyle name="Normal 11 4 4 5" xfId="28345"/>
    <cellStyle name="Normal 11 4 4 6" xfId="45279"/>
    <cellStyle name="Normal 11 4 5" xfId="1452"/>
    <cellStyle name="Normal 11 4 5 2" xfId="28346"/>
    <cellStyle name="Normal 11 4 5 2 2" xfId="39258"/>
    <cellStyle name="Normal 11 4 5 3" xfId="28347"/>
    <cellStyle name="Normal 11 4 5 4" xfId="45280"/>
    <cellStyle name="Normal 11 4 6" xfId="1453"/>
    <cellStyle name="Normal 11 4 6 2" xfId="28348"/>
    <cellStyle name="Normal 11 4 6 2 2" xfId="39259"/>
    <cellStyle name="Normal 11 4 6 3" xfId="28349"/>
    <cellStyle name="Normal 11 4 6 4" xfId="45281"/>
    <cellStyle name="Normal 11 4 7" xfId="28350"/>
    <cellStyle name="Normal 11 4 7 2" xfId="39260"/>
    <cellStyle name="Normal 11 4 8" xfId="28351"/>
    <cellStyle name="Normal 11 4 9" xfId="45282"/>
    <cellStyle name="Normal 11 5" xfId="512"/>
    <cellStyle name="Normal 11 5 10" xfId="1454"/>
    <cellStyle name="Normal 11 5 10 2" xfId="1455"/>
    <cellStyle name="Normal 11 5 10 2 2" xfId="39261"/>
    <cellStyle name="Normal 11 5 10 2 3" xfId="45283"/>
    <cellStyle name="Normal 11 5 10 3" xfId="1456"/>
    <cellStyle name="Normal 11 5 10 3 2" xfId="39262"/>
    <cellStyle name="Normal 11 5 10 3 3" xfId="45284"/>
    <cellStyle name="Normal 11 5 10 4" xfId="39263"/>
    <cellStyle name="Normal 11 5 10 5" xfId="45285"/>
    <cellStyle name="Normal 11 5 11" xfId="1457"/>
    <cellStyle name="Normal 11 5 11 2" xfId="1458"/>
    <cellStyle name="Normal 11 5 11 2 2" xfId="39264"/>
    <cellStyle name="Normal 11 5 11 2 3" xfId="45286"/>
    <cellStyle name="Normal 11 5 11 3" xfId="39265"/>
    <cellStyle name="Normal 11 5 11 4" xfId="45287"/>
    <cellStyle name="Normal 11 5 12" xfId="1459"/>
    <cellStyle name="Normal 11 5 12 2" xfId="1460"/>
    <cellStyle name="Normal 11 5 12 2 2" xfId="39266"/>
    <cellStyle name="Normal 11 5 12 2 3" xfId="45288"/>
    <cellStyle name="Normal 11 5 12 3" xfId="39267"/>
    <cellStyle name="Normal 11 5 12 4" xfId="45289"/>
    <cellStyle name="Normal 11 5 13" xfId="1461"/>
    <cellStyle name="Normal 11 5 13 2" xfId="39268"/>
    <cellStyle name="Normal 11 5 13 3" xfId="45290"/>
    <cellStyle name="Normal 11 5 14" xfId="1462"/>
    <cellStyle name="Normal 11 5 14 2" xfId="39269"/>
    <cellStyle name="Normal 11 5 14 3" xfId="45291"/>
    <cellStyle name="Normal 11 5 15" xfId="1463"/>
    <cellStyle name="Normal 11 5 15 2" xfId="39270"/>
    <cellStyle name="Normal 11 5 15 3" xfId="45292"/>
    <cellStyle name="Normal 11 5 16" xfId="1464"/>
    <cellStyle name="Normal 11 5 16 2" xfId="39271"/>
    <cellStyle name="Normal 11 5 16 3" xfId="45293"/>
    <cellStyle name="Normal 11 5 17" xfId="1465"/>
    <cellStyle name="Normal 11 5 17 2" xfId="39272"/>
    <cellStyle name="Normal 11 5 17 3" xfId="45294"/>
    <cellStyle name="Normal 11 5 18" xfId="1466"/>
    <cellStyle name="Normal 11 5 18 2" xfId="39273"/>
    <cellStyle name="Normal 11 5 18 3" xfId="45295"/>
    <cellStyle name="Normal 11 5 19" xfId="1467"/>
    <cellStyle name="Normal 11 5 19 2" xfId="1468"/>
    <cellStyle name="Normal 11 5 19 2 2" xfId="39274"/>
    <cellStyle name="Normal 11 5 19 2 3" xfId="45296"/>
    <cellStyle name="Normal 11 5 19 3" xfId="1469"/>
    <cellStyle name="Normal 11 5 19 3 2" xfId="39275"/>
    <cellStyle name="Normal 11 5 19 3 3" xfId="45297"/>
    <cellStyle name="Normal 11 5 19 4" xfId="1470"/>
    <cellStyle name="Normal 11 5 19 4 2" xfId="39276"/>
    <cellStyle name="Normal 11 5 19 4 3" xfId="45298"/>
    <cellStyle name="Normal 11 5 19 5" xfId="1471"/>
    <cellStyle name="Normal 11 5 19 5 2" xfId="39277"/>
    <cellStyle name="Normal 11 5 19 5 3" xfId="45299"/>
    <cellStyle name="Normal 11 5 19 6" xfId="1472"/>
    <cellStyle name="Normal 11 5 19 6 2" xfId="39278"/>
    <cellStyle name="Normal 11 5 19 6 3" xfId="45300"/>
    <cellStyle name="Normal 11 5 19 7" xfId="39279"/>
    <cellStyle name="Normal 11 5 19 8" xfId="45301"/>
    <cellStyle name="Normal 11 5 2" xfId="1473"/>
    <cellStyle name="Normal 11 5 2 2" xfId="1474"/>
    <cellStyle name="Normal 11 5 2 2 2" xfId="1475"/>
    <cellStyle name="Normal 11 5 2 2 2 2" xfId="28352"/>
    <cellStyle name="Normal 11 5 2 2 2 2 2" xfId="39280"/>
    <cellStyle name="Normal 11 5 2 2 2 3" xfId="28353"/>
    <cellStyle name="Normal 11 5 2 2 2 4" xfId="45302"/>
    <cellStyle name="Normal 11 5 2 2 3" xfId="1476"/>
    <cellStyle name="Normal 11 5 2 2 3 2" xfId="28354"/>
    <cellStyle name="Normal 11 5 2 2 3 2 2" xfId="39281"/>
    <cellStyle name="Normal 11 5 2 2 3 3" xfId="28355"/>
    <cellStyle name="Normal 11 5 2 2 3 4" xfId="45303"/>
    <cellStyle name="Normal 11 5 2 2 4" xfId="1477"/>
    <cellStyle name="Normal 11 5 2 2 4 2" xfId="39282"/>
    <cellStyle name="Normal 11 5 2 2 4 3" xfId="45304"/>
    <cellStyle name="Normal 11 5 2 2 5" xfId="1478"/>
    <cellStyle name="Normal 11 5 2 2 5 2" xfId="39283"/>
    <cellStyle name="Normal 11 5 2 2 5 3" xfId="45305"/>
    <cellStyle name="Normal 11 5 2 2 6" xfId="39284"/>
    <cellStyle name="Normal 11 5 2 2 7" xfId="45306"/>
    <cellStyle name="Normal 11 5 2 3" xfId="1479"/>
    <cellStyle name="Normal 11 5 2 3 2" xfId="1480"/>
    <cellStyle name="Normal 11 5 2 3 2 2" xfId="39285"/>
    <cellStyle name="Normal 11 5 2 3 2 3" xfId="45307"/>
    <cellStyle name="Normal 11 5 2 3 3" xfId="1481"/>
    <cellStyle name="Normal 11 5 2 3 3 2" xfId="39286"/>
    <cellStyle name="Normal 11 5 2 3 3 3" xfId="45308"/>
    <cellStyle name="Normal 11 5 2 3 4" xfId="39287"/>
    <cellStyle name="Normal 11 5 2 3 5" xfId="45309"/>
    <cellStyle name="Normal 11 5 2 4" xfId="1482"/>
    <cellStyle name="Normal 11 5 2 4 2" xfId="1483"/>
    <cellStyle name="Normal 11 5 2 4 2 2" xfId="39288"/>
    <cellStyle name="Normal 11 5 2 4 2 3" xfId="45310"/>
    <cellStyle name="Normal 11 5 2 4 3" xfId="1484"/>
    <cellStyle name="Normal 11 5 2 4 3 2" xfId="39289"/>
    <cellStyle name="Normal 11 5 2 4 3 3" xfId="45311"/>
    <cellStyle name="Normal 11 5 2 4 4" xfId="39290"/>
    <cellStyle name="Normal 11 5 2 4 5" xfId="45312"/>
    <cellStyle name="Normal 11 5 2 5" xfId="1485"/>
    <cellStyle name="Normal 11 5 2 5 2" xfId="39291"/>
    <cellStyle name="Normal 11 5 2 5 3" xfId="45313"/>
    <cellStyle name="Normal 11 5 2 6" xfId="1486"/>
    <cellStyle name="Normal 11 5 2 6 2" xfId="39292"/>
    <cellStyle name="Normal 11 5 2 6 3" xfId="45314"/>
    <cellStyle name="Normal 11 5 2 7" xfId="39293"/>
    <cellStyle name="Normal 11 5 2 8" xfId="45315"/>
    <cellStyle name="Normal 11 5 20" xfId="1487"/>
    <cellStyle name="Normal 11 5 20 2" xfId="39294"/>
    <cellStyle name="Normal 11 5 20 3" xfId="45316"/>
    <cellStyle name="Normal 11 5 21" xfId="1488"/>
    <cellStyle name="Normal 11 5 21 2" xfId="39295"/>
    <cellStyle name="Normal 11 5 21 3" xfId="45317"/>
    <cellStyle name="Normal 11 5 22" xfId="1489"/>
    <cellStyle name="Normal 11 5 22 2" xfId="39296"/>
    <cellStyle name="Normal 11 5 22 3" xfId="45318"/>
    <cellStyle name="Normal 11 5 23" xfId="1490"/>
    <cellStyle name="Normal 11 5 23 2" xfId="39297"/>
    <cellStyle name="Normal 11 5 23 3" xfId="45319"/>
    <cellStyle name="Normal 11 5 24" xfId="1491"/>
    <cellStyle name="Normal 11 5 24 2" xfId="39298"/>
    <cellStyle name="Normal 11 5 24 3" xfId="45320"/>
    <cellStyle name="Normal 11 5 25" xfId="1492"/>
    <cellStyle name="Normal 11 5 25 2" xfId="39299"/>
    <cellStyle name="Normal 11 5 25 3" xfId="45321"/>
    <cellStyle name="Normal 11 5 26" xfId="1493"/>
    <cellStyle name="Normal 11 5 26 2" xfId="39300"/>
    <cellStyle name="Normal 11 5 26 3" xfId="45322"/>
    <cellStyle name="Normal 11 5 27" xfId="1494"/>
    <cellStyle name="Normal 11 5 27 2" xfId="39301"/>
    <cellStyle name="Normal 11 5 27 3" xfId="45323"/>
    <cellStyle name="Normal 11 5 28" xfId="1495"/>
    <cellStyle name="Normal 11 5 28 2" xfId="39302"/>
    <cellStyle name="Normal 11 5 28 3" xfId="45324"/>
    <cellStyle name="Normal 11 5 29" xfId="39303"/>
    <cellStyle name="Normal 11 5 3" xfId="1496"/>
    <cellStyle name="Normal 11 5 3 2" xfId="1497"/>
    <cellStyle name="Normal 11 5 3 2 2" xfId="1498"/>
    <cellStyle name="Normal 11 5 3 2 2 2" xfId="1499"/>
    <cellStyle name="Normal 11 5 3 2 2 2 2" xfId="39304"/>
    <cellStyle name="Normal 11 5 3 2 2 2 3" xfId="45325"/>
    <cellStyle name="Normal 11 5 3 2 2 3" xfId="1500"/>
    <cellStyle name="Normal 11 5 3 2 2 3 2" xfId="39305"/>
    <cellStyle name="Normal 11 5 3 2 2 3 3" xfId="45326"/>
    <cellStyle name="Normal 11 5 3 2 2 4" xfId="39306"/>
    <cellStyle name="Normal 11 5 3 2 2 5" xfId="45327"/>
    <cellStyle name="Normal 11 5 3 2 3" xfId="1501"/>
    <cellStyle name="Normal 11 5 3 2 3 2" xfId="1502"/>
    <cellStyle name="Normal 11 5 3 2 3 2 2" xfId="39307"/>
    <cellStyle name="Normal 11 5 3 2 3 2 3" xfId="45328"/>
    <cellStyle name="Normal 11 5 3 2 3 3" xfId="1503"/>
    <cellStyle name="Normal 11 5 3 2 3 3 2" xfId="39308"/>
    <cellStyle name="Normal 11 5 3 2 3 3 3" xfId="45329"/>
    <cellStyle name="Normal 11 5 3 2 3 4" xfId="39309"/>
    <cellStyle name="Normal 11 5 3 2 3 5" xfId="45330"/>
    <cellStyle name="Normal 11 5 3 2 4" xfId="1504"/>
    <cellStyle name="Normal 11 5 3 2 4 2" xfId="39310"/>
    <cellStyle name="Normal 11 5 3 2 4 3" xfId="45331"/>
    <cellStyle name="Normal 11 5 3 2 5" xfId="1505"/>
    <cellStyle name="Normal 11 5 3 2 5 2" xfId="39311"/>
    <cellStyle name="Normal 11 5 3 2 5 3" xfId="45332"/>
    <cellStyle name="Normal 11 5 3 2 6" xfId="39312"/>
    <cellStyle name="Normal 11 5 3 2 7" xfId="45333"/>
    <cellStyle name="Normal 11 5 3 3" xfId="1506"/>
    <cellStyle name="Normal 11 5 3 3 2" xfId="1507"/>
    <cellStyle name="Normal 11 5 3 3 2 2" xfId="39313"/>
    <cellStyle name="Normal 11 5 3 3 2 3" xfId="45334"/>
    <cellStyle name="Normal 11 5 3 3 3" xfId="1508"/>
    <cellStyle name="Normal 11 5 3 3 3 2" xfId="39314"/>
    <cellStyle name="Normal 11 5 3 3 3 3" xfId="45335"/>
    <cellStyle name="Normal 11 5 3 3 4" xfId="1509"/>
    <cellStyle name="Normal 11 5 3 3 4 2" xfId="39315"/>
    <cellStyle name="Normal 11 5 3 3 4 3" xfId="45336"/>
    <cellStyle name="Normal 11 5 3 3 5" xfId="1510"/>
    <cellStyle name="Normal 11 5 3 3 5 2" xfId="39316"/>
    <cellStyle name="Normal 11 5 3 3 5 3" xfId="45337"/>
    <cellStyle name="Normal 11 5 3 3 6" xfId="39317"/>
    <cellStyle name="Normal 11 5 3 3 7" xfId="45338"/>
    <cellStyle name="Normal 11 5 3 4" xfId="1511"/>
    <cellStyle name="Normal 11 5 3 4 2" xfId="1512"/>
    <cellStyle name="Normal 11 5 3 4 2 2" xfId="39318"/>
    <cellStyle name="Normal 11 5 3 4 2 3" xfId="45339"/>
    <cellStyle name="Normal 11 5 3 4 3" xfId="1513"/>
    <cellStyle name="Normal 11 5 3 4 3 2" xfId="39319"/>
    <cellStyle name="Normal 11 5 3 4 3 3" xfId="45340"/>
    <cellStyle name="Normal 11 5 3 4 4" xfId="39320"/>
    <cellStyle name="Normal 11 5 3 4 5" xfId="45341"/>
    <cellStyle name="Normal 11 5 3 5" xfId="1514"/>
    <cellStyle name="Normal 11 5 3 5 2" xfId="1515"/>
    <cellStyle name="Normal 11 5 3 5 2 2" xfId="39321"/>
    <cellStyle name="Normal 11 5 3 5 2 3" xfId="45342"/>
    <cellStyle name="Normal 11 5 3 5 3" xfId="1516"/>
    <cellStyle name="Normal 11 5 3 5 3 2" xfId="39322"/>
    <cellStyle name="Normal 11 5 3 5 3 3" xfId="45343"/>
    <cellStyle name="Normal 11 5 3 5 4" xfId="39323"/>
    <cellStyle name="Normal 11 5 3 5 5" xfId="45344"/>
    <cellStyle name="Normal 11 5 3 6" xfId="1517"/>
    <cellStyle name="Normal 11 5 3 6 2" xfId="39324"/>
    <cellStyle name="Normal 11 5 3 6 3" xfId="45345"/>
    <cellStyle name="Normal 11 5 3 7" xfId="1518"/>
    <cellStyle name="Normal 11 5 3 7 2" xfId="39325"/>
    <cellStyle name="Normal 11 5 3 7 3" xfId="45346"/>
    <cellStyle name="Normal 11 5 3 8" xfId="39326"/>
    <cellStyle name="Normal 11 5 3 9" xfId="45347"/>
    <cellStyle name="Normal 11 5 30" xfId="45348"/>
    <cellStyle name="Normal 11 5 4" xfId="1519"/>
    <cellStyle name="Normal 11 5 4 2" xfId="1520"/>
    <cellStyle name="Normal 11 5 4 2 2" xfId="1521"/>
    <cellStyle name="Normal 11 5 4 2 2 2" xfId="39327"/>
    <cellStyle name="Normal 11 5 4 2 2 3" xfId="45349"/>
    <cellStyle name="Normal 11 5 4 2 3" xfId="1522"/>
    <cellStyle name="Normal 11 5 4 2 3 2" xfId="39328"/>
    <cellStyle name="Normal 11 5 4 2 3 3" xfId="45350"/>
    <cellStyle name="Normal 11 5 4 2 4" xfId="1523"/>
    <cellStyle name="Normal 11 5 4 2 4 2" xfId="39329"/>
    <cellStyle name="Normal 11 5 4 2 4 3" xfId="45351"/>
    <cellStyle name="Normal 11 5 4 2 5" xfId="1524"/>
    <cellStyle name="Normal 11 5 4 2 5 2" xfId="39330"/>
    <cellStyle name="Normal 11 5 4 2 5 3" xfId="45352"/>
    <cellStyle name="Normal 11 5 4 2 6" xfId="39331"/>
    <cellStyle name="Normal 11 5 4 2 7" xfId="45353"/>
    <cellStyle name="Normal 11 5 4 3" xfId="1525"/>
    <cellStyle name="Normal 11 5 4 3 2" xfId="1526"/>
    <cellStyle name="Normal 11 5 4 3 2 2" xfId="39332"/>
    <cellStyle name="Normal 11 5 4 3 2 3" xfId="45354"/>
    <cellStyle name="Normal 11 5 4 3 3" xfId="1527"/>
    <cellStyle name="Normal 11 5 4 3 3 2" xfId="39333"/>
    <cellStyle name="Normal 11 5 4 3 3 3" xfId="45355"/>
    <cellStyle name="Normal 11 5 4 3 4" xfId="39334"/>
    <cellStyle name="Normal 11 5 4 3 5" xfId="45356"/>
    <cellStyle name="Normal 11 5 4 4" xfId="1528"/>
    <cellStyle name="Normal 11 5 4 4 2" xfId="1529"/>
    <cellStyle name="Normal 11 5 4 4 2 2" xfId="39335"/>
    <cellStyle name="Normal 11 5 4 4 2 3" xfId="45357"/>
    <cellStyle name="Normal 11 5 4 4 3" xfId="1530"/>
    <cellStyle name="Normal 11 5 4 4 3 2" xfId="39336"/>
    <cellStyle name="Normal 11 5 4 4 3 3" xfId="45358"/>
    <cellStyle name="Normal 11 5 4 4 4" xfId="39337"/>
    <cellStyle name="Normal 11 5 4 4 5" xfId="45359"/>
    <cellStyle name="Normal 11 5 4 5" xfId="1531"/>
    <cellStyle name="Normal 11 5 4 5 2" xfId="39338"/>
    <cellStyle name="Normal 11 5 4 5 3" xfId="45360"/>
    <cellStyle name="Normal 11 5 4 6" xfId="1532"/>
    <cellStyle name="Normal 11 5 4 6 2" xfId="39339"/>
    <cellStyle name="Normal 11 5 4 6 3" xfId="45361"/>
    <cellStyle name="Normal 11 5 4 7" xfId="39340"/>
    <cellStyle name="Normal 11 5 4 8" xfId="45362"/>
    <cellStyle name="Normal 11 5 5" xfId="1533"/>
    <cellStyle name="Normal 11 5 5 2" xfId="1534"/>
    <cellStyle name="Normal 11 5 5 2 2" xfId="1535"/>
    <cellStyle name="Normal 11 5 5 2 2 2" xfId="39341"/>
    <cellStyle name="Normal 11 5 5 2 2 3" xfId="45363"/>
    <cellStyle name="Normal 11 5 5 2 3" xfId="1536"/>
    <cellStyle name="Normal 11 5 5 2 3 2" xfId="39342"/>
    <cellStyle name="Normal 11 5 5 2 3 3" xfId="45364"/>
    <cellStyle name="Normal 11 5 5 2 4" xfId="1537"/>
    <cellStyle name="Normal 11 5 5 2 4 2" xfId="39343"/>
    <cellStyle name="Normal 11 5 5 2 4 3" xfId="45365"/>
    <cellStyle name="Normal 11 5 5 2 5" xfId="1538"/>
    <cellStyle name="Normal 11 5 5 2 5 2" xfId="39344"/>
    <cellStyle name="Normal 11 5 5 2 5 3" xfId="45366"/>
    <cellStyle name="Normal 11 5 5 2 6" xfId="39345"/>
    <cellStyle name="Normal 11 5 5 2 7" xfId="45367"/>
    <cellStyle name="Normal 11 5 5 3" xfId="1539"/>
    <cellStyle name="Normal 11 5 5 3 2" xfId="1540"/>
    <cellStyle name="Normal 11 5 5 3 2 2" xfId="39346"/>
    <cellStyle name="Normal 11 5 5 3 2 3" xfId="45368"/>
    <cellStyle name="Normal 11 5 5 3 3" xfId="1541"/>
    <cellStyle name="Normal 11 5 5 3 3 2" xfId="39347"/>
    <cellStyle name="Normal 11 5 5 3 3 3" xfId="45369"/>
    <cellStyle name="Normal 11 5 5 3 4" xfId="39348"/>
    <cellStyle name="Normal 11 5 5 3 5" xfId="45370"/>
    <cellStyle name="Normal 11 5 5 4" xfId="1542"/>
    <cellStyle name="Normal 11 5 5 4 2" xfId="1543"/>
    <cellStyle name="Normal 11 5 5 4 2 2" xfId="39349"/>
    <cellStyle name="Normal 11 5 5 4 2 3" xfId="45371"/>
    <cellStyle name="Normal 11 5 5 4 3" xfId="1544"/>
    <cellStyle name="Normal 11 5 5 4 3 2" xfId="39350"/>
    <cellStyle name="Normal 11 5 5 4 3 3" xfId="45372"/>
    <cellStyle name="Normal 11 5 5 4 4" xfId="39351"/>
    <cellStyle name="Normal 11 5 5 4 5" xfId="45373"/>
    <cellStyle name="Normal 11 5 5 5" xfId="1545"/>
    <cellStyle name="Normal 11 5 5 5 2" xfId="39352"/>
    <cellStyle name="Normal 11 5 5 5 3" xfId="45374"/>
    <cellStyle name="Normal 11 5 5 6" xfId="1546"/>
    <cellStyle name="Normal 11 5 5 6 2" xfId="39353"/>
    <cellStyle name="Normal 11 5 5 6 3" xfId="45375"/>
    <cellStyle name="Normal 11 5 5 7" xfId="39354"/>
    <cellStyle name="Normal 11 5 5 8" xfId="45376"/>
    <cellStyle name="Normal 11 5 6" xfId="1547"/>
    <cellStyle name="Normal 11 5 6 2" xfId="1548"/>
    <cellStyle name="Normal 11 5 6 2 2" xfId="1549"/>
    <cellStyle name="Normal 11 5 6 2 2 2" xfId="39355"/>
    <cellStyle name="Normal 11 5 6 2 2 3" xfId="45377"/>
    <cellStyle name="Normal 11 5 6 2 3" xfId="1550"/>
    <cellStyle name="Normal 11 5 6 2 3 2" xfId="39356"/>
    <cellStyle name="Normal 11 5 6 2 3 3" xfId="45378"/>
    <cellStyle name="Normal 11 5 6 2 4" xfId="1551"/>
    <cellStyle name="Normal 11 5 6 2 4 2" xfId="39357"/>
    <cellStyle name="Normal 11 5 6 2 4 3" xfId="45379"/>
    <cellStyle name="Normal 11 5 6 2 5" xfId="1552"/>
    <cellStyle name="Normal 11 5 6 2 5 2" xfId="39358"/>
    <cellStyle name="Normal 11 5 6 2 5 3" xfId="45380"/>
    <cellStyle name="Normal 11 5 6 2 6" xfId="39359"/>
    <cellStyle name="Normal 11 5 6 2 7" xfId="45381"/>
    <cellStyle name="Normal 11 5 6 3" xfId="1553"/>
    <cellStyle name="Normal 11 5 6 3 2" xfId="1554"/>
    <cellStyle name="Normal 11 5 6 3 2 2" xfId="39360"/>
    <cellStyle name="Normal 11 5 6 3 2 3" xfId="45382"/>
    <cellStyle name="Normal 11 5 6 3 3" xfId="1555"/>
    <cellStyle name="Normal 11 5 6 3 3 2" xfId="39361"/>
    <cellStyle name="Normal 11 5 6 3 3 3" xfId="45383"/>
    <cellStyle name="Normal 11 5 6 3 4" xfId="39362"/>
    <cellStyle name="Normal 11 5 6 3 5" xfId="45384"/>
    <cellStyle name="Normal 11 5 6 4" xfId="1556"/>
    <cellStyle name="Normal 11 5 6 4 2" xfId="1557"/>
    <cellStyle name="Normal 11 5 6 4 2 2" xfId="39363"/>
    <cellStyle name="Normal 11 5 6 4 2 3" xfId="45385"/>
    <cellStyle name="Normal 11 5 6 4 3" xfId="1558"/>
    <cellStyle name="Normal 11 5 6 4 3 2" xfId="39364"/>
    <cellStyle name="Normal 11 5 6 4 3 3" xfId="45386"/>
    <cellStyle name="Normal 11 5 6 4 4" xfId="39365"/>
    <cellStyle name="Normal 11 5 6 4 5" xfId="45387"/>
    <cellStyle name="Normal 11 5 6 5" xfId="1559"/>
    <cellStyle name="Normal 11 5 6 5 2" xfId="1560"/>
    <cellStyle name="Normal 11 5 6 5 2 2" xfId="39366"/>
    <cellStyle name="Normal 11 5 6 5 2 3" xfId="45388"/>
    <cellStyle name="Normal 11 5 6 5 3" xfId="39367"/>
    <cellStyle name="Normal 11 5 6 5 4" xfId="45389"/>
    <cellStyle name="Normal 11 5 6 6" xfId="1561"/>
    <cellStyle name="Normal 11 5 6 6 2" xfId="39368"/>
    <cellStyle name="Normal 11 5 6 6 3" xfId="45390"/>
    <cellStyle name="Normal 11 5 6 7" xfId="1562"/>
    <cellStyle name="Normal 11 5 6 7 2" xfId="39369"/>
    <cellStyle name="Normal 11 5 6 7 3" xfId="45391"/>
    <cellStyle name="Normal 11 5 6 8" xfId="39370"/>
    <cellStyle name="Normal 11 5 6 9" xfId="45392"/>
    <cellStyle name="Normal 11 5 7" xfId="1563"/>
    <cellStyle name="Normal 11 5 7 2" xfId="1564"/>
    <cellStyle name="Normal 11 5 7 2 2" xfId="1565"/>
    <cellStyle name="Normal 11 5 7 2 2 2" xfId="39371"/>
    <cellStyle name="Normal 11 5 7 2 2 3" xfId="45393"/>
    <cellStyle name="Normal 11 5 7 2 3" xfId="1566"/>
    <cellStyle name="Normal 11 5 7 2 3 2" xfId="39372"/>
    <cellStyle name="Normal 11 5 7 2 3 3" xfId="45394"/>
    <cellStyle name="Normal 11 5 7 2 4" xfId="39373"/>
    <cellStyle name="Normal 11 5 7 2 5" xfId="45395"/>
    <cellStyle name="Normal 11 5 7 3" xfId="1567"/>
    <cellStyle name="Normal 11 5 7 3 2" xfId="1568"/>
    <cellStyle name="Normal 11 5 7 3 2 2" xfId="39374"/>
    <cellStyle name="Normal 11 5 7 3 2 3" xfId="45396"/>
    <cellStyle name="Normal 11 5 7 3 3" xfId="1569"/>
    <cellStyle name="Normal 11 5 7 3 3 2" xfId="39375"/>
    <cellStyle name="Normal 11 5 7 3 3 3" xfId="45397"/>
    <cellStyle name="Normal 11 5 7 3 4" xfId="39376"/>
    <cellStyle name="Normal 11 5 7 3 5" xfId="45398"/>
    <cellStyle name="Normal 11 5 7 4" xfId="1570"/>
    <cellStyle name="Normal 11 5 7 4 2" xfId="1571"/>
    <cellStyle name="Normal 11 5 7 4 2 2" xfId="39377"/>
    <cellStyle name="Normal 11 5 7 4 2 3" xfId="45399"/>
    <cellStyle name="Normal 11 5 7 4 3" xfId="39378"/>
    <cellStyle name="Normal 11 5 7 4 4" xfId="45400"/>
    <cellStyle name="Normal 11 5 7 5" xfId="1572"/>
    <cellStyle name="Normal 11 5 7 5 2" xfId="39379"/>
    <cellStyle name="Normal 11 5 7 5 3" xfId="45401"/>
    <cellStyle name="Normal 11 5 7 6" xfId="1573"/>
    <cellStyle name="Normal 11 5 7 6 2" xfId="39380"/>
    <cellStyle name="Normal 11 5 7 6 3" xfId="45402"/>
    <cellStyle name="Normal 11 5 7 7" xfId="39381"/>
    <cellStyle name="Normal 11 5 7 8" xfId="45403"/>
    <cellStyle name="Normal 11 5 8" xfId="1574"/>
    <cellStyle name="Normal 11 5 8 2" xfId="1575"/>
    <cellStyle name="Normal 11 5 8 2 2" xfId="39382"/>
    <cellStyle name="Normal 11 5 8 2 3" xfId="45404"/>
    <cellStyle name="Normal 11 5 8 3" xfId="1576"/>
    <cellStyle name="Normal 11 5 8 3 2" xfId="39383"/>
    <cellStyle name="Normal 11 5 8 3 3" xfId="45405"/>
    <cellStyle name="Normal 11 5 8 4" xfId="1577"/>
    <cellStyle name="Normal 11 5 8 4 2" xfId="39384"/>
    <cellStyle name="Normal 11 5 8 4 3" xfId="45406"/>
    <cellStyle name="Normal 11 5 8 5" xfId="1578"/>
    <cellStyle name="Normal 11 5 8 5 2" xfId="39385"/>
    <cellStyle name="Normal 11 5 8 5 3" xfId="45407"/>
    <cellStyle name="Normal 11 5 8 6" xfId="39386"/>
    <cellStyle name="Normal 11 5 8 7" xfId="45408"/>
    <cellStyle name="Normal 11 5 9" xfId="1579"/>
    <cellStyle name="Normal 11 5 9 2" xfId="1580"/>
    <cellStyle name="Normal 11 5 9 2 2" xfId="39387"/>
    <cellStyle name="Normal 11 5 9 2 3" xfId="45409"/>
    <cellStyle name="Normal 11 5 9 3" xfId="1581"/>
    <cellStyle name="Normal 11 5 9 3 2" xfId="39388"/>
    <cellStyle name="Normal 11 5 9 3 3" xfId="45410"/>
    <cellStyle name="Normal 11 5 9 4" xfId="39389"/>
    <cellStyle name="Normal 11 5 9 5" xfId="45411"/>
    <cellStyle name="Normal 11 5_10070" xfId="1582"/>
    <cellStyle name="Normal 11 6" xfId="1583"/>
    <cellStyle name="Normal 11 6 2" xfId="1584"/>
    <cellStyle name="Normal 11 6 2 2" xfId="1585"/>
    <cellStyle name="Normal 11 6 2 2 2" xfId="28356"/>
    <cellStyle name="Normal 11 6 2 2 2 2" xfId="39390"/>
    <cellStyle name="Normal 11 6 2 2 3" xfId="28357"/>
    <cellStyle name="Normal 11 6 2 2 4" xfId="45412"/>
    <cellStyle name="Normal 11 6 2 3" xfId="1586"/>
    <cellStyle name="Normal 11 6 2 3 2" xfId="28358"/>
    <cellStyle name="Normal 11 6 2 3 2 2" xfId="39391"/>
    <cellStyle name="Normal 11 6 2 3 3" xfId="28359"/>
    <cellStyle name="Normal 11 6 2 3 4" xfId="45413"/>
    <cellStyle name="Normal 11 6 2 4" xfId="28360"/>
    <cellStyle name="Normal 11 6 2 4 2" xfId="39392"/>
    <cellStyle name="Normal 11 6 2 5" xfId="28361"/>
    <cellStyle name="Normal 11 6 2 6" xfId="45414"/>
    <cellStyle name="Normal 11 6 3" xfId="1587"/>
    <cellStyle name="Normal 11 6 3 2" xfId="1588"/>
    <cellStyle name="Normal 11 6 3 2 2" xfId="39393"/>
    <cellStyle name="Normal 11 6 3 2 3" xfId="45415"/>
    <cellStyle name="Normal 11 6 3 3" xfId="1589"/>
    <cellStyle name="Normal 11 6 3 3 2" xfId="39394"/>
    <cellStyle name="Normal 11 6 3 3 3" xfId="45416"/>
    <cellStyle name="Normal 11 6 3 4" xfId="39395"/>
    <cellStyle name="Normal 11 6 3 5" xfId="45417"/>
    <cellStyle name="Normal 11 6 4" xfId="1590"/>
    <cellStyle name="Normal 11 6 4 2" xfId="28362"/>
    <cellStyle name="Normal 11 6 4 2 2" xfId="39396"/>
    <cellStyle name="Normal 11 6 4 3" xfId="28363"/>
    <cellStyle name="Normal 11 6 4 4" xfId="45418"/>
    <cellStyle name="Normal 11 6 5" xfId="1591"/>
    <cellStyle name="Normal 11 6 5 2" xfId="39397"/>
    <cellStyle name="Normal 11 6 5 3" xfId="45419"/>
    <cellStyle name="Normal 11 6 6" xfId="28364"/>
    <cellStyle name="Normal 11 6 7" xfId="45420"/>
    <cellStyle name="Normal 11 7" xfId="1592"/>
    <cellStyle name="Normal 11 7 2" xfId="1593"/>
    <cellStyle name="Normal 11 7 2 2" xfId="28365"/>
    <cellStyle name="Normal 11 7 2 2 2" xfId="39398"/>
    <cellStyle name="Normal 11 7 2 3" xfId="28366"/>
    <cellStyle name="Normal 11 7 2 4" xfId="45421"/>
    <cellStyle name="Normal 11 7 3" xfId="1594"/>
    <cellStyle name="Normal 11 7 3 2" xfId="28367"/>
    <cellStyle name="Normal 11 7 3 2 2" xfId="39399"/>
    <cellStyle name="Normal 11 7 3 3" xfId="28368"/>
    <cellStyle name="Normal 11 7 3 4" xfId="45422"/>
    <cellStyle name="Normal 11 7 4" xfId="1595"/>
    <cellStyle name="Normal 11 7 4 2" xfId="39400"/>
    <cellStyle name="Normal 11 7 4 3" xfId="45423"/>
    <cellStyle name="Normal 11 7 5" xfId="1596"/>
    <cellStyle name="Normal 11 7 5 2" xfId="39401"/>
    <cellStyle name="Normal 11 7 5 3" xfId="45424"/>
    <cellStyle name="Normal 11 7 6" xfId="39402"/>
    <cellStyle name="Normal 11 7 7" xfId="45425"/>
    <cellStyle name="Normal 11 8" xfId="1597"/>
    <cellStyle name="Normal 11 8 2" xfId="1598"/>
    <cellStyle name="Normal 11 8 2 2" xfId="39403"/>
    <cellStyle name="Normal 11 8 2 3" xfId="45426"/>
    <cellStyle name="Normal 11 8 3" xfId="1599"/>
    <cellStyle name="Normal 11 8 3 2" xfId="39404"/>
    <cellStyle name="Normal 11 8 3 3" xfId="45427"/>
    <cellStyle name="Normal 11 8 4" xfId="39405"/>
    <cellStyle name="Normal 11 8 4 2" xfId="42668"/>
    <cellStyle name="Normal 11 8 5" xfId="42669"/>
    <cellStyle name="Normal 11 8 6" xfId="45428"/>
    <cellStyle name="Normal 11 9" xfId="1600"/>
    <cellStyle name="Normal 11 9 2" xfId="28369"/>
    <cellStyle name="Normal 11 9 2 2" xfId="39406"/>
    <cellStyle name="Normal 11 9 3" xfId="28370"/>
    <cellStyle name="Normal 11 9 3 2" xfId="42670"/>
    <cellStyle name="Normal 11 9 4" xfId="42671"/>
    <cellStyle name="Normal 11 9 4 2" xfId="42672"/>
    <cellStyle name="Normal 11 9 5" xfId="42673"/>
    <cellStyle name="Normal 11 9 6" xfId="45429"/>
    <cellStyle name="Normal 11_2112 2148 Reg Labor" xfId="28371"/>
    <cellStyle name="Normal 110" xfId="513"/>
    <cellStyle name="Normal 110 2" xfId="514"/>
    <cellStyle name="Normal 110 2 2" xfId="39407"/>
    <cellStyle name="Normal 110 2 3" xfId="45430"/>
    <cellStyle name="Normal 111" xfId="515"/>
    <cellStyle name="Normal 111 2" xfId="516"/>
    <cellStyle name="Normal 111 2 2" xfId="39408"/>
    <cellStyle name="Normal 111 2 3" xfId="45431"/>
    <cellStyle name="Normal 111 3" xfId="1601"/>
    <cellStyle name="Normal 111 4" xfId="39409"/>
    <cellStyle name="Normal 112" xfId="517"/>
    <cellStyle name="Normal 112 2" xfId="518"/>
    <cellStyle name="Normal 112 2 2" xfId="39410"/>
    <cellStyle name="Normal 112 2 3" xfId="45432"/>
    <cellStyle name="Normal 112 3" xfId="1602"/>
    <cellStyle name="Normal 112 4" xfId="28372"/>
    <cellStyle name="Normal 113" xfId="519"/>
    <cellStyle name="Normal 113 2" xfId="520"/>
    <cellStyle name="Normal 113 3" xfId="521"/>
    <cellStyle name="Normal 113 3 2" xfId="39411"/>
    <cellStyle name="Normal 113 3 3" xfId="45433"/>
    <cellStyle name="Normal 113 4" xfId="28373"/>
    <cellStyle name="Normal 113 5" xfId="39412"/>
    <cellStyle name="Normal 114" xfId="522"/>
    <cellStyle name="Normal 114 2" xfId="28374"/>
    <cellStyle name="Normal 114 2 2" xfId="39413"/>
    <cellStyle name="Normal 114 3" xfId="39414"/>
    <cellStyle name="Normal 114 4" xfId="45434"/>
    <cellStyle name="Normal 115" xfId="523"/>
    <cellStyle name="Normal 115 2" xfId="39415"/>
    <cellStyle name="Normal 115 3" xfId="45435"/>
    <cellStyle name="Normal 116" xfId="524"/>
    <cellStyle name="Normal 116 2" xfId="28375"/>
    <cellStyle name="Normal 117" xfId="1603"/>
    <cellStyle name="Normal 117 2" xfId="1604"/>
    <cellStyle name="Normal 117 3" xfId="39416"/>
    <cellStyle name="Normal 117 4" xfId="45436"/>
    <cellStyle name="Normal 118" xfId="1605"/>
    <cellStyle name="Normal 118 2" xfId="1606"/>
    <cellStyle name="Normal 118 3" xfId="28376"/>
    <cellStyle name="Normal 119" xfId="1607"/>
    <cellStyle name="Normal 119 2" xfId="39417"/>
    <cellStyle name="Normal 119 3" xfId="45437"/>
    <cellStyle name="Normal 12" xfId="525"/>
    <cellStyle name="Normal 12 10" xfId="28377"/>
    <cellStyle name="Normal 12 10 2" xfId="39418"/>
    <cellStyle name="Normal 12 11" xfId="28378"/>
    <cellStyle name="Normal 12 2" xfId="526"/>
    <cellStyle name="Normal 12 2 2" xfId="527"/>
    <cellStyle name="Normal 12 2 2 2" xfId="528"/>
    <cellStyle name="Normal 12 2 2 2 10" xfId="1608"/>
    <cellStyle name="Normal 12 2 2 2 2" xfId="1609"/>
    <cellStyle name="Normal 12 2 2 2 2 2" xfId="28379"/>
    <cellStyle name="Normal 12 2 2 2 2 2 2" xfId="28380"/>
    <cellStyle name="Normal 12 2 2 2 2 2 2 2" xfId="28381"/>
    <cellStyle name="Normal 12 2 2 2 2 2 2 2 2" xfId="39419"/>
    <cellStyle name="Normal 12 2 2 2 2 2 2 3" xfId="28382"/>
    <cellStyle name="Normal 12 2 2 2 2 2 3" xfId="28383"/>
    <cellStyle name="Normal 12 2 2 2 2 2 3 2" xfId="28384"/>
    <cellStyle name="Normal 12 2 2 2 2 2 3 2 2" xfId="39420"/>
    <cellStyle name="Normal 12 2 2 2 2 2 3 3" xfId="28385"/>
    <cellStyle name="Normal 12 2 2 2 2 2 4" xfId="28386"/>
    <cellStyle name="Normal 12 2 2 2 2 2 4 2" xfId="39421"/>
    <cellStyle name="Normal 12 2 2 2 2 2 5" xfId="28387"/>
    <cellStyle name="Normal 12 2 2 2 2 3" xfId="28388"/>
    <cellStyle name="Normal 12 2 2 2 2 3 2" xfId="28389"/>
    <cellStyle name="Normal 12 2 2 2 2 3 2 2" xfId="39422"/>
    <cellStyle name="Normal 12 2 2 2 2 3 3" xfId="28390"/>
    <cellStyle name="Normal 12 2 2 2 2 4" xfId="28391"/>
    <cellStyle name="Normal 12 2 2 2 2 4 2" xfId="28392"/>
    <cellStyle name="Normal 12 2 2 2 2 4 2 2" xfId="39423"/>
    <cellStyle name="Normal 12 2 2 2 2 4 3" xfId="28393"/>
    <cellStyle name="Normal 12 2 2 2 2 5" xfId="28394"/>
    <cellStyle name="Normal 12 2 2 2 2 5 2" xfId="39424"/>
    <cellStyle name="Normal 12 2 2 2 2 6" xfId="28395"/>
    <cellStyle name="Normal 12 2 2 2 2 7" xfId="45438"/>
    <cellStyle name="Normal 12 2 2 2 3" xfId="28396"/>
    <cellStyle name="Normal 12 2 2 2 3 2" xfId="28397"/>
    <cellStyle name="Normal 12 2 2 2 3 2 2" xfId="28398"/>
    <cellStyle name="Normal 12 2 2 2 3 2 2 2" xfId="39425"/>
    <cellStyle name="Normal 12 2 2 2 3 2 3" xfId="28399"/>
    <cellStyle name="Normal 12 2 2 2 3 3" xfId="28400"/>
    <cellStyle name="Normal 12 2 2 2 3 3 2" xfId="28401"/>
    <cellStyle name="Normal 12 2 2 2 3 3 2 2" xfId="39426"/>
    <cellStyle name="Normal 12 2 2 2 3 3 3" xfId="28402"/>
    <cellStyle name="Normal 12 2 2 2 3 4" xfId="28403"/>
    <cellStyle name="Normal 12 2 2 2 3 4 2" xfId="39427"/>
    <cellStyle name="Normal 12 2 2 2 3 5" xfId="28404"/>
    <cellStyle name="Normal 12 2 2 2 4" xfId="28405"/>
    <cellStyle name="Normal 12 2 2 2 4 2" xfId="28406"/>
    <cellStyle name="Normal 12 2 2 2 4 2 2" xfId="39428"/>
    <cellStyle name="Normal 12 2 2 2 4 3" xfId="28407"/>
    <cellStyle name="Normal 12 2 2 2 5" xfId="28408"/>
    <cellStyle name="Normal 12 2 2 2 5 2" xfId="28409"/>
    <cellStyle name="Normal 12 2 2 2 5 2 2" xfId="39429"/>
    <cellStyle name="Normal 12 2 2 2 5 3" xfId="28410"/>
    <cellStyle name="Normal 12 2 2 2 6" xfId="28411"/>
    <cellStyle name="Normal 12 2 2 2 6 2" xfId="39430"/>
    <cellStyle name="Normal 12 2 2 2 7" xfId="28412"/>
    <cellStyle name="Normal 12 2 2 2 8" xfId="28413"/>
    <cellStyle name="Normal 12 2 2 2 9" xfId="45439"/>
    <cellStyle name="Normal 12 2 2 3" xfId="1610"/>
    <cellStyle name="Normal 12 2 2 3 2" xfId="28414"/>
    <cellStyle name="Normal 12 2 2 3 2 2" xfId="28415"/>
    <cellStyle name="Normal 12 2 2 3 2 2 2" xfId="28416"/>
    <cellStyle name="Normal 12 2 2 3 2 2 2 2" xfId="39431"/>
    <cellStyle name="Normal 12 2 2 3 2 2 3" xfId="28417"/>
    <cellStyle name="Normal 12 2 2 3 2 3" xfId="28418"/>
    <cellStyle name="Normal 12 2 2 3 2 3 2" xfId="28419"/>
    <cellStyle name="Normal 12 2 2 3 2 3 2 2" xfId="39432"/>
    <cellStyle name="Normal 12 2 2 3 2 3 3" xfId="28420"/>
    <cellStyle name="Normal 12 2 2 3 2 4" xfId="28421"/>
    <cellStyle name="Normal 12 2 2 3 2 4 2" xfId="39433"/>
    <cellStyle name="Normal 12 2 2 3 2 5" xfId="28422"/>
    <cellStyle name="Normal 12 2 2 3 3" xfId="28423"/>
    <cellStyle name="Normal 12 2 2 3 3 2" xfId="28424"/>
    <cellStyle name="Normal 12 2 2 3 3 2 2" xfId="39434"/>
    <cellStyle name="Normal 12 2 2 3 3 3" xfId="28425"/>
    <cellStyle name="Normal 12 2 2 3 4" xfId="28426"/>
    <cellStyle name="Normal 12 2 2 3 4 2" xfId="28427"/>
    <cellStyle name="Normal 12 2 2 3 4 2 2" xfId="39435"/>
    <cellStyle name="Normal 12 2 2 3 4 3" xfId="28428"/>
    <cellStyle name="Normal 12 2 2 3 5" xfId="28429"/>
    <cellStyle name="Normal 12 2 2 3 5 2" xfId="39436"/>
    <cellStyle name="Normal 12 2 2 3 6" xfId="28430"/>
    <cellStyle name="Normal 12 2 2 3 7" xfId="45440"/>
    <cellStyle name="Normal 12 2 2 4" xfId="28431"/>
    <cellStyle name="Normal 12 2 2 4 2" xfId="28432"/>
    <cellStyle name="Normal 12 2 2 4 2 2" xfId="28433"/>
    <cellStyle name="Normal 12 2 2 4 2 2 2" xfId="39437"/>
    <cellStyle name="Normal 12 2 2 4 2 3" xfId="28434"/>
    <cellStyle name="Normal 12 2 2 4 3" xfId="28435"/>
    <cellStyle name="Normal 12 2 2 4 3 2" xfId="28436"/>
    <cellStyle name="Normal 12 2 2 4 3 2 2" xfId="39438"/>
    <cellStyle name="Normal 12 2 2 4 3 3" xfId="28437"/>
    <cellStyle name="Normal 12 2 2 4 4" xfId="28438"/>
    <cellStyle name="Normal 12 2 2 4 4 2" xfId="39439"/>
    <cellStyle name="Normal 12 2 2 4 5" xfId="28439"/>
    <cellStyle name="Normal 12 2 2 5" xfId="28440"/>
    <cellStyle name="Normal 12 2 2 5 2" xfId="28441"/>
    <cellStyle name="Normal 12 2 2 5 2 2" xfId="39440"/>
    <cellStyle name="Normal 12 2 2 5 3" xfId="28442"/>
    <cellStyle name="Normal 12 2 2 6" xfId="28443"/>
    <cellStyle name="Normal 12 2 2 6 2" xfId="28444"/>
    <cellStyle name="Normal 12 2 2 6 2 2" xfId="39441"/>
    <cellStyle name="Normal 12 2 2 6 3" xfId="28445"/>
    <cellStyle name="Normal 12 2 2 7" xfId="28446"/>
    <cellStyle name="Normal 12 2 2 7 2" xfId="39442"/>
    <cellStyle name="Normal 12 2 2 8" xfId="28447"/>
    <cellStyle name="Normal 12 2 2 9" xfId="45441"/>
    <cellStyle name="Normal 12 2 3" xfId="529"/>
    <cellStyle name="Normal 12 2 3 2" xfId="1611"/>
    <cellStyle name="Normal 12 2 3 2 2" xfId="28448"/>
    <cellStyle name="Normal 12 2 3 2 2 2" xfId="28449"/>
    <cellStyle name="Normal 12 2 3 2 2 2 2" xfId="28450"/>
    <cellStyle name="Normal 12 2 3 2 2 2 2 2" xfId="39443"/>
    <cellStyle name="Normal 12 2 3 2 2 2 3" xfId="28451"/>
    <cellStyle name="Normal 12 2 3 2 2 3" xfId="28452"/>
    <cellStyle name="Normal 12 2 3 2 2 3 2" xfId="28453"/>
    <cellStyle name="Normal 12 2 3 2 2 3 2 2" xfId="39444"/>
    <cellStyle name="Normal 12 2 3 2 2 3 3" xfId="28454"/>
    <cellStyle name="Normal 12 2 3 2 2 4" xfId="28455"/>
    <cellStyle name="Normal 12 2 3 2 2 4 2" xfId="39445"/>
    <cellStyle name="Normal 12 2 3 2 2 5" xfId="28456"/>
    <cellStyle name="Normal 12 2 3 2 3" xfId="28457"/>
    <cellStyle name="Normal 12 2 3 2 3 2" xfId="28458"/>
    <cellStyle name="Normal 12 2 3 2 3 2 2" xfId="39446"/>
    <cellStyle name="Normal 12 2 3 2 3 3" xfId="28459"/>
    <cellStyle name="Normal 12 2 3 2 4" xfId="28460"/>
    <cellStyle name="Normal 12 2 3 2 4 2" xfId="28461"/>
    <cellStyle name="Normal 12 2 3 2 4 2 2" xfId="39447"/>
    <cellStyle name="Normal 12 2 3 2 4 3" xfId="28462"/>
    <cellStyle name="Normal 12 2 3 2 5" xfId="28463"/>
    <cellStyle name="Normal 12 2 3 2 5 2" xfId="39448"/>
    <cellStyle name="Normal 12 2 3 2 6" xfId="28464"/>
    <cellStyle name="Normal 12 2 3 2 7" xfId="45442"/>
    <cellStyle name="Normal 12 2 3 3" xfId="28465"/>
    <cellStyle name="Normal 12 2 3 3 2" xfId="28466"/>
    <cellStyle name="Normal 12 2 3 3 2 2" xfId="28467"/>
    <cellStyle name="Normal 12 2 3 3 2 2 2" xfId="39449"/>
    <cellStyle name="Normal 12 2 3 3 2 3" xfId="28468"/>
    <cellStyle name="Normal 12 2 3 3 3" xfId="28469"/>
    <cellStyle name="Normal 12 2 3 3 3 2" xfId="28470"/>
    <cellStyle name="Normal 12 2 3 3 3 2 2" xfId="39450"/>
    <cellStyle name="Normal 12 2 3 3 3 3" xfId="28471"/>
    <cellStyle name="Normal 12 2 3 3 4" xfId="28472"/>
    <cellStyle name="Normal 12 2 3 3 4 2" xfId="39451"/>
    <cellStyle name="Normal 12 2 3 3 5" xfId="28473"/>
    <cellStyle name="Normal 12 2 3 4" xfId="28474"/>
    <cellStyle name="Normal 12 2 3 4 2" xfId="28475"/>
    <cellStyle name="Normal 12 2 3 4 2 2" xfId="39452"/>
    <cellStyle name="Normal 12 2 3 4 3" xfId="28476"/>
    <cellStyle name="Normal 12 2 3 5" xfId="28477"/>
    <cellStyle name="Normal 12 2 3 5 2" xfId="28478"/>
    <cellStyle name="Normal 12 2 3 5 2 2" xfId="39453"/>
    <cellStyle name="Normal 12 2 3 5 3" xfId="28479"/>
    <cellStyle name="Normal 12 2 3 6" xfId="28480"/>
    <cellStyle name="Normal 12 2 3 6 2" xfId="39454"/>
    <cellStyle name="Normal 12 2 3 7" xfId="28481"/>
    <cellStyle name="Normal 12 2 3 8" xfId="45443"/>
    <cellStyle name="Normal 12 2 4" xfId="1612"/>
    <cellStyle name="Normal 12 2 4 2" xfId="28482"/>
    <cellStyle name="Normal 12 2 4 2 2" xfId="28483"/>
    <cellStyle name="Normal 12 2 4 2 2 2" xfId="28484"/>
    <cellStyle name="Normal 12 2 4 2 2 2 2" xfId="39455"/>
    <cellStyle name="Normal 12 2 4 2 2 3" xfId="28485"/>
    <cellStyle name="Normal 12 2 4 2 3" xfId="28486"/>
    <cellStyle name="Normal 12 2 4 2 3 2" xfId="28487"/>
    <cellStyle name="Normal 12 2 4 2 3 2 2" xfId="39456"/>
    <cellStyle name="Normal 12 2 4 2 3 3" xfId="28488"/>
    <cellStyle name="Normal 12 2 4 2 4" xfId="28489"/>
    <cellStyle name="Normal 12 2 4 2 4 2" xfId="39457"/>
    <cellStyle name="Normal 12 2 4 2 5" xfId="28490"/>
    <cellStyle name="Normal 12 2 4 3" xfId="28491"/>
    <cellStyle name="Normal 12 2 4 3 2" xfId="28492"/>
    <cellStyle name="Normal 12 2 4 3 2 2" xfId="39458"/>
    <cellStyle name="Normal 12 2 4 3 3" xfId="28493"/>
    <cellStyle name="Normal 12 2 4 4" xfId="28494"/>
    <cellStyle name="Normal 12 2 4 4 2" xfId="28495"/>
    <cellStyle name="Normal 12 2 4 4 2 2" xfId="39459"/>
    <cellStyle name="Normal 12 2 4 4 3" xfId="28496"/>
    <cellStyle name="Normal 12 2 4 5" xfId="28497"/>
    <cellStyle name="Normal 12 2 4 5 2" xfId="39460"/>
    <cellStyle name="Normal 12 2 4 6" xfId="28498"/>
    <cellStyle name="Normal 12 2 4 7" xfId="45444"/>
    <cellStyle name="Normal 12 2 5" xfId="28499"/>
    <cellStyle name="Normal 12 2 5 2" xfId="28500"/>
    <cellStyle name="Normal 12 2 5 2 2" xfId="28501"/>
    <cellStyle name="Normal 12 2 5 2 2 2" xfId="39461"/>
    <cellStyle name="Normal 12 2 5 2 3" xfId="28502"/>
    <cellStyle name="Normal 12 2 5 3" xfId="28503"/>
    <cellStyle name="Normal 12 2 5 3 2" xfId="28504"/>
    <cellStyle name="Normal 12 2 5 3 2 2" xfId="39462"/>
    <cellStyle name="Normal 12 2 5 3 3" xfId="28505"/>
    <cellStyle name="Normal 12 2 5 4" xfId="28506"/>
    <cellStyle name="Normal 12 2 5 4 2" xfId="39463"/>
    <cellStyle name="Normal 12 2 5 5" xfId="28507"/>
    <cellStyle name="Normal 12 2 5 6" xfId="28508"/>
    <cellStyle name="Normal 12 2 5 7" xfId="44652"/>
    <cellStyle name="Normal 12 2 6" xfId="28509"/>
    <cellStyle name="Normal 12 2 6 2" xfId="28510"/>
    <cellStyle name="Normal 12 2 6 2 2" xfId="39464"/>
    <cellStyle name="Normal 12 2 6 3" xfId="28511"/>
    <cellStyle name="Normal 12 2 7" xfId="28512"/>
    <cellStyle name="Normal 12 2 7 2" xfId="28513"/>
    <cellStyle name="Normal 12 2 7 2 2" xfId="39465"/>
    <cellStyle name="Normal 12 2 7 3" xfId="28514"/>
    <cellStyle name="Normal 12 2 8" xfId="28515"/>
    <cellStyle name="Normal 12 2 8 2" xfId="39466"/>
    <cellStyle name="Normal 12 2 9" xfId="28516"/>
    <cellStyle name="Normal 12 3" xfId="530"/>
    <cellStyle name="Normal 12 3 2" xfId="531"/>
    <cellStyle name="Normal 12 3 2 2" xfId="1614"/>
    <cellStyle name="Normal 12 3 2 2 2" xfId="28517"/>
    <cellStyle name="Normal 12 3 2 2 2 2" xfId="28518"/>
    <cellStyle name="Normal 12 3 2 2 2 2 2" xfId="28519"/>
    <cellStyle name="Normal 12 3 2 2 2 2 2 2" xfId="39467"/>
    <cellStyle name="Normal 12 3 2 2 2 2 3" xfId="28520"/>
    <cellStyle name="Normal 12 3 2 2 2 3" xfId="28521"/>
    <cellStyle name="Normal 12 3 2 2 2 3 2" xfId="28522"/>
    <cellStyle name="Normal 12 3 2 2 2 3 2 2" xfId="39468"/>
    <cellStyle name="Normal 12 3 2 2 2 3 3" xfId="28523"/>
    <cellStyle name="Normal 12 3 2 2 2 4" xfId="28524"/>
    <cellStyle name="Normal 12 3 2 2 2 4 2" xfId="39469"/>
    <cellStyle name="Normal 12 3 2 2 2 5" xfId="28525"/>
    <cellStyle name="Normal 12 3 2 2 3" xfId="28526"/>
    <cellStyle name="Normal 12 3 2 2 3 2" xfId="28527"/>
    <cellStyle name="Normal 12 3 2 2 3 2 2" xfId="39470"/>
    <cellStyle name="Normal 12 3 2 2 3 3" xfId="28528"/>
    <cellStyle name="Normal 12 3 2 2 4" xfId="28529"/>
    <cellStyle name="Normal 12 3 2 2 4 2" xfId="28530"/>
    <cellStyle name="Normal 12 3 2 2 4 2 2" xfId="39471"/>
    <cellStyle name="Normal 12 3 2 2 4 3" xfId="28531"/>
    <cellStyle name="Normal 12 3 2 2 5" xfId="28532"/>
    <cellStyle name="Normal 12 3 2 2 5 2" xfId="39472"/>
    <cellStyle name="Normal 12 3 2 2 6" xfId="28533"/>
    <cellStyle name="Normal 12 3 2 3" xfId="28534"/>
    <cellStyle name="Normal 12 3 2 3 2" xfId="28535"/>
    <cellStyle name="Normal 12 3 2 3 2 2" xfId="28536"/>
    <cellStyle name="Normal 12 3 2 3 2 2 2" xfId="39473"/>
    <cellStyle name="Normal 12 3 2 3 2 3" xfId="28537"/>
    <cellStyle name="Normal 12 3 2 3 3" xfId="28538"/>
    <cellStyle name="Normal 12 3 2 3 3 2" xfId="28539"/>
    <cellStyle name="Normal 12 3 2 3 3 2 2" xfId="39474"/>
    <cellStyle name="Normal 12 3 2 3 3 3" xfId="28540"/>
    <cellStyle name="Normal 12 3 2 3 4" xfId="28541"/>
    <cellStyle name="Normal 12 3 2 3 4 2" xfId="39475"/>
    <cellStyle name="Normal 12 3 2 3 5" xfId="28542"/>
    <cellStyle name="Normal 12 3 2 4" xfId="28543"/>
    <cellStyle name="Normal 12 3 2 4 2" xfId="28544"/>
    <cellStyle name="Normal 12 3 2 4 2 2" xfId="39476"/>
    <cellStyle name="Normal 12 3 2 4 3" xfId="28545"/>
    <cellStyle name="Normal 12 3 2 5" xfId="28546"/>
    <cellStyle name="Normal 12 3 2 5 2" xfId="28547"/>
    <cellStyle name="Normal 12 3 2 5 2 2" xfId="39477"/>
    <cellStyle name="Normal 12 3 2 5 3" xfId="28548"/>
    <cellStyle name="Normal 12 3 2 6" xfId="28549"/>
    <cellStyle name="Normal 12 3 2 6 2" xfId="39478"/>
    <cellStyle name="Normal 12 3 2 7" xfId="28550"/>
    <cellStyle name="Normal 12 3 2 8" xfId="1613"/>
    <cellStyle name="Normal 12 3 3" xfId="1615"/>
    <cellStyle name="Normal 12 3 3 2" xfId="28551"/>
    <cellStyle name="Normal 12 3 3 2 2" xfId="28552"/>
    <cellStyle name="Normal 12 3 3 2 2 2" xfId="28553"/>
    <cellStyle name="Normal 12 3 3 2 2 2 2" xfId="39479"/>
    <cellStyle name="Normal 12 3 3 2 2 3" xfId="28554"/>
    <cellStyle name="Normal 12 3 3 2 3" xfId="28555"/>
    <cellStyle name="Normal 12 3 3 2 3 2" xfId="28556"/>
    <cellStyle name="Normal 12 3 3 2 3 2 2" xfId="39480"/>
    <cellStyle name="Normal 12 3 3 2 3 3" xfId="28557"/>
    <cellStyle name="Normal 12 3 3 2 4" xfId="28558"/>
    <cellStyle name="Normal 12 3 3 2 4 2" xfId="39481"/>
    <cellStyle name="Normal 12 3 3 2 5" xfId="28559"/>
    <cellStyle name="Normal 12 3 3 3" xfId="28560"/>
    <cellStyle name="Normal 12 3 3 3 2" xfId="28561"/>
    <cellStyle name="Normal 12 3 3 3 2 2" xfId="39482"/>
    <cellStyle name="Normal 12 3 3 3 3" xfId="28562"/>
    <cellStyle name="Normal 12 3 3 4" xfId="28563"/>
    <cellStyle name="Normal 12 3 3 4 2" xfId="28564"/>
    <cellStyle name="Normal 12 3 3 4 2 2" xfId="39483"/>
    <cellStyle name="Normal 12 3 3 4 3" xfId="28565"/>
    <cellStyle name="Normal 12 3 3 5" xfId="28566"/>
    <cellStyle name="Normal 12 3 3 5 2" xfId="39484"/>
    <cellStyle name="Normal 12 3 3 6" xfId="28567"/>
    <cellStyle name="Normal 12 3 3 7" xfId="45445"/>
    <cellStyle name="Normal 12 3 4" xfId="28568"/>
    <cellStyle name="Normal 12 3 4 2" xfId="28569"/>
    <cellStyle name="Normal 12 3 4 2 2" xfId="28570"/>
    <cellStyle name="Normal 12 3 4 2 2 2" xfId="39485"/>
    <cellStyle name="Normal 12 3 4 2 3" xfId="28571"/>
    <cellStyle name="Normal 12 3 4 3" xfId="28572"/>
    <cellStyle name="Normal 12 3 4 3 2" xfId="28573"/>
    <cellStyle name="Normal 12 3 4 3 2 2" xfId="39486"/>
    <cellStyle name="Normal 12 3 4 3 3" xfId="28574"/>
    <cellStyle name="Normal 12 3 4 4" xfId="28575"/>
    <cellStyle name="Normal 12 3 4 4 2" xfId="39487"/>
    <cellStyle name="Normal 12 3 4 5" xfId="28576"/>
    <cellStyle name="Normal 12 3 4 6" xfId="28577"/>
    <cellStyle name="Normal 12 3 4 7" xfId="44653"/>
    <cellStyle name="Normal 12 3 5" xfId="28578"/>
    <cellStyle name="Normal 12 3 5 2" xfId="28579"/>
    <cellStyle name="Normal 12 3 5 2 2" xfId="39488"/>
    <cellStyle name="Normal 12 3 5 3" xfId="28580"/>
    <cellStyle name="Normal 12 3 6" xfId="28581"/>
    <cellStyle name="Normal 12 3 6 2" xfId="28582"/>
    <cellStyle name="Normal 12 3 6 2 2" xfId="39489"/>
    <cellStyle name="Normal 12 3 6 3" xfId="28583"/>
    <cellStyle name="Normal 12 3 7" xfId="28584"/>
    <cellStyle name="Normal 12 3 7 2" xfId="39490"/>
    <cellStyle name="Normal 12 3 8" xfId="28585"/>
    <cellStyle name="Normal 12 3 9" xfId="39491"/>
    <cellStyle name="Normal 12 4" xfId="532"/>
    <cellStyle name="Normal 12 4 2" xfId="533"/>
    <cellStyle name="Normal 12 4 2 2" xfId="28586"/>
    <cellStyle name="Normal 12 4 2 2 2" xfId="28587"/>
    <cellStyle name="Normal 12 4 2 2 2 2" xfId="28588"/>
    <cellStyle name="Normal 12 4 2 2 2 2 2" xfId="28589"/>
    <cellStyle name="Normal 12 4 2 2 2 2 2 2" xfId="39492"/>
    <cellStyle name="Normal 12 4 2 2 2 2 3" xfId="28590"/>
    <cellStyle name="Normal 12 4 2 2 2 3" xfId="28591"/>
    <cellStyle name="Normal 12 4 2 2 2 3 2" xfId="28592"/>
    <cellStyle name="Normal 12 4 2 2 2 3 2 2" xfId="39493"/>
    <cellStyle name="Normal 12 4 2 2 2 3 3" xfId="28593"/>
    <cellStyle name="Normal 12 4 2 2 2 4" xfId="28594"/>
    <cellStyle name="Normal 12 4 2 2 2 4 2" xfId="39494"/>
    <cellStyle name="Normal 12 4 2 2 2 5" xfId="28595"/>
    <cellStyle name="Normal 12 4 2 2 3" xfId="28596"/>
    <cellStyle name="Normal 12 4 2 2 3 2" xfId="28597"/>
    <cellStyle name="Normal 12 4 2 2 3 2 2" xfId="39495"/>
    <cellStyle name="Normal 12 4 2 2 3 3" xfId="28598"/>
    <cellStyle name="Normal 12 4 2 2 4" xfId="28599"/>
    <cellStyle name="Normal 12 4 2 2 4 2" xfId="28600"/>
    <cellStyle name="Normal 12 4 2 2 4 2 2" xfId="39496"/>
    <cellStyle name="Normal 12 4 2 2 4 3" xfId="28601"/>
    <cellStyle name="Normal 12 4 2 2 5" xfId="28602"/>
    <cellStyle name="Normal 12 4 2 2 5 2" xfId="39497"/>
    <cellStyle name="Normal 12 4 2 2 6" xfId="28603"/>
    <cellStyle name="Normal 12 4 2 3" xfId="28604"/>
    <cellStyle name="Normal 12 4 2 3 2" xfId="28605"/>
    <cellStyle name="Normal 12 4 2 3 2 2" xfId="28606"/>
    <cellStyle name="Normal 12 4 2 3 2 2 2" xfId="39498"/>
    <cellStyle name="Normal 12 4 2 3 2 3" xfId="28607"/>
    <cellStyle name="Normal 12 4 2 3 3" xfId="28608"/>
    <cellStyle name="Normal 12 4 2 3 3 2" xfId="28609"/>
    <cellStyle name="Normal 12 4 2 3 3 2 2" xfId="39499"/>
    <cellStyle name="Normal 12 4 2 3 3 3" xfId="28610"/>
    <cellStyle name="Normal 12 4 2 3 4" xfId="28611"/>
    <cellStyle name="Normal 12 4 2 3 4 2" xfId="39500"/>
    <cellStyle name="Normal 12 4 2 3 5" xfId="28612"/>
    <cellStyle name="Normal 12 4 2 4" xfId="28613"/>
    <cellStyle name="Normal 12 4 2 4 2" xfId="28614"/>
    <cellStyle name="Normal 12 4 2 4 2 2" xfId="39501"/>
    <cellStyle name="Normal 12 4 2 4 3" xfId="28615"/>
    <cellStyle name="Normal 12 4 2 5" xfId="28616"/>
    <cellStyle name="Normal 12 4 2 5 2" xfId="28617"/>
    <cellStyle name="Normal 12 4 2 5 2 2" xfId="39502"/>
    <cellStyle name="Normal 12 4 2 5 3" xfId="28618"/>
    <cellStyle name="Normal 12 4 2 6" xfId="28619"/>
    <cellStyle name="Normal 12 4 2 6 2" xfId="39503"/>
    <cellStyle name="Normal 12 4 2 7" xfId="28620"/>
    <cellStyle name="Normal 12 4 2 8" xfId="45446"/>
    <cellStyle name="Normal 12 4 3" xfId="28621"/>
    <cellStyle name="Normal 12 4 3 2" xfId="28622"/>
    <cellStyle name="Normal 12 4 3 2 2" xfId="28623"/>
    <cellStyle name="Normal 12 4 3 2 2 2" xfId="28624"/>
    <cellStyle name="Normal 12 4 3 2 2 2 2" xfId="39504"/>
    <cellStyle name="Normal 12 4 3 2 2 3" xfId="28625"/>
    <cellStyle name="Normal 12 4 3 2 3" xfId="28626"/>
    <cellStyle name="Normal 12 4 3 2 3 2" xfId="28627"/>
    <cellStyle name="Normal 12 4 3 2 3 2 2" xfId="39505"/>
    <cellStyle name="Normal 12 4 3 2 3 3" xfId="28628"/>
    <cellStyle name="Normal 12 4 3 2 4" xfId="28629"/>
    <cellStyle name="Normal 12 4 3 2 4 2" xfId="39506"/>
    <cellStyle name="Normal 12 4 3 2 5" xfId="28630"/>
    <cellStyle name="Normal 12 4 3 3" xfId="28631"/>
    <cellStyle name="Normal 12 4 3 3 2" xfId="28632"/>
    <cellStyle name="Normal 12 4 3 3 2 2" xfId="39507"/>
    <cellStyle name="Normal 12 4 3 3 3" xfId="28633"/>
    <cellStyle name="Normal 12 4 3 4" xfId="28634"/>
    <cellStyle name="Normal 12 4 3 4 2" xfId="28635"/>
    <cellStyle name="Normal 12 4 3 4 2 2" xfId="39508"/>
    <cellStyle name="Normal 12 4 3 4 3" xfId="28636"/>
    <cellStyle name="Normal 12 4 3 5" xfId="28637"/>
    <cellStyle name="Normal 12 4 3 5 2" xfId="39509"/>
    <cellStyle name="Normal 12 4 3 6" xfId="28638"/>
    <cellStyle name="Normal 12 4 3 7" xfId="28639"/>
    <cellStyle name="Normal 12 4 3 8" xfId="44654"/>
    <cellStyle name="Normal 12 4 4" xfId="28640"/>
    <cellStyle name="Normal 12 4 4 2" xfId="28641"/>
    <cellStyle name="Normal 12 4 4 2 2" xfId="28642"/>
    <cellStyle name="Normal 12 4 4 2 2 2" xfId="39510"/>
    <cellStyle name="Normal 12 4 4 2 3" xfId="28643"/>
    <cellStyle name="Normal 12 4 4 3" xfId="28644"/>
    <cellStyle name="Normal 12 4 4 3 2" xfId="28645"/>
    <cellStyle name="Normal 12 4 4 3 2 2" xfId="39511"/>
    <cellStyle name="Normal 12 4 4 3 3" xfId="28646"/>
    <cellStyle name="Normal 12 4 4 4" xfId="28647"/>
    <cellStyle name="Normal 12 4 4 4 2" xfId="39512"/>
    <cellStyle name="Normal 12 4 4 5" xfId="28648"/>
    <cellStyle name="Normal 12 4 5" xfId="28649"/>
    <cellStyle name="Normal 12 4 5 2" xfId="28650"/>
    <cellStyle name="Normal 12 4 5 2 2" xfId="39513"/>
    <cellStyle name="Normal 12 4 5 3" xfId="28651"/>
    <cellStyle name="Normal 12 4 6" xfId="28652"/>
    <cellStyle name="Normal 12 4 6 2" xfId="28653"/>
    <cellStyle name="Normal 12 4 6 2 2" xfId="39514"/>
    <cellStyle name="Normal 12 4 6 3" xfId="28654"/>
    <cellStyle name="Normal 12 4 7" xfId="28655"/>
    <cellStyle name="Normal 12 4 7 2" xfId="39515"/>
    <cellStyle name="Normal 12 4 8" xfId="28656"/>
    <cellStyle name="Normal 12 5" xfId="534"/>
    <cellStyle name="Normal 12 5 2" xfId="28657"/>
    <cellStyle name="Normal 12 5 2 2" xfId="28658"/>
    <cellStyle name="Normal 12 5 2 2 2" xfId="28659"/>
    <cellStyle name="Normal 12 5 2 2 2 2" xfId="28660"/>
    <cellStyle name="Normal 12 5 2 2 2 2 2" xfId="39516"/>
    <cellStyle name="Normal 12 5 2 2 2 3" xfId="28661"/>
    <cellStyle name="Normal 12 5 2 2 3" xfId="28662"/>
    <cellStyle name="Normal 12 5 2 2 3 2" xfId="28663"/>
    <cellStyle name="Normal 12 5 2 2 3 2 2" xfId="39517"/>
    <cellStyle name="Normal 12 5 2 2 3 3" xfId="28664"/>
    <cellStyle name="Normal 12 5 2 2 4" xfId="28665"/>
    <cellStyle name="Normal 12 5 2 2 4 2" xfId="39518"/>
    <cellStyle name="Normal 12 5 2 2 5" xfId="28666"/>
    <cellStyle name="Normal 12 5 2 3" xfId="28667"/>
    <cellStyle name="Normal 12 5 2 3 2" xfId="28668"/>
    <cellStyle name="Normal 12 5 2 3 2 2" xfId="39519"/>
    <cellStyle name="Normal 12 5 2 3 3" xfId="28669"/>
    <cellStyle name="Normal 12 5 2 4" xfId="28670"/>
    <cellStyle name="Normal 12 5 2 4 2" xfId="28671"/>
    <cellStyle name="Normal 12 5 2 4 2 2" xfId="39520"/>
    <cellStyle name="Normal 12 5 2 4 3" xfId="28672"/>
    <cellStyle name="Normal 12 5 2 5" xfId="28673"/>
    <cellStyle name="Normal 12 5 2 5 2" xfId="39521"/>
    <cellStyle name="Normal 12 5 2 6" xfId="28674"/>
    <cellStyle name="Normal 12 5 3" xfId="28675"/>
    <cellStyle name="Normal 12 5 3 2" xfId="28676"/>
    <cellStyle name="Normal 12 5 3 2 2" xfId="28677"/>
    <cellStyle name="Normal 12 5 3 2 2 2" xfId="39522"/>
    <cellStyle name="Normal 12 5 3 2 3" xfId="28678"/>
    <cellStyle name="Normal 12 5 3 3" xfId="28679"/>
    <cellStyle name="Normal 12 5 3 3 2" xfId="28680"/>
    <cellStyle name="Normal 12 5 3 3 2 2" xfId="39523"/>
    <cellStyle name="Normal 12 5 3 3 3" xfId="28681"/>
    <cellStyle name="Normal 12 5 3 4" xfId="28682"/>
    <cellStyle name="Normal 12 5 3 4 2" xfId="39524"/>
    <cellStyle name="Normal 12 5 3 5" xfId="28683"/>
    <cellStyle name="Normal 12 5 4" xfId="28684"/>
    <cellStyle name="Normal 12 5 4 2" xfId="28685"/>
    <cellStyle name="Normal 12 5 4 2 2" xfId="39525"/>
    <cellStyle name="Normal 12 5 4 3" xfId="28686"/>
    <cellStyle name="Normal 12 5 5" xfId="28687"/>
    <cellStyle name="Normal 12 5 5 2" xfId="28688"/>
    <cellStyle name="Normal 12 5 5 2 2" xfId="39526"/>
    <cellStyle name="Normal 12 5 5 3" xfId="28689"/>
    <cellStyle name="Normal 12 5 6" xfId="28690"/>
    <cellStyle name="Normal 12 5 6 2" xfId="39527"/>
    <cellStyle name="Normal 12 5 7" xfId="28691"/>
    <cellStyle name="Normal 12 5 8" xfId="45447"/>
    <cellStyle name="Normal 12 6" xfId="535"/>
    <cellStyle name="Normal 12 6 2" xfId="28692"/>
    <cellStyle name="Normal 12 6 2 2" xfId="28693"/>
    <cellStyle name="Normal 12 6 2 2 2" xfId="28694"/>
    <cellStyle name="Normal 12 6 2 2 2 2" xfId="39528"/>
    <cellStyle name="Normal 12 6 2 2 3" xfId="28695"/>
    <cellStyle name="Normal 12 6 2 3" xfId="28696"/>
    <cellStyle name="Normal 12 6 2 3 2" xfId="28697"/>
    <cellStyle name="Normal 12 6 2 3 2 2" xfId="39529"/>
    <cellStyle name="Normal 12 6 2 3 3" xfId="28698"/>
    <cellStyle name="Normal 12 6 2 4" xfId="28699"/>
    <cellStyle name="Normal 12 6 2 4 2" xfId="39530"/>
    <cellStyle name="Normal 12 6 2 5" xfId="28700"/>
    <cellStyle name="Normal 12 6 3" xfId="28701"/>
    <cellStyle name="Normal 12 6 3 2" xfId="28702"/>
    <cellStyle name="Normal 12 6 3 2 2" xfId="39531"/>
    <cellStyle name="Normal 12 6 3 3" xfId="28703"/>
    <cellStyle name="Normal 12 6 4" xfId="28704"/>
    <cellStyle name="Normal 12 6 4 2" xfId="28705"/>
    <cellStyle name="Normal 12 6 4 2 2" xfId="39532"/>
    <cellStyle name="Normal 12 6 4 3" xfId="28706"/>
    <cellStyle name="Normal 12 6 5" xfId="28707"/>
    <cellStyle name="Normal 12 6 5 2" xfId="39533"/>
    <cellStyle name="Normal 12 6 6" xfId="28708"/>
    <cellStyle name="Normal 12 6 7" xfId="39534"/>
    <cellStyle name="Normal 12 6 8" xfId="45448"/>
    <cellStyle name="Normal 12 7" xfId="1616"/>
    <cellStyle name="Normal 12 7 2" xfId="28709"/>
    <cellStyle name="Normal 12 7 2 2" xfId="28710"/>
    <cellStyle name="Normal 12 7 2 2 2" xfId="39535"/>
    <cellStyle name="Normal 12 7 2 3" xfId="28711"/>
    <cellStyle name="Normal 12 7 2 4" xfId="28712"/>
    <cellStyle name="Normal 12 7 2 5" xfId="44655"/>
    <cellStyle name="Normal 12 7 3" xfId="28713"/>
    <cellStyle name="Normal 12 7 3 2" xfId="28714"/>
    <cellStyle name="Normal 12 7 3 2 2" xfId="39536"/>
    <cellStyle name="Normal 12 7 3 3" xfId="28715"/>
    <cellStyle name="Normal 12 7 4" xfId="28716"/>
    <cellStyle name="Normal 12 7 4 2" xfId="39537"/>
    <cellStyle name="Normal 12 7 5" xfId="28717"/>
    <cellStyle name="Normal 12 8" xfId="28718"/>
    <cellStyle name="Normal 12 8 2" xfId="28719"/>
    <cellStyle name="Normal 12 8 2 2" xfId="39538"/>
    <cellStyle name="Normal 12 8 3" xfId="28720"/>
    <cellStyle name="Normal 12 8 4" xfId="44953"/>
    <cellStyle name="Normal 12 9" xfId="28721"/>
    <cellStyle name="Normal 12 9 2" xfId="28722"/>
    <cellStyle name="Normal 12 9 2 2" xfId="39539"/>
    <cellStyle name="Normal 12 9 3" xfId="28723"/>
    <cellStyle name="Normal 12_2112 2148 Reg Labor" xfId="28724"/>
    <cellStyle name="Normal 120" xfId="1617"/>
    <cellStyle name="Normal 120 2" xfId="28725"/>
    <cellStyle name="Normal 120 2 2" xfId="42648"/>
    <cellStyle name="Normal 120 2 3" xfId="44954"/>
    <cellStyle name="Normal 120 3" xfId="45449"/>
    <cellStyle name="Normal 121" xfId="1618"/>
    <cellStyle name="Normal 121 2" xfId="39540"/>
    <cellStyle name="Normal 121 3" xfId="45450"/>
    <cellStyle name="Normal 122" xfId="1619"/>
    <cellStyle name="Normal 122 2" xfId="39541"/>
    <cellStyle name="Normal 122 3" xfId="45451"/>
    <cellStyle name="Normal 123" xfId="1620"/>
    <cellStyle name="Normal 123 2" xfId="39542"/>
    <cellStyle name="Normal 123 3" xfId="45452"/>
    <cellStyle name="Normal 124" xfId="1621"/>
    <cellStyle name="Normal 124 2" xfId="39543"/>
    <cellStyle name="Normal 124 3" xfId="45453"/>
    <cellStyle name="Normal 125" xfId="1094"/>
    <cellStyle name="Normal 125 2" xfId="39544"/>
    <cellStyle name="Normal 125 3" xfId="45454"/>
    <cellStyle name="Normal 126" xfId="1098"/>
    <cellStyle name="Normal 126 2" xfId="39545"/>
    <cellStyle name="Normal 126 3" xfId="45455"/>
    <cellStyle name="Normal 127" xfId="1096"/>
    <cellStyle name="Normal 127 2" xfId="39546"/>
    <cellStyle name="Normal 127 3" xfId="45456"/>
    <cellStyle name="Normal 128" xfId="1622"/>
    <cellStyle name="Normal 128 2" xfId="28726"/>
    <cellStyle name="Normal 128 3" xfId="39547"/>
    <cellStyle name="Normal 129" xfId="2441"/>
    <cellStyle name="Normal 129 2" xfId="3984"/>
    <cellStyle name="Normal 129 3" xfId="42659"/>
    <cellStyle name="Normal 129 4" xfId="44955"/>
    <cellStyle name="Normal 13" xfId="536"/>
    <cellStyle name="Normal 13 10" xfId="28727"/>
    <cellStyle name="Normal 13 10 2" xfId="39548"/>
    <cellStyle name="Normal 13 11" xfId="28728"/>
    <cellStyle name="Normal 13 12" xfId="39549"/>
    <cellStyle name="Normal 13 2" xfId="537"/>
    <cellStyle name="Normal 13 2 2" xfId="538"/>
    <cellStyle name="Normal 13 2 2 10" xfId="45457"/>
    <cellStyle name="Normal 13 2 2 2" xfId="539"/>
    <cellStyle name="Normal 13 2 2 2 10" xfId="1623"/>
    <cellStyle name="Normal 13 2 2 2 2" xfId="1624"/>
    <cellStyle name="Normal 13 2 2 2 2 2" xfId="28729"/>
    <cellStyle name="Normal 13 2 2 2 2 2 2" xfId="28730"/>
    <cellStyle name="Normal 13 2 2 2 2 2 2 2" xfId="28731"/>
    <cellStyle name="Normal 13 2 2 2 2 2 2 2 2" xfId="39550"/>
    <cellStyle name="Normal 13 2 2 2 2 2 2 3" xfId="28732"/>
    <cellStyle name="Normal 13 2 2 2 2 2 3" xfId="28733"/>
    <cellStyle name="Normal 13 2 2 2 2 2 3 2" xfId="28734"/>
    <cellStyle name="Normal 13 2 2 2 2 2 3 2 2" xfId="39551"/>
    <cellStyle name="Normal 13 2 2 2 2 2 3 3" xfId="28735"/>
    <cellStyle name="Normal 13 2 2 2 2 2 4" xfId="28736"/>
    <cellStyle name="Normal 13 2 2 2 2 2 4 2" xfId="39552"/>
    <cellStyle name="Normal 13 2 2 2 2 2 5" xfId="28737"/>
    <cellStyle name="Normal 13 2 2 2 2 3" xfId="28738"/>
    <cellStyle name="Normal 13 2 2 2 2 3 2" xfId="28739"/>
    <cellStyle name="Normal 13 2 2 2 2 3 2 2" xfId="39553"/>
    <cellStyle name="Normal 13 2 2 2 2 3 3" xfId="28740"/>
    <cellStyle name="Normal 13 2 2 2 2 4" xfId="28741"/>
    <cellStyle name="Normal 13 2 2 2 2 4 2" xfId="28742"/>
    <cellStyle name="Normal 13 2 2 2 2 4 2 2" xfId="39554"/>
    <cellStyle name="Normal 13 2 2 2 2 4 3" xfId="28743"/>
    <cellStyle name="Normal 13 2 2 2 2 5" xfId="28744"/>
    <cellStyle name="Normal 13 2 2 2 2 5 2" xfId="39555"/>
    <cellStyle name="Normal 13 2 2 2 2 6" xfId="28745"/>
    <cellStyle name="Normal 13 2 2 2 2 7" xfId="45458"/>
    <cellStyle name="Normal 13 2 2 2 3" xfId="28746"/>
    <cellStyle name="Normal 13 2 2 2 3 2" xfId="28747"/>
    <cellStyle name="Normal 13 2 2 2 3 2 2" xfId="28748"/>
    <cellStyle name="Normal 13 2 2 2 3 2 2 2" xfId="39556"/>
    <cellStyle name="Normal 13 2 2 2 3 2 3" xfId="28749"/>
    <cellStyle name="Normal 13 2 2 2 3 3" xfId="28750"/>
    <cellStyle name="Normal 13 2 2 2 3 3 2" xfId="28751"/>
    <cellStyle name="Normal 13 2 2 2 3 3 2 2" xfId="39557"/>
    <cellStyle name="Normal 13 2 2 2 3 3 3" xfId="28752"/>
    <cellStyle name="Normal 13 2 2 2 3 4" xfId="28753"/>
    <cellStyle name="Normal 13 2 2 2 3 4 2" xfId="39558"/>
    <cellStyle name="Normal 13 2 2 2 3 5" xfId="28754"/>
    <cellStyle name="Normal 13 2 2 2 4" xfId="28755"/>
    <cellStyle name="Normal 13 2 2 2 4 2" xfId="28756"/>
    <cellStyle name="Normal 13 2 2 2 4 2 2" xfId="39559"/>
    <cellStyle name="Normal 13 2 2 2 4 3" xfId="28757"/>
    <cellStyle name="Normal 13 2 2 2 5" xfId="28758"/>
    <cellStyle name="Normal 13 2 2 2 5 2" xfId="28759"/>
    <cellStyle name="Normal 13 2 2 2 5 2 2" xfId="39560"/>
    <cellStyle name="Normal 13 2 2 2 5 3" xfId="28760"/>
    <cellStyle name="Normal 13 2 2 2 6" xfId="28761"/>
    <cellStyle name="Normal 13 2 2 2 6 2" xfId="39561"/>
    <cellStyle name="Normal 13 2 2 2 7" xfId="28762"/>
    <cellStyle name="Normal 13 2 2 2 8" xfId="28763"/>
    <cellStyle name="Normal 13 2 2 2 9" xfId="45459"/>
    <cellStyle name="Normal 13 2 2 3" xfId="1625"/>
    <cellStyle name="Normal 13 2 2 3 2" xfId="28764"/>
    <cellStyle name="Normal 13 2 2 3 2 2" xfId="28765"/>
    <cellStyle name="Normal 13 2 2 3 2 2 2" xfId="28766"/>
    <cellStyle name="Normal 13 2 2 3 2 2 2 2" xfId="39562"/>
    <cellStyle name="Normal 13 2 2 3 2 2 3" xfId="28767"/>
    <cellStyle name="Normal 13 2 2 3 2 3" xfId="28768"/>
    <cellStyle name="Normal 13 2 2 3 2 3 2" xfId="28769"/>
    <cellStyle name="Normal 13 2 2 3 2 3 2 2" xfId="39563"/>
    <cellStyle name="Normal 13 2 2 3 2 3 3" xfId="28770"/>
    <cellStyle name="Normal 13 2 2 3 2 4" xfId="28771"/>
    <cellStyle name="Normal 13 2 2 3 2 4 2" xfId="39564"/>
    <cellStyle name="Normal 13 2 2 3 2 5" xfId="28772"/>
    <cellStyle name="Normal 13 2 2 3 2 6" xfId="28773"/>
    <cellStyle name="Normal 13 2 2 3 2 7" xfId="44656"/>
    <cellStyle name="Normal 13 2 2 3 3" xfId="28774"/>
    <cellStyle name="Normal 13 2 2 3 3 2" xfId="28775"/>
    <cellStyle name="Normal 13 2 2 3 3 2 2" xfId="39565"/>
    <cellStyle name="Normal 13 2 2 3 3 3" xfId="28776"/>
    <cellStyle name="Normal 13 2 2 3 4" xfId="28777"/>
    <cellStyle name="Normal 13 2 2 3 4 2" xfId="28778"/>
    <cellStyle name="Normal 13 2 2 3 4 2 2" xfId="39566"/>
    <cellStyle name="Normal 13 2 2 3 4 3" xfId="28779"/>
    <cellStyle name="Normal 13 2 2 3 5" xfId="28780"/>
    <cellStyle name="Normal 13 2 2 3 5 2" xfId="39567"/>
    <cellStyle name="Normal 13 2 2 3 6" xfId="28781"/>
    <cellStyle name="Normal 13 2 2 4" xfId="28782"/>
    <cellStyle name="Normal 13 2 2 4 2" xfId="28783"/>
    <cellStyle name="Normal 13 2 2 4 2 2" xfId="28784"/>
    <cellStyle name="Normal 13 2 2 4 2 2 2" xfId="39568"/>
    <cellStyle name="Normal 13 2 2 4 2 3" xfId="28785"/>
    <cellStyle name="Normal 13 2 2 4 3" xfId="28786"/>
    <cellStyle name="Normal 13 2 2 4 3 2" xfId="28787"/>
    <cellStyle name="Normal 13 2 2 4 3 2 2" xfId="39569"/>
    <cellStyle name="Normal 13 2 2 4 3 3" xfId="28788"/>
    <cellStyle name="Normal 13 2 2 4 4" xfId="28789"/>
    <cellStyle name="Normal 13 2 2 4 4 2" xfId="39570"/>
    <cellStyle name="Normal 13 2 2 4 5" xfId="28790"/>
    <cellStyle name="Normal 13 2 2 5" xfId="28791"/>
    <cellStyle name="Normal 13 2 2 5 2" xfId="28792"/>
    <cellStyle name="Normal 13 2 2 5 2 2" xfId="39571"/>
    <cellStyle name="Normal 13 2 2 5 3" xfId="28793"/>
    <cellStyle name="Normal 13 2 2 6" xfId="28794"/>
    <cellStyle name="Normal 13 2 2 6 2" xfId="28795"/>
    <cellStyle name="Normal 13 2 2 6 2 2" xfId="39572"/>
    <cellStyle name="Normal 13 2 2 6 3" xfId="28796"/>
    <cellStyle name="Normal 13 2 2 7" xfId="28797"/>
    <cellStyle name="Normal 13 2 2 7 2" xfId="39573"/>
    <cellStyle name="Normal 13 2 2 8" xfId="28798"/>
    <cellStyle name="Normal 13 2 2 9" xfId="39574"/>
    <cellStyle name="Normal 13 2 3" xfId="540"/>
    <cellStyle name="Normal 13 2 3 2" xfId="1626"/>
    <cellStyle name="Normal 13 2 3 2 2" xfId="28799"/>
    <cellStyle name="Normal 13 2 3 2 2 2" xfId="28800"/>
    <cellStyle name="Normal 13 2 3 2 2 2 2" xfId="28801"/>
    <cellStyle name="Normal 13 2 3 2 2 2 2 2" xfId="39575"/>
    <cellStyle name="Normal 13 2 3 2 2 2 3" xfId="28802"/>
    <cellStyle name="Normal 13 2 3 2 2 3" xfId="28803"/>
    <cellStyle name="Normal 13 2 3 2 2 3 2" xfId="28804"/>
    <cellStyle name="Normal 13 2 3 2 2 3 2 2" xfId="39576"/>
    <cellStyle name="Normal 13 2 3 2 2 3 3" xfId="28805"/>
    <cellStyle name="Normal 13 2 3 2 2 4" xfId="28806"/>
    <cellStyle name="Normal 13 2 3 2 2 4 2" xfId="39577"/>
    <cellStyle name="Normal 13 2 3 2 2 5" xfId="28807"/>
    <cellStyle name="Normal 13 2 3 2 3" xfId="28808"/>
    <cellStyle name="Normal 13 2 3 2 3 2" xfId="28809"/>
    <cellStyle name="Normal 13 2 3 2 3 2 2" xfId="39578"/>
    <cellStyle name="Normal 13 2 3 2 3 3" xfId="28810"/>
    <cellStyle name="Normal 13 2 3 2 4" xfId="28811"/>
    <cellStyle name="Normal 13 2 3 2 4 2" xfId="28812"/>
    <cellStyle name="Normal 13 2 3 2 4 2 2" xfId="39579"/>
    <cellStyle name="Normal 13 2 3 2 4 3" xfId="28813"/>
    <cellStyle name="Normal 13 2 3 2 5" xfId="28814"/>
    <cellStyle name="Normal 13 2 3 2 5 2" xfId="39580"/>
    <cellStyle name="Normal 13 2 3 2 6" xfId="28815"/>
    <cellStyle name="Normal 13 2 3 2 7" xfId="45460"/>
    <cellStyle name="Normal 13 2 3 3" xfId="28816"/>
    <cellStyle name="Normal 13 2 3 3 2" xfId="28817"/>
    <cellStyle name="Normal 13 2 3 3 2 2" xfId="28818"/>
    <cellStyle name="Normal 13 2 3 3 2 2 2" xfId="39581"/>
    <cellStyle name="Normal 13 2 3 3 2 3" xfId="28819"/>
    <cellStyle name="Normal 13 2 3 3 3" xfId="28820"/>
    <cellStyle name="Normal 13 2 3 3 3 2" xfId="28821"/>
    <cellStyle name="Normal 13 2 3 3 3 2 2" xfId="39582"/>
    <cellStyle name="Normal 13 2 3 3 3 3" xfId="28822"/>
    <cellStyle name="Normal 13 2 3 3 4" xfId="28823"/>
    <cellStyle name="Normal 13 2 3 3 4 2" xfId="39583"/>
    <cellStyle name="Normal 13 2 3 3 5" xfId="28824"/>
    <cellStyle name="Normal 13 2 3 4" xfId="28825"/>
    <cellStyle name="Normal 13 2 3 4 2" xfId="28826"/>
    <cellStyle name="Normal 13 2 3 4 2 2" xfId="39584"/>
    <cellStyle name="Normal 13 2 3 4 3" xfId="28827"/>
    <cellStyle name="Normal 13 2 3 5" xfId="28828"/>
    <cellStyle name="Normal 13 2 3 5 2" xfId="28829"/>
    <cellStyle name="Normal 13 2 3 5 2 2" xfId="39585"/>
    <cellStyle name="Normal 13 2 3 5 3" xfId="28830"/>
    <cellStyle name="Normal 13 2 3 6" xfId="28831"/>
    <cellStyle name="Normal 13 2 3 6 2" xfId="39586"/>
    <cellStyle name="Normal 13 2 3 7" xfId="28832"/>
    <cellStyle name="Normal 13 2 3 8" xfId="39587"/>
    <cellStyle name="Normal 13 2 3 9" xfId="45461"/>
    <cellStyle name="Normal 13 2 4" xfId="1627"/>
    <cellStyle name="Normal 13 2 4 2" xfId="28833"/>
    <cellStyle name="Normal 13 2 4 2 2" xfId="28834"/>
    <cellStyle name="Normal 13 2 4 2 2 2" xfId="28835"/>
    <cellStyle name="Normal 13 2 4 2 2 2 2" xfId="39588"/>
    <cellStyle name="Normal 13 2 4 2 2 3" xfId="28836"/>
    <cellStyle name="Normal 13 2 4 2 3" xfId="28837"/>
    <cellStyle name="Normal 13 2 4 2 3 2" xfId="28838"/>
    <cellStyle name="Normal 13 2 4 2 3 2 2" xfId="39589"/>
    <cellStyle name="Normal 13 2 4 2 3 3" xfId="28839"/>
    <cellStyle name="Normal 13 2 4 2 4" xfId="28840"/>
    <cellStyle name="Normal 13 2 4 2 4 2" xfId="39590"/>
    <cellStyle name="Normal 13 2 4 2 5" xfId="28841"/>
    <cellStyle name="Normal 13 2 4 3" xfId="28842"/>
    <cellStyle name="Normal 13 2 4 3 2" xfId="28843"/>
    <cellStyle name="Normal 13 2 4 3 2 2" xfId="39591"/>
    <cellStyle name="Normal 13 2 4 3 3" xfId="28844"/>
    <cellStyle name="Normal 13 2 4 4" xfId="28845"/>
    <cellStyle name="Normal 13 2 4 4 2" xfId="28846"/>
    <cellStyle name="Normal 13 2 4 4 2 2" xfId="39592"/>
    <cellStyle name="Normal 13 2 4 4 3" xfId="28847"/>
    <cellStyle name="Normal 13 2 4 5" xfId="28848"/>
    <cellStyle name="Normal 13 2 4 5 2" xfId="39593"/>
    <cellStyle name="Normal 13 2 4 6" xfId="28849"/>
    <cellStyle name="Normal 13 2 4 7" xfId="45462"/>
    <cellStyle name="Normal 13 2 5" xfId="28850"/>
    <cellStyle name="Normal 13 2 5 2" xfId="28851"/>
    <cellStyle name="Normal 13 2 5 2 2" xfId="28852"/>
    <cellStyle name="Normal 13 2 5 2 2 2" xfId="39594"/>
    <cellStyle name="Normal 13 2 5 2 3" xfId="28853"/>
    <cellStyle name="Normal 13 2 5 3" xfId="28854"/>
    <cellStyle name="Normal 13 2 5 3 2" xfId="28855"/>
    <cellStyle name="Normal 13 2 5 3 2 2" xfId="39595"/>
    <cellStyle name="Normal 13 2 5 3 3" xfId="28856"/>
    <cellStyle name="Normal 13 2 5 4" xfId="28857"/>
    <cellStyle name="Normal 13 2 5 4 2" xfId="39596"/>
    <cellStyle name="Normal 13 2 5 5" xfId="28858"/>
    <cellStyle name="Normal 13 2 5 6" xfId="28859"/>
    <cellStyle name="Normal 13 2 5 7" xfId="44657"/>
    <cellStyle name="Normal 13 2 6" xfId="28860"/>
    <cellStyle name="Normal 13 2 6 2" xfId="28861"/>
    <cellStyle name="Normal 13 2 6 2 2" xfId="39597"/>
    <cellStyle name="Normal 13 2 6 3" xfId="28862"/>
    <cellStyle name="Normal 13 2 7" xfId="28863"/>
    <cellStyle name="Normal 13 2 7 2" xfId="28864"/>
    <cellStyle name="Normal 13 2 7 2 2" xfId="39598"/>
    <cellStyle name="Normal 13 2 7 3" xfId="28865"/>
    <cellStyle name="Normal 13 2 8" xfId="28866"/>
    <cellStyle name="Normal 13 2 8 2" xfId="39599"/>
    <cellStyle name="Normal 13 2 9" xfId="28867"/>
    <cellStyle name="Normal 13 3" xfId="541"/>
    <cellStyle name="Normal 13 3 10" xfId="44658"/>
    <cellStyle name="Normal 13 3 2" xfId="542"/>
    <cellStyle name="Normal 13 3 2 2" xfId="1628"/>
    <cellStyle name="Normal 13 3 2 2 2" xfId="28868"/>
    <cellStyle name="Normal 13 3 2 2 2 2" xfId="28869"/>
    <cellStyle name="Normal 13 3 2 2 2 2 2" xfId="28870"/>
    <cellStyle name="Normal 13 3 2 2 2 2 2 2" xfId="39600"/>
    <cellStyle name="Normal 13 3 2 2 2 2 3" xfId="28871"/>
    <cellStyle name="Normal 13 3 2 2 2 3" xfId="28872"/>
    <cellStyle name="Normal 13 3 2 2 2 3 2" xfId="28873"/>
    <cellStyle name="Normal 13 3 2 2 2 3 2 2" xfId="39601"/>
    <cellStyle name="Normal 13 3 2 2 2 3 3" xfId="28874"/>
    <cellStyle name="Normal 13 3 2 2 2 4" xfId="28875"/>
    <cellStyle name="Normal 13 3 2 2 2 4 2" xfId="39602"/>
    <cellStyle name="Normal 13 3 2 2 2 5" xfId="28876"/>
    <cellStyle name="Normal 13 3 2 2 3" xfId="28877"/>
    <cellStyle name="Normal 13 3 2 2 3 2" xfId="28878"/>
    <cellStyle name="Normal 13 3 2 2 3 2 2" xfId="39603"/>
    <cellStyle name="Normal 13 3 2 2 3 3" xfId="28879"/>
    <cellStyle name="Normal 13 3 2 2 4" xfId="28880"/>
    <cellStyle name="Normal 13 3 2 2 4 2" xfId="28881"/>
    <cellStyle name="Normal 13 3 2 2 4 2 2" xfId="39604"/>
    <cellStyle name="Normal 13 3 2 2 4 3" xfId="28882"/>
    <cellStyle name="Normal 13 3 2 2 5" xfId="28883"/>
    <cellStyle name="Normal 13 3 2 2 5 2" xfId="39605"/>
    <cellStyle name="Normal 13 3 2 2 6" xfId="28884"/>
    <cellStyle name="Normal 13 3 2 2 7" xfId="45463"/>
    <cellStyle name="Normal 13 3 2 3" xfId="28885"/>
    <cellStyle name="Normal 13 3 2 3 2" xfId="28886"/>
    <cellStyle name="Normal 13 3 2 3 2 2" xfId="28887"/>
    <cellStyle name="Normal 13 3 2 3 2 2 2" xfId="39606"/>
    <cellStyle name="Normal 13 3 2 3 2 3" xfId="28888"/>
    <cellStyle name="Normal 13 3 2 3 3" xfId="28889"/>
    <cellStyle name="Normal 13 3 2 3 3 2" xfId="28890"/>
    <cellStyle name="Normal 13 3 2 3 3 2 2" xfId="39607"/>
    <cellStyle name="Normal 13 3 2 3 3 3" xfId="28891"/>
    <cellStyle name="Normal 13 3 2 3 4" xfId="28892"/>
    <cellStyle name="Normal 13 3 2 3 4 2" xfId="39608"/>
    <cellStyle name="Normal 13 3 2 3 5" xfId="28893"/>
    <cellStyle name="Normal 13 3 2 4" xfId="28894"/>
    <cellStyle name="Normal 13 3 2 4 2" xfId="28895"/>
    <cellStyle name="Normal 13 3 2 4 2 2" xfId="39609"/>
    <cellStyle name="Normal 13 3 2 4 3" xfId="28896"/>
    <cellStyle name="Normal 13 3 2 5" xfId="28897"/>
    <cellStyle name="Normal 13 3 2 5 2" xfId="28898"/>
    <cellStyle name="Normal 13 3 2 5 2 2" xfId="39610"/>
    <cellStyle name="Normal 13 3 2 5 3" xfId="28899"/>
    <cellStyle name="Normal 13 3 2 6" xfId="28900"/>
    <cellStyle name="Normal 13 3 2 6 2" xfId="39611"/>
    <cellStyle name="Normal 13 3 2 7" xfId="28901"/>
    <cellStyle name="Normal 13 3 2 8" xfId="45464"/>
    <cellStyle name="Normal 13 3 3" xfId="1629"/>
    <cellStyle name="Normal 13 3 3 2" xfId="28902"/>
    <cellStyle name="Normal 13 3 3 2 2" xfId="28903"/>
    <cellStyle name="Normal 13 3 3 2 2 2" xfId="28904"/>
    <cellStyle name="Normal 13 3 3 2 2 2 2" xfId="39612"/>
    <cellStyle name="Normal 13 3 3 2 2 3" xfId="28905"/>
    <cellStyle name="Normal 13 3 3 2 3" xfId="28906"/>
    <cellStyle name="Normal 13 3 3 2 3 2" xfId="28907"/>
    <cellStyle name="Normal 13 3 3 2 3 2 2" xfId="39613"/>
    <cellStyle name="Normal 13 3 3 2 3 3" xfId="28908"/>
    <cellStyle name="Normal 13 3 3 2 4" xfId="28909"/>
    <cellStyle name="Normal 13 3 3 2 4 2" xfId="39614"/>
    <cellStyle name="Normal 13 3 3 2 5" xfId="28910"/>
    <cellStyle name="Normal 13 3 3 3" xfId="28911"/>
    <cellStyle name="Normal 13 3 3 3 2" xfId="28912"/>
    <cellStyle name="Normal 13 3 3 3 2 2" xfId="39615"/>
    <cellStyle name="Normal 13 3 3 3 3" xfId="28913"/>
    <cellStyle name="Normal 13 3 3 4" xfId="28914"/>
    <cellStyle name="Normal 13 3 3 4 2" xfId="28915"/>
    <cellStyle name="Normal 13 3 3 4 2 2" xfId="39616"/>
    <cellStyle name="Normal 13 3 3 4 3" xfId="28916"/>
    <cellStyle name="Normal 13 3 3 5" xfId="28917"/>
    <cellStyle name="Normal 13 3 3 5 2" xfId="39617"/>
    <cellStyle name="Normal 13 3 3 6" xfId="28918"/>
    <cellStyle name="Normal 13 3 3 7" xfId="45465"/>
    <cellStyle name="Normal 13 3 4" xfId="28919"/>
    <cellStyle name="Normal 13 3 4 2" xfId="28920"/>
    <cellStyle name="Normal 13 3 4 2 2" xfId="28921"/>
    <cellStyle name="Normal 13 3 4 2 2 2" xfId="39618"/>
    <cellStyle name="Normal 13 3 4 2 3" xfId="28922"/>
    <cellStyle name="Normal 13 3 4 3" xfId="28923"/>
    <cellStyle name="Normal 13 3 4 3 2" xfId="28924"/>
    <cellStyle name="Normal 13 3 4 3 2 2" xfId="39619"/>
    <cellStyle name="Normal 13 3 4 3 3" xfId="28925"/>
    <cellStyle name="Normal 13 3 4 4" xfId="28926"/>
    <cellStyle name="Normal 13 3 4 4 2" xfId="39620"/>
    <cellStyle name="Normal 13 3 4 5" xfId="28927"/>
    <cellStyle name="Normal 13 3 4 6" xfId="28928"/>
    <cellStyle name="Normal 13 3 4 7" xfId="44659"/>
    <cellStyle name="Normal 13 3 5" xfId="28929"/>
    <cellStyle name="Normal 13 3 5 2" xfId="28930"/>
    <cellStyle name="Normal 13 3 5 2 2" xfId="39621"/>
    <cellStyle name="Normal 13 3 5 3" xfId="28931"/>
    <cellStyle name="Normal 13 3 6" xfId="28932"/>
    <cellStyle name="Normal 13 3 6 2" xfId="28933"/>
    <cellStyle name="Normal 13 3 6 2 2" xfId="39622"/>
    <cellStyle name="Normal 13 3 6 3" xfId="28934"/>
    <cellStyle name="Normal 13 3 7" xfId="28935"/>
    <cellStyle name="Normal 13 3 7 2" xfId="39623"/>
    <cellStyle name="Normal 13 3 8" xfId="28936"/>
    <cellStyle name="Normal 13 3 9" xfId="39624"/>
    <cellStyle name="Normal 13 4" xfId="543"/>
    <cellStyle name="Normal 13 4 2" xfId="544"/>
    <cellStyle name="Normal 13 4 2 2" xfId="28937"/>
    <cellStyle name="Normal 13 4 2 2 2" xfId="28938"/>
    <cellStyle name="Normal 13 4 2 2 2 2" xfId="28939"/>
    <cellStyle name="Normal 13 4 2 2 2 2 2" xfId="28940"/>
    <cellStyle name="Normal 13 4 2 2 2 2 2 2" xfId="39625"/>
    <cellStyle name="Normal 13 4 2 2 2 2 3" xfId="28941"/>
    <cellStyle name="Normal 13 4 2 2 2 3" xfId="28942"/>
    <cellStyle name="Normal 13 4 2 2 2 3 2" xfId="28943"/>
    <cellStyle name="Normal 13 4 2 2 2 3 2 2" xfId="39626"/>
    <cellStyle name="Normal 13 4 2 2 2 3 3" xfId="28944"/>
    <cellStyle name="Normal 13 4 2 2 2 4" xfId="28945"/>
    <cellStyle name="Normal 13 4 2 2 2 4 2" xfId="39627"/>
    <cellStyle name="Normal 13 4 2 2 2 5" xfId="28946"/>
    <cellStyle name="Normal 13 4 2 2 3" xfId="28947"/>
    <cellStyle name="Normal 13 4 2 2 3 2" xfId="28948"/>
    <cellStyle name="Normal 13 4 2 2 3 2 2" xfId="39628"/>
    <cellStyle name="Normal 13 4 2 2 3 3" xfId="28949"/>
    <cellStyle name="Normal 13 4 2 2 4" xfId="28950"/>
    <cellStyle name="Normal 13 4 2 2 4 2" xfId="28951"/>
    <cellStyle name="Normal 13 4 2 2 4 2 2" xfId="39629"/>
    <cellStyle name="Normal 13 4 2 2 4 3" xfId="28952"/>
    <cellStyle name="Normal 13 4 2 2 5" xfId="28953"/>
    <cellStyle name="Normal 13 4 2 2 5 2" xfId="39630"/>
    <cellStyle name="Normal 13 4 2 2 6" xfId="28954"/>
    <cellStyle name="Normal 13 4 2 3" xfId="28955"/>
    <cellStyle name="Normal 13 4 2 3 2" xfId="28956"/>
    <cellStyle name="Normal 13 4 2 3 2 2" xfId="28957"/>
    <cellStyle name="Normal 13 4 2 3 2 2 2" xfId="39631"/>
    <cellStyle name="Normal 13 4 2 3 2 3" xfId="28958"/>
    <cellStyle name="Normal 13 4 2 3 3" xfId="28959"/>
    <cellStyle name="Normal 13 4 2 3 3 2" xfId="28960"/>
    <cellStyle name="Normal 13 4 2 3 3 2 2" xfId="39632"/>
    <cellStyle name="Normal 13 4 2 3 3 3" xfId="28961"/>
    <cellStyle name="Normal 13 4 2 3 4" xfId="28962"/>
    <cellStyle name="Normal 13 4 2 3 4 2" xfId="39633"/>
    <cellStyle name="Normal 13 4 2 3 5" xfId="28963"/>
    <cellStyle name="Normal 13 4 2 4" xfId="28964"/>
    <cellStyle name="Normal 13 4 2 4 2" xfId="28965"/>
    <cellStyle name="Normal 13 4 2 4 2 2" xfId="39634"/>
    <cellStyle name="Normal 13 4 2 4 3" xfId="28966"/>
    <cellStyle name="Normal 13 4 2 5" xfId="28967"/>
    <cellStyle name="Normal 13 4 2 5 2" xfId="28968"/>
    <cellStyle name="Normal 13 4 2 5 2 2" xfId="39635"/>
    <cellStyle name="Normal 13 4 2 5 3" xfId="28969"/>
    <cellStyle name="Normal 13 4 2 6" xfId="28970"/>
    <cellStyle name="Normal 13 4 2 6 2" xfId="39636"/>
    <cellStyle name="Normal 13 4 2 7" xfId="28971"/>
    <cellStyle name="Normal 13 4 2 8" xfId="45466"/>
    <cellStyle name="Normal 13 4 3" xfId="28972"/>
    <cellStyle name="Normal 13 4 3 2" xfId="28973"/>
    <cellStyle name="Normal 13 4 3 2 2" xfId="28974"/>
    <cellStyle name="Normal 13 4 3 2 2 2" xfId="28975"/>
    <cellStyle name="Normal 13 4 3 2 2 2 2" xfId="39637"/>
    <cellStyle name="Normal 13 4 3 2 2 3" xfId="28976"/>
    <cellStyle name="Normal 13 4 3 2 3" xfId="28977"/>
    <cellStyle name="Normal 13 4 3 2 3 2" xfId="28978"/>
    <cellStyle name="Normal 13 4 3 2 3 2 2" xfId="39638"/>
    <cellStyle name="Normal 13 4 3 2 3 3" xfId="28979"/>
    <cellStyle name="Normal 13 4 3 2 4" xfId="28980"/>
    <cellStyle name="Normal 13 4 3 2 4 2" xfId="39639"/>
    <cellStyle name="Normal 13 4 3 2 5" xfId="28981"/>
    <cellStyle name="Normal 13 4 3 3" xfId="28982"/>
    <cellStyle name="Normal 13 4 3 3 2" xfId="28983"/>
    <cellStyle name="Normal 13 4 3 3 2 2" xfId="39640"/>
    <cellStyle name="Normal 13 4 3 3 3" xfId="28984"/>
    <cellStyle name="Normal 13 4 3 4" xfId="28985"/>
    <cellStyle name="Normal 13 4 3 4 2" xfId="28986"/>
    <cellStyle name="Normal 13 4 3 4 2 2" xfId="39641"/>
    <cellStyle name="Normal 13 4 3 4 3" xfId="28987"/>
    <cellStyle name="Normal 13 4 3 5" xfId="28988"/>
    <cellStyle name="Normal 13 4 3 5 2" xfId="39642"/>
    <cellStyle name="Normal 13 4 3 6" xfId="28989"/>
    <cellStyle name="Normal 13 4 3 7" xfId="28990"/>
    <cellStyle name="Normal 13 4 3 8" xfId="44660"/>
    <cellStyle name="Normal 13 4 4" xfId="28991"/>
    <cellStyle name="Normal 13 4 4 2" xfId="28992"/>
    <cellStyle name="Normal 13 4 4 2 2" xfId="28993"/>
    <cellStyle name="Normal 13 4 4 2 2 2" xfId="39643"/>
    <cellStyle name="Normal 13 4 4 2 3" xfId="28994"/>
    <cellStyle name="Normal 13 4 4 3" xfId="28995"/>
    <cellStyle name="Normal 13 4 4 3 2" xfId="28996"/>
    <cellStyle name="Normal 13 4 4 3 2 2" xfId="39644"/>
    <cellStyle name="Normal 13 4 4 3 3" xfId="28997"/>
    <cellStyle name="Normal 13 4 4 4" xfId="28998"/>
    <cellStyle name="Normal 13 4 4 4 2" xfId="39645"/>
    <cellStyle name="Normal 13 4 4 5" xfId="28999"/>
    <cellStyle name="Normal 13 4 5" xfId="29000"/>
    <cellStyle name="Normal 13 4 5 2" xfId="29001"/>
    <cellStyle name="Normal 13 4 5 2 2" xfId="39646"/>
    <cellStyle name="Normal 13 4 5 3" xfId="29002"/>
    <cellStyle name="Normal 13 4 6" xfId="29003"/>
    <cellStyle name="Normal 13 4 6 2" xfId="29004"/>
    <cellStyle name="Normal 13 4 6 2 2" xfId="39647"/>
    <cellStyle name="Normal 13 4 6 3" xfId="29005"/>
    <cellStyle name="Normal 13 4 7" xfId="29006"/>
    <cellStyle name="Normal 13 4 7 2" xfId="39648"/>
    <cellStyle name="Normal 13 4 8" xfId="29007"/>
    <cellStyle name="Normal 13 5" xfId="545"/>
    <cellStyle name="Normal 13 5 2" xfId="29008"/>
    <cellStyle name="Normal 13 5 2 2" xfId="29009"/>
    <cellStyle name="Normal 13 5 2 2 2" xfId="29010"/>
    <cellStyle name="Normal 13 5 2 2 2 2" xfId="29011"/>
    <cellStyle name="Normal 13 5 2 2 2 2 2" xfId="39649"/>
    <cellStyle name="Normal 13 5 2 2 2 3" xfId="29012"/>
    <cellStyle name="Normal 13 5 2 2 3" xfId="29013"/>
    <cellStyle name="Normal 13 5 2 2 3 2" xfId="29014"/>
    <cellStyle name="Normal 13 5 2 2 3 2 2" xfId="39650"/>
    <cellStyle name="Normal 13 5 2 2 3 3" xfId="29015"/>
    <cellStyle name="Normal 13 5 2 2 4" xfId="29016"/>
    <cellStyle name="Normal 13 5 2 2 4 2" xfId="39651"/>
    <cellStyle name="Normal 13 5 2 2 5" xfId="29017"/>
    <cellStyle name="Normal 13 5 2 3" xfId="29018"/>
    <cellStyle name="Normal 13 5 2 3 2" xfId="29019"/>
    <cellStyle name="Normal 13 5 2 3 2 2" xfId="39652"/>
    <cellStyle name="Normal 13 5 2 3 3" xfId="29020"/>
    <cellStyle name="Normal 13 5 2 4" xfId="29021"/>
    <cellStyle name="Normal 13 5 2 4 2" xfId="29022"/>
    <cellStyle name="Normal 13 5 2 4 2 2" xfId="39653"/>
    <cellStyle name="Normal 13 5 2 4 3" xfId="29023"/>
    <cellStyle name="Normal 13 5 2 5" xfId="29024"/>
    <cellStyle name="Normal 13 5 2 5 2" xfId="39654"/>
    <cellStyle name="Normal 13 5 2 6" xfId="29025"/>
    <cellStyle name="Normal 13 5 3" xfId="29026"/>
    <cellStyle name="Normal 13 5 3 2" xfId="29027"/>
    <cellStyle name="Normal 13 5 3 2 2" xfId="29028"/>
    <cellStyle name="Normal 13 5 3 2 2 2" xfId="39655"/>
    <cellStyle name="Normal 13 5 3 2 3" xfId="29029"/>
    <cellStyle name="Normal 13 5 3 3" xfId="29030"/>
    <cellStyle name="Normal 13 5 3 3 2" xfId="29031"/>
    <cellStyle name="Normal 13 5 3 3 2 2" xfId="39656"/>
    <cellStyle name="Normal 13 5 3 3 3" xfId="29032"/>
    <cellStyle name="Normal 13 5 3 4" xfId="29033"/>
    <cellStyle name="Normal 13 5 3 4 2" xfId="39657"/>
    <cellStyle name="Normal 13 5 3 5" xfId="29034"/>
    <cellStyle name="Normal 13 5 4" xfId="29035"/>
    <cellStyle name="Normal 13 5 4 2" xfId="29036"/>
    <cellStyle name="Normal 13 5 4 2 2" xfId="39658"/>
    <cellStyle name="Normal 13 5 4 3" xfId="29037"/>
    <cellStyle name="Normal 13 5 5" xfId="29038"/>
    <cellStyle name="Normal 13 5 5 2" xfId="29039"/>
    <cellStyle name="Normal 13 5 5 2 2" xfId="39659"/>
    <cellStyle name="Normal 13 5 5 3" xfId="29040"/>
    <cellStyle name="Normal 13 5 6" xfId="29041"/>
    <cellStyle name="Normal 13 5 6 2" xfId="39660"/>
    <cellStyle name="Normal 13 5 7" xfId="29042"/>
    <cellStyle name="Normal 13 5 8" xfId="45467"/>
    <cellStyle name="Normal 13 6" xfId="546"/>
    <cellStyle name="Normal 13 6 2" xfId="29043"/>
    <cellStyle name="Normal 13 6 2 2" xfId="29044"/>
    <cellStyle name="Normal 13 6 2 2 2" xfId="29045"/>
    <cellStyle name="Normal 13 6 2 2 2 2" xfId="39661"/>
    <cellStyle name="Normal 13 6 2 2 3" xfId="29046"/>
    <cellStyle name="Normal 13 6 2 3" xfId="29047"/>
    <cellStyle name="Normal 13 6 2 3 2" xfId="29048"/>
    <cellStyle name="Normal 13 6 2 3 2 2" xfId="39662"/>
    <cellStyle name="Normal 13 6 2 3 3" xfId="29049"/>
    <cellStyle name="Normal 13 6 2 4" xfId="29050"/>
    <cellStyle name="Normal 13 6 2 4 2" xfId="39663"/>
    <cellStyle name="Normal 13 6 2 5" xfId="29051"/>
    <cellStyle name="Normal 13 6 2 6" xfId="29052"/>
    <cellStyle name="Normal 13 6 2 7" xfId="44661"/>
    <cellStyle name="Normal 13 6 3" xfId="29053"/>
    <cellStyle name="Normal 13 6 3 2" xfId="29054"/>
    <cellStyle name="Normal 13 6 3 2 2" xfId="39664"/>
    <cellStyle name="Normal 13 6 3 3" xfId="29055"/>
    <cellStyle name="Normal 13 6 4" xfId="29056"/>
    <cellStyle name="Normal 13 6 4 2" xfId="29057"/>
    <cellStyle name="Normal 13 6 4 2 2" xfId="39665"/>
    <cellStyle name="Normal 13 6 4 3" xfId="29058"/>
    <cellStyle name="Normal 13 6 5" xfId="29059"/>
    <cellStyle name="Normal 13 6 5 2" xfId="39666"/>
    <cellStyle name="Normal 13 6 6" xfId="29060"/>
    <cellStyle name="Normal 13 6 7" xfId="39667"/>
    <cellStyle name="Normal 13 7" xfId="1630"/>
    <cellStyle name="Normal 13 7 2" xfId="29061"/>
    <cellStyle name="Normal 13 7 2 2" xfId="29062"/>
    <cellStyle name="Normal 13 7 2 2 2" xfId="39668"/>
    <cellStyle name="Normal 13 7 2 3" xfId="29063"/>
    <cellStyle name="Normal 13 7 2 4" xfId="29064"/>
    <cellStyle name="Normal 13 7 2 5" xfId="44662"/>
    <cellStyle name="Normal 13 7 3" xfId="29065"/>
    <cellStyle name="Normal 13 7 3 2" xfId="29066"/>
    <cellStyle name="Normal 13 7 3 2 2" xfId="39669"/>
    <cellStyle name="Normal 13 7 3 3" xfId="29067"/>
    <cellStyle name="Normal 13 7 4" xfId="29068"/>
    <cellStyle name="Normal 13 7 4 2" xfId="39670"/>
    <cellStyle name="Normal 13 7 5" xfId="29069"/>
    <cellStyle name="Normal 13 8" xfId="29070"/>
    <cellStyle name="Normal 13 8 2" xfId="29071"/>
    <cellStyle name="Normal 13 8 2 2" xfId="39671"/>
    <cellStyle name="Normal 13 8 3" xfId="29072"/>
    <cellStyle name="Normal 13 8 4" xfId="29073"/>
    <cellStyle name="Normal 13 8 5" xfId="44663"/>
    <cellStyle name="Normal 13 8 6" xfId="44956"/>
    <cellStyle name="Normal 13 9" xfId="29074"/>
    <cellStyle name="Normal 13 9 2" xfId="29075"/>
    <cellStyle name="Normal 13 9 2 2" xfId="39672"/>
    <cellStyle name="Normal 13 9 3" xfId="29076"/>
    <cellStyle name="Normal 13 9 4" xfId="29077"/>
    <cellStyle name="Normal 13 9 5" xfId="44664"/>
    <cellStyle name="Normal 13_2112 2148 Reg Labor" xfId="29078"/>
    <cellStyle name="Normal 130" xfId="2446"/>
    <cellStyle name="Normal 130 2" xfId="29079"/>
    <cellStyle name="Normal 130 3" xfId="29080"/>
    <cellStyle name="Normal 130 4" xfId="42552"/>
    <cellStyle name="Normal 130 5" xfId="44957"/>
    <cellStyle name="Normal 131" xfId="2698"/>
    <cellStyle name="Normal 131 2" xfId="29081"/>
    <cellStyle name="Normal 131 3" xfId="44665"/>
    <cellStyle name="Normal 132" xfId="3981"/>
    <cellStyle name="Normal 132 2" xfId="29082"/>
    <cellStyle name="Normal 132 3" xfId="44666"/>
    <cellStyle name="Normal 133" xfId="3982"/>
    <cellStyle name="Normal 133 2" xfId="29083"/>
    <cellStyle name="Normal 133 3" xfId="44667"/>
    <cellStyle name="Normal 134" xfId="3983"/>
    <cellStyle name="Normal 134 2" xfId="29084"/>
    <cellStyle name="Normal 134 3" xfId="44668"/>
    <cellStyle name="Normal 135" xfId="3985"/>
    <cellStyle name="Normal 135 2" xfId="29085"/>
    <cellStyle name="Normal 135 3" xfId="44669"/>
    <cellStyle name="Normal 136" xfId="29086"/>
    <cellStyle name="Normal 137" xfId="29087"/>
    <cellStyle name="Normal 138" xfId="29088"/>
    <cellStyle name="Normal 139" xfId="29089"/>
    <cellStyle name="Normal 14" xfId="547"/>
    <cellStyle name="Normal 14 10" xfId="29090"/>
    <cellStyle name="Normal 14 11" xfId="29091"/>
    <cellStyle name="Normal 14 12" xfId="45468"/>
    <cellStyle name="Normal 14 2" xfId="548"/>
    <cellStyle name="Normal 14 2 2" xfId="549"/>
    <cellStyle name="Normal 14 2 2 2" xfId="1631"/>
    <cellStyle name="Normal 14 2 2 2 2" xfId="29092"/>
    <cellStyle name="Normal 14 2 2 2 2 2" xfId="29093"/>
    <cellStyle name="Normal 14 2 2 2 2 2 2" xfId="29094"/>
    <cellStyle name="Normal 14 2 2 2 2 2 2 2" xfId="39673"/>
    <cellStyle name="Normal 14 2 2 2 2 2 3" xfId="29095"/>
    <cellStyle name="Normal 14 2 2 2 2 3" xfId="29096"/>
    <cellStyle name="Normal 14 2 2 2 2 3 2" xfId="29097"/>
    <cellStyle name="Normal 14 2 2 2 2 3 2 2" xfId="39674"/>
    <cellStyle name="Normal 14 2 2 2 2 3 3" xfId="29098"/>
    <cellStyle name="Normal 14 2 2 2 2 4" xfId="29099"/>
    <cellStyle name="Normal 14 2 2 2 2 4 2" xfId="39675"/>
    <cellStyle name="Normal 14 2 2 2 2 5" xfId="29100"/>
    <cellStyle name="Normal 14 2 2 2 2 6" xfId="29101"/>
    <cellStyle name="Normal 14 2 2 2 2 7" xfId="44670"/>
    <cellStyle name="Normal 14 2 2 2 3" xfId="29102"/>
    <cellStyle name="Normal 14 2 2 2 3 2" xfId="29103"/>
    <cellStyle name="Normal 14 2 2 2 3 2 2" xfId="39676"/>
    <cellStyle name="Normal 14 2 2 2 3 3" xfId="29104"/>
    <cellStyle name="Normal 14 2 2 2 4" xfId="29105"/>
    <cellStyle name="Normal 14 2 2 2 4 2" xfId="29106"/>
    <cellStyle name="Normal 14 2 2 2 4 2 2" xfId="39677"/>
    <cellStyle name="Normal 14 2 2 2 4 3" xfId="29107"/>
    <cellStyle name="Normal 14 2 2 2 5" xfId="29108"/>
    <cellStyle name="Normal 14 2 2 2 5 2" xfId="39678"/>
    <cellStyle name="Normal 14 2 2 2 6" xfId="29109"/>
    <cellStyle name="Normal 14 2 2 3" xfId="29110"/>
    <cellStyle name="Normal 14 2 2 3 2" xfId="29111"/>
    <cellStyle name="Normal 14 2 2 3 2 2" xfId="29112"/>
    <cellStyle name="Normal 14 2 2 3 2 2 2" xfId="39679"/>
    <cellStyle name="Normal 14 2 2 3 2 3" xfId="29113"/>
    <cellStyle name="Normal 14 2 2 3 3" xfId="29114"/>
    <cellStyle name="Normal 14 2 2 3 3 2" xfId="29115"/>
    <cellStyle name="Normal 14 2 2 3 3 2 2" xfId="39680"/>
    <cellStyle name="Normal 14 2 2 3 3 3" xfId="29116"/>
    <cellStyle name="Normal 14 2 2 3 4" xfId="29117"/>
    <cellStyle name="Normal 14 2 2 3 4 2" xfId="39681"/>
    <cellStyle name="Normal 14 2 2 3 5" xfId="29118"/>
    <cellStyle name="Normal 14 2 2 4" xfId="29119"/>
    <cellStyle name="Normal 14 2 2 4 2" xfId="29120"/>
    <cellStyle name="Normal 14 2 2 4 2 2" xfId="39682"/>
    <cellStyle name="Normal 14 2 2 4 3" xfId="29121"/>
    <cellStyle name="Normal 14 2 2 5" xfId="29122"/>
    <cellStyle name="Normal 14 2 2 5 2" xfId="29123"/>
    <cellStyle name="Normal 14 2 2 5 2 2" xfId="39683"/>
    <cellStyle name="Normal 14 2 2 5 3" xfId="29124"/>
    <cellStyle name="Normal 14 2 2 6" xfId="29125"/>
    <cellStyle name="Normal 14 2 2 6 2" xfId="39684"/>
    <cellStyle name="Normal 14 2 2 7" xfId="29126"/>
    <cellStyle name="Normal 14 2 2 8" xfId="39685"/>
    <cellStyle name="Normal 14 2 2 9" xfId="45469"/>
    <cellStyle name="Normal 14 2 3" xfId="1632"/>
    <cellStyle name="Normal 14 2 3 2" xfId="29127"/>
    <cellStyle name="Normal 14 2 3 2 2" xfId="29128"/>
    <cellStyle name="Normal 14 2 3 2 2 2" xfId="29129"/>
    <cellStyle name="Normal 14 2 3 2 2 2 2" xfId="39686"/>
    <cellStyle name="Normal 14 2 3 2 2 3" xfId="29130"/>
    <cellStyle name="Normal 14 2 3 2 3" xfId="29131"/>
    <cellStyle name="Normal 14 2 3 2 3 2" xfId="29132"/>
    <cellStyle name="Normal 14 2 3 2 3 2 2" xfId="39687"/>
    <cellStyle name="Normal 14 2 3 2 3 3" xfId="29133"/>
    <cellStyle name="Normal 14 2 3 2 4" xfId="29134"/>
    <cellStyle name="Normal 14 2 3 2 4 2" xfId="39688"/>
    <cellStyle name="Normal 14 2 3 2 5" xfId="29135"/>
    <cellStyle name="Normal 14 2 3 3" xfId="29136"/>
    <cellStyle name="Normal 14 2 3 3 2" xfId="29137"/>
    <cellStyle name="Normal 14 2 3 3 2 2" xfId="39689"/>
    <cellStyle name="Normal 14 2 3 3 3" xfId="29138"/>
    <cellStyle name="Normal 14 2 3 4" xfId="29139"/>
    <cellStyle name="Normal 14 2 3 4 2" xfId="29140"/>
    <cellStyle name="Normal 14 2 3 4 2 2" xfId="39690"/>
    <cellStyle name="Normal 14 2 3 4 3" xfId="29141"/>
    <cellStyle name="Normal 14 2 3 5" xfId="29142"/>
    <cellStyle name="Normal 14 2 3 5 2" xfId="39691"/>
    <cellStyle name="Normal 14 2 3 6" xfId="29143"/>
    <cellStyle name="Normal 14 2 3 7" xfId="39692"/>
    <cellStyle name="Normal 14 2 3 8" xfId="45470"/>
    <cellStyle name="Normal 14 2 4" xfId="29144"/>
    <cellStyle name="Normal 14 2 4 2" xfId="29145"/>
    <cellStyle name="Normal 14 2 4 2 2" xfId="29146"/>
    <cellStyle name="Normal 14 2 4 2 2 2" xfId="39693"/>
    <cellStyle name="Normal 14 2 4 2 3" xfId="29147"/>
    <cellStyle name="Normal 14 2 4 3" xfId="29148"/>
    <cellStyle name="Normal 14 2 4 3 2" xfId="29149"/>
    <cellStyle name="Normal 14 2 4 3 2 2" xfId="39694"/>
    <cellStyle name="Normal 14 2 4 3 3" xfId="29150"/>
    <cellStyle name="Normal 14 2 4 4" xfId="29151"/>
    <cellStyle name="Normal 14 2 4 4 2" xfId="39695"/>
    <cellStyle name="Normal 14 2 4 5" xfId="29152"/>
    <cellStyle name="Normal 14 2 5" xfId="29153"/>
    <cellStyle name="Normal 14 2 5 2" xfId="29154"/>
    <cellStyle name="Normal 14 2 5 2 2" xfId="39696"/>
    <cellStyle name="Normal 14 2 5 3" xfId="29155"/>
    <cellStyle name="Normal 14 2 6" xfId="29156"/>
    <cellStyle name="Normal 14 2 6 2" xfId="29157"/>
    <cellStyle name="Normal 14 2 6 2 2" xfId="39697"/>
    <cellStyle name="Normal 14 2 6 3" xfId="29158"/>
    <cellStyle name="Normal 14 2 7" xfId="29159"/>
    <cellStyle name="Normal 14 2 7 2" xfId="39698"/>
    <cellStyle name="Normal 14 2 8" xfId="29160"/>
    <cellStyle name="Normal 14 3" xfId="550"/>
    <cellStyle name="Normal 14 3 10" xfId="39699"/>
    <cellStyle name="Normal 14 3 11" xfId="45471"/>
    <cellStyle name="Normal 14 3 2" xfId="551"/>
    <cellStyle name="Normal 14 3 2 2" xfId="29161"/>
    <cellStyle name="Normal 14 3 2 2 2" xfId="29162"/>
    <cellStyle name="Normal 14 3 2 2 2 2" xfId="29163"/>
    <cellStyle name="Normal 14 3 2 2 2 2 2" xfId="29164"/>
    <cellStyle name="Normal 14 3 2 2 2 2 2 2" xfId="39700"/>
    <cellStyle name="Normal 14 3 2 2 2 2 3" xfId="29165"/>
    <cellStyle name="Normal 14 3 2 2 2 3" xfId="29166"/>
    <cellStyle name="Normal 14 3 2 2 2 3 2" xfId="29167"/>
    <cellStyle name="Normal 14 3 2 2 2 3 2 2" xfId="39701"/>
    <cellStyle name="Normal 14 3 2 2 2 3 3" xfId="29168"/>
    <cellStyle name="Normal 14 3 2 2 2 4" xfId="29169"/>
    <cellStyle name="Normal 14 3 2 2 2 4 2" xfId="39702"/>
    <cellStyle name="Normal 14 3 2 2 2 5" xfId="29170"/>
    <cellStyle name="Normal 14 3 2 2 3" xfId="29171"/>
    <cellStyle name="Normal 14 3 2 2 3 2" xfId="29172"/>
    <cellStyle name="Normal 14 3 2 2 3 2 2" xfId="39703"/>
    <cellStyle name="Normal 14 3 2 2 3 3" xfId="29173"/>
    <cellStyle name="Normal 14 3 2 2 4" xfId="29174"/>
    <cellStyle name="Normal 14 3 2 2 4 2" xfId="29175"/>
    <cellStyle name="Normal 14 3 2 2 4 2 2" xfId="39704"/>
    <cellStyle name="Normal 14 3 2 2 4 3" xfId="29176"/>
    <cellStyle name="Normal 14 3 2 2 5" xfId="29177"/>
    <cellStyle name="Normal 14 3 2 2 5 2" xfId="39705"/>
    <cellStyle name="Normal 14 3 2 2 6" xfId="29178"/>
    <cellStyle name="Normal 14 3 2 3" xfId="29179"/>
    <cellStyle name="Normal 14 3 2 3 2" xfId="29180"/>
    <cellStyle name="Normal 14 3 2 3 2 2" xfId="29181"/>
    <cellStyle name="Normal 14 3 2 3 2 2 2" xfId="39706"/>
    <cellStyle name="Normal 14 3 2 3 2 3" xfId="29182"/>
    <cellStyle name="Normal 14 3 2 3 3" xfId="29183"/>
    <cellStyle name="Normal 14 3 2 3 3 2" xfId="29184"/>
    <cellStyle name="Normal 14 3 2 3 3 2 2" xfId="39707"/>
    <cellStyle name="Normal 14 3 2 3 3 3" xfId="29185"/>
    <cellStyle name="Normal 14 3 2 3 4" xfId="29186"/>
    <cellStyle name="Normal 14 3 2 3 4 2" xfId="39708"/>
    <cellStyle name="Normal 14 3 2 3 5" xfId="29187"/>
    <cellStyle name="Normal 14 3 2 4" xfId="29188"/>
    <cellStyle name="Normal 14 3 2 4 2" xfId="29189"/>
    <cellStyle name="Normal 14 3 2 4 2 2" xfId="39709"/>
    <cellStyle name="Normal 14 3 2 4 3" xfId="29190"/>
    <cellStyle name="Normal 14 3 2 5" xfId="29191"/>
    <cellStyle name="Normal 14 3 2 5 2" xfId="29192"/>
    <cellStyle name="Normal 14 3 2 5 2 2" xfId="39710"/>
    <cellStyle name="Normal 14 3 2 5 3" xfId="29193"/>
    <cellStyle name="Normal 14 3 2 6" xfId="29194"/>
    <cellStyle name="Normal 14 3 2 6 2" xfId="39711"/>
    <cellStyle name="Normal 14 3 2 7" xfId="29195"/>
    <cellStyle name="Normal 14 3 2 8" xfId="45472"/>
    <cellStyle name="Normal 14 3 3" xfId="29196"/>
    <cellStyle name="Normal 14 3 3 2" xfId="29197"/>
    <cellStyle name="Normal 14 3 3 2 2" xfId="29198"/>
    <cellStyle name="Normal 14 3 3 2 2 2" xfId="29199"/>
    <cellStyle name="Normal 14 3 3 2 2 2 2" xfId="39712"/>
    <cellStyle name="Normal 14 3 3 2 2 3" xfId="29200"/>
    <cellStyle name="Normal 14 3 3 2 3" xfId="29201"/>
    <cellStyle name="Normal 14 3 3 2 3 2" xfId="29202"/>
    <cellStyle name="Normal 14 3 3 2 3 2 2" xfId="39713"/>
    <cellStyle name="Normal 14 3 3 2 3 3" xfId="29203"/>
    <cellStyle name="Normal 14 3 3 2 4" xfId="29204"/>
    <cellStyle name="Normal 14 3 3 2 4 2" xfId="39714"/>
    <cellStyle name="Normal 14 3 3 2 5" xfId="29205"/>
    <cellStyle name="Normal 14 3 3 3" xfId="29206"/>
    <cellStyle name="Normal 14 3 3 3 2" xfId="29207"/>
    <cellStyle name="Normal 14 3 3 3 2 2" xfId="39715"/>
    <cellStyle name="Normal 14 3 3 3 3" xfId="29208"/>
    <cellStyle name="Normal 14 3 3 4" xfId="29209"/>
    <cellStyle name="Normal 14 3 3 4 2" xfId="29210"/>
    <cellStyle name="Normal 14 3 3 4 2 2" xfId="39716"/>
    <cellStyle name="Normal 14 3 3 4 3" xfId="29211"/>
    <cellStyle name="Normal 14 3 3 5" xfId="29212"/>
    <cellStyle name="Normal 14 3 3 5 2" xfId="39717"/>
    <cellStyle name="Normal 14 3 3 6" xfId="29213"/>
    <cellStyle name="Normal 14 3 4" xfId="29214"/>
    <cellStyle name="Normal 14 3 4 2" xfId="29215"/>
    <cellStyle name="Normal 14 3 4 2 2" xfId="29216"/>
    <cellStyle name="Normal 14 3 4 2 2 2" xfId="39718"/>
    <cellStyle name="Normal 14 3 4 2 3" xfId="29217"/>
    <cellStyle name="Normal 14 3 4 3" xfId="29218"/>
    <cellStyle name="Normal 14 3 4 3 2" xfId="29219"/>
    <cellStyle name="Normal 14 3 4 3 2 2" xfId="39719"/>
    <cellStyle name="Normal 14 3 4 3 3" xfId="29220"/>
    <cellStyle name="Normal 14 3 4 4" xfId="29221"/>
    <cellStyle name="Normal 14 3 4 4 2" xfId="39720"/>
    <cellStyle name="Normal 14 3 4 5" xfId="29222"/>
    <cellStyle name="Normal 14 3 5" xfId="29223"/>
    <cellStyle name="Normal 14 3 5 2" xfId="29224"/>
    <cellStyle name="Normal 14 3 5 2 2" xfId="39721"/>
    <cellStyle name="Normal 14 3 5 3" xfId="29225"/>
    <cellStyle name="Normal 14 3 6" xfId="29226"/>
    <cellStyle name="Normal 14 3 6 2" xfId="29227"/>
    <cellStyle name="Normal 14 3 6 2 2" xfId="39722"/>
    <cellStyle name="Normal 14 3 6 3" xfId="29228"/>
    <cellStyle name="Normal 14 3 7" xfId="29229"/>
    <cellStyle name="Normal 14 3 7 2" xfId="39723"/>
    <cellStyle name="Normal 14 3 8" xfId="29230"/>
    <cellStyle name="Normal 14 3 8 2" xfId="39724"/>
    <cellStyle name="Normal 14 3 9" xfId="39725"/>
    <cellStyle name="Normal 14 4" xfId="552"/>
    <cellStyle name="Normal 14 4 2" xfId="29231"/>
    <cellStyle name="Normal 14 4 2 2" xfId="29232"/>
    <cellStyle name="Normal 14 4 2 2 2" xfId="29233"/>
    <cellStyle name="Normal 14 4 2 2 2 2" xfId="29234"/>
    <cellStyle name="Normal 14 4 2 2 2 2 2" xfId="39726"/>
    <cellStyle name="Normal 14 4 2 2 2 3" xfId="29235"/>
    <cellStyle name="Normal 14 4 2 2 3" xfId="29236"/>
    <cellStyle name="Normal 14 4 2 2 3 2" xfId="29237"/>
    <cellStyle name="Normal 14 4 2 2 3 2 2" xfId="39727"/>
    <cellStyle name="Normal 14 4 2 2 3 3" xfId="29238"/>
    <cellStyle name="Normal 14 4 2 2 4" xfId="29239"/>
    <cellStyle name="Normal 14 4 2 2 4 2" xfId="39728"/>
    <cellStyle name="Normal 14 4 2 2 5" xfId="29240"/>
    <cellStyle name="Normal 14 4 2 3" xfId="29241"/>
    <cellStyle name="Normal 14 4 2 3 2" xfId="29242"/>
    <cellStyle name="Normal 14 4 2 3 2 2" xfId="39729"/>
    <cellStyle name="Normal 14 4 2 3 3" xfId="29243"/>
    <cellStyle name="Normal 14 4 2 4" xfId="29244"/>
    <cellStyle name="Normal 14 4 2 4 2" xfId="29245"/>
    <cellStyle name="Normal 14 4 2 4 2 2" xfId="39730"/>
    <cellStyle name="Normal 14 4 2 4 3" xfId="29246"/>
    <cellStyle name="Normal 14 4 2 5" xfId="29247"/>
    <cellStyle name="Normal 14 4 2 5 2" xfId="39731"/>
    <cellStyle name="Normal 14 4 2 6" xfId="29248"/>
    <cellStyle name="Normal 14 4 2 7" xfId="29249"/>
    <cellStyle name="Normal 14 4 2 8" xfId="44671"/>
    <cellStyle name="Normal 14 4 3" xfId="29250"/>
    <cellStyle name="Normal 14 4 3 2" xfId="29251"/>
    <cellStyle name="Normal 14 4 3 2 2" xfId="29252"/>
    <cellStyle name="Normal 14 4 3 2 2 2" xfId="39732"/>
    <cellStyle name="Normal 14 4 3 2 3" xfId="29253"/>
    <cellStyle name="Normal 14 4 3 3" xfId="29254"/>
    <cellStyle name="Normal 14 4 3 3 2" xfId="29255"/>
    <cellStyle name="Normal 14 4 3 3 2 2" xfId="39733"/>
    <cellStyle name="Normal 14 4 3 3 3" xfId="29256"/>
    <cellStyle name="Normal 14 4 3 4" xfId="29257"/>
    <cellStyle name="Normal 14 4 3 4 2" xfId="39734"/>
    <cellStyle name="Normal 14 4 3 5" xfId="29258"/>
    <cellStyle name="Normal 14 4 4" xfId="29259"/>
    <cellStyle name="Normal 14 4 4 2" xfId="29260"/>
    <cellStyle name="Normal 14 4 4 2 2" xfId="39735"/>
    <cellStyle name="Normal 14 4 4 3" xfId="29261"/>
    <cellStyle name="Normal 14 4 5" xfId="29262"/>
    <cellStyle name="Normal 14 4 5 2" xfId="29263"/>
    <cellStyle name="Normal 14 4 5 2 2" xfId="39736"/>
    <cellStyle name="Normal 14 4 5 3" xfId="29264"/>
    <cellStyle name="Normal 14 4 6" xfId="29265"/>
    <cellStyle name="Normal 14 4 6 2" xfId="39737"/>
    <cellStyle name="Normal 14 4 7" xfId="29266"/>
    <cellStyle name="Normal 14 4 8" xfId="39738"/>
    <cellStyle name="Normal 14 5" xfId="553"/>
    <cellStyle name="Normal 14 5 2" xfId="29267"/>
    <cellStyle name="Normal 14 5 2 2" xfId="29268"/>
    <cellStyle name="Normal 14 5 2 2 2" xfId="29269"/>
    <cellStyle name="Normal 14 5 2 2 2 2" xfId="39739"/>
    <cellStyle name="Normal 14 5 2 2 3" xfId="29270"/>
    <cellStyle name="Normal 14 5 2 3" xfId="29271"/>
    <cellStyle name="Normal 14 5 2 3 2" xfId="29272"/>
    <cellStyle name="Normal 14 5 2 3 2 2" xfId="39740"/>
    <cellStyle name="Normal 14 5 2 3 3" xfId="29273"/>
    <cellStyle name="Normal 14 5 2 4" xfId="29274"/>
    <cellStyle name="Normal 14 5 2 4 2" xfId="39741"/>
    <cellStyle name="Normal 14 5 2 5" xfId="29275"/>
    <cellStyle name="Normal 14 5 2 6" xfId="29276"/>
    <cellStyle name="Normal 14 5 2 7" xfId="44672"/>
    <cellStyle name="Normal 14 5 3" xfId="29277"/>
    <cellStyle name="Normal 14 5 3 2" xfId="29278"/>
    <cellStyle name="Normal 14 5 3 2 2" xfId="39742"/>
    <cellStyle name="Normal 14 5 3 3" xfId="29279"/>
    <cellStyle name="Normal 14 5 4" xfId="29280"/>
    <cellStyle name="Normal 14 5 4 2" xfId="29281"/>
    <cellStyle name="Normal 14 5 4 2 2" xfId="39743"/>
    <cellStyle name="Normal 14 5 4 3" xfId="29282"/>
    <cellStyle name="Normal 14 5 5" xfId="29283"/>
    <cellStyle name="Normal 14 5 5 2" xfId="39744"/>
    <cellStyle name="Normal 14 5 6" xfId="29284"/>
    <cellStyle name="Normal 14 5 7" xfId="39745"/>
    <cellStyle name="Normal 14 6" xfId="29285"/>
    <cellStyle name="Normal 14 6 2" xfId="29286"/>
    <cellStyle name="Normal 14 6 2 2" xfId="29287"/>
    <cellStyle name="Normal 14 6 2 2 2" xfId="39746"/>
    <cellStyle name="Normal 14 6 2 3" xfId="29288"/>
    <cellStyle name="Normal 14 6 3" xfId="29289"/>
    <cellStyle name="Normal 14 6 3 2" xfId="29290"/>
    <cellStyle name="Normal 14 6 3 2 2" xfId="39747"/>
    <cellStyle name="Normal 14 6 3 3" xfId="29291"/>
    <cellStyle name="Normal 14 6 4" xfId="29292"/>
    <cellStyle name="Normal 14 6 4 2" xfId="39748"/>
    <cellStyle name="Normal 14 6 5" xfId="29293"/>
    <cellStyle name="Normal 14 7" xfId="29294"/>
    <cellStyle name="Normal 14 7 2" xfId="29295"/>
    <cellStyle name="Normal 14 7 2 2" xfId="39749"/>
    <cellStyle name="Normal 14 7 3" xfId="29296"/>
    <cellStyle name="Normal 14 7 4" xfId="29297"/>
    <cellStyle name="Normal 14 7 5" xfId="44673"/>
    <cellStyle name="Normal 14 8" xfId="29298"/>
    <cellStyle name="Normal 14 8 2" xfId="29299"/>
    <cellStyle name="Normal 14 8 2 2" xfId="39750"/>
    <cellStyle name="Normal 14 8 3" xfId="29300"/>
    <cellStyle name="Normal 14 9" xfId="29301"/>
    <cellStyle name="Normal 14 9 2" xfId="39751"/>
    <cellStyle name="Normal 14_2112 2148 Reg Labor" xfId="29302"/>
    <cellStyle name="Normal 140" xfId="29303"/>
    <cellStyle name="Normal 141" xfId="29304"/>
    <cellStyle name="Normal 142" xfId="29305"/>
    <cellStyle name="Normal 143" xfId="29306"/>
    <cellStyle name="Normal 144" xfId="39752"/>
    <cellStyle name="Normal 145" xfId="43990"/>
    <cellStyle name="Normal 146" xfId="43971"/>
    <cellStyle name="Normal 147" xfId="43970"/>
    <cellStyle name="Normal 148" xfId="43972"/>
    <cellStyle name="Normal 149" xfId="43973"/>
    <cellStyle name="Normal 15" xfId="554"/>
    <cellStyle name="Normal 15 2" xfId="555"/>
    <cellStyle name="Normal 15 2 2" xfId="1039"/>
    <cellStyle name="Normal 15 2 2 2" xfId="1633"/>
    <cellStyle name="Normal 15 2 2 2 2" xfId="39753"/>
    <cellStyle name="Normal 15 2 2 3" xfId="29307"/>
    <cellStyle name="Normal 15 2 2 4" xfId="45473"/>
    <cellStyle name="Normal 15 2 3" xfId="1634"/>
    <cellStyle name="Normal 15 2 3 2" xfId="39754"/>
    <cellStyle name="Normal 15 2 4" xfId="29308"/>
    <cellStyle name="Normal 15 3" xfId="556"/>
    <cellStyle name="Normal 15 3 2" xfId="1635"/>
    <cellStyle name="Normal 15 3 2 2" xfId="29309"/>
    <cellStyle name="Normal 15 3 3" xfId="29310"/>
    <cellStyle name="Normal 15 3 3 2" xfId="29311"/>
    <cellStyle name="Normal 15 3 3 3" xfId="44674"/>
    <cellStyle name="Normal 15 3 4" xfId="39755"/>
    <cellStyle name="Normal 15 3 5" xfId="39756"/>
    <cellStyle name="Normal 15 4" xfId="557"/>
    <cellStyle name="Normal 15 4 2" xfId="29312"/>
    <cellStyle name="Normal 15 4 2 2" xfId="39757"/>
    <cellStyle name="Normal 15 4 3" xfId="39758"/>
    <cellStyle name="Normal 15 4 4" xfId="39759"/>
    <cellStyle name="Normal 15 4 5" xfId="45474"/>
    <cellStyle name="Normal 15 5" xfId="558"/>
    <cellStyle name="Normal 15 5 2" xfId="29313"/>
    <cellStyle name="Normal 15 5 3" xfId="39760"/>
    <cellStyle name="Normal 15 6" xfId="29314"/>
    <cellStyle name="Normal 15 6 2" xfId="29315"/>
    <cellStyle name="Normal 15 6 3" xfId="42567"/>
    <cellStyle name="Normal 15 6 4" xfId="44958"/>
    <cellStyle name="Normal 15 7" xfId="29316"/>
    <cellStyle name="Normal 15 8" xfId="29317"/>
    <cellStyle name="Normal 15 9" xfId="29318"/>
    <cellStyle name="Normal 15_2112 2148 Reg Labor" xfId="29319"/>
    <cellStyle name="Normal 150" xfId="43974"/>
    <cellStyle name="Normal 151" xfId="43991"/>
    <cellStyle name="Normal 152" xfId="43975"/>
    <cellStyle name="Normal 153" xfId="43976"/>
    <cellStyle name="Normal 154" xfId="43977"/>
    <cellStyle name="Normal 155" xfId="45475"/>
    <cellStyle name="Normal 156" xfId="45476"/>
    <cellStyle name="Normal 157" xfId="45477"/>
    <cellStyle name="Normal 158" xfId="45478"/>
    <cellStyle name="Normal 159" xfId="45479"/>
    <cellStyle name="Normal 16" xfId="559"/>
    <cellStyle name="Normal 16 10" xfId="29320"/>
    <cellStyle name="Normal 16 11" xfId="39761"/>
    <cellStyle name="Normal 16 2" xfId="560"/>
    <cellStyle name="Normal 16 2 2" xfId="1636"/>
    <cellStyle name="Normal 16 2 2 2" xfId="1637"/>
    <cellStyle name="Normal 16 2 2 2 2" xfId="39762"/>
    <cellStyle name="Normal 16 2 2 3" xfId="29321"/>
    <cellStyle name="Normal 16 2 3" xfId="1638"/>
    <cellStyle name="Normal 16 2 3 2" xfId="39763"/>
    <cellStyle name="Normal 16 2 4" xfId="29322"/>
    <cellStyle name="Normal 16 3" xfId="561"/>
    <cellStyle name="Normal 16 3 10" xfId="39764"/>
    <cellStyle name="Normal 16 3 2" xfId="562"/>
    <cellStyle name="Normal 16 3 2 2" xfId="1639"/>
    <cellStyle name="Normal 16 3 2 2 2" xfId="29323"/>
    <cellStyle name="Normal 16 3 2 2 2 2" xfId="29324"/>
    <cellStyle name="Normal 16 3 2 2 2 2 2" xfId="29325"/>
    <cellStyle name="Normal 16 3 2 2 2 2 2 2" xfId="39765"/>
    <cellStyle name="Normal 16 3 2 2 2 2 3" xfId="29326"/>
    <cellStyle name="Normal 16 3 2 2 2 3" xfId="29327"/>
    <cellStyle name="Normal 16 3 2 2 2 3 2" xfId="29328"/>
    <cellStyle name="Normal 16 3 2 2 2 3 2 2" xfId="39766"/>
    <cellStyle name="Normal 16 3 2 2 2 3 3" xfId="29329"/>
    <cellStyle name="Normal 16 3 2 2 2 4" xfId="29330"/>
    <cellStyle name="Normal 16 3 2 2 2 4 2" xfId="39767"/>
    <cellStyle name="Normal 16 3 2 2 2 5" xfId="29331"/>
    <cellStyle name="Normal 16 3 2 2 3" xfId="29332"/>
    <cellStyle name="Normal 16 3 2 2 3 2" xfId="29333"/>
    <cellStyle name="Normal 16 3 2 2 3 2 2" xfId="39768"/>
    <cellStyle name="Normal 16 3 2 2 3 3" xfId="29334"/>
    <cellStyle name="Normal 16 3 2 2 4" xfId="29335"/>
    <cellStyle name="Normal 16 3 2 2 4 2" xfId="29336"/>
    <cellStyle name="Normal 16 3 2 2 4 2 2" xfId="39769"/>
    <cellStyle name="Normal 16 3 2 2 4 3" xfId="29337"/>
    <cellStyle name="Normal 16 3 2 2 5" xfId="29338"/>
    <cellStyle name="Normal 16 3 2 2 5 2" xfId="39770"/>
    <cellStyle name="Normal 16 3 2 2 6" xfId="29339"/>
    <cellStyle name="Normal 16 3 2 2 7" xfId="45480"/>
    <cellStyle name="Normal 16 3 2 3" xfId="29340"/>
    <cellStyle name="Normal 16 3 2 3 2" xfId="29341"/>
    <cellStyle name="Normal 16 3 2 3 2 2" xfId="29342"/>
    <cellStyle name="Normal 16 3 2 3 2 2 2" xfId="39771"/>
    <cellStyle name="Normal 16 3 2 3 2 3" xfId="29343"/>
    <cellStyle name="Normal 16 3 2 3 3" xfId="29344"/>
    <cellStyle name="Normal 16 3 2 3 3 2" xfId="29345"/>
    <cellStyle name="Normal 16 3 2 3 3 2 2" xfId="39772"/>
    <cellStyle name="Normal 16 3 2 3 3 3" xfId="29346"/>
    <cellStyle name="Normal 16 3 2 3 4" xfId="29347"/>
    <cellStyle name="Normal 16 3 2 3 4 2" xfId="39773"/>
    <cellStyle name="Normal 16 3 2 3 5" xfId="29348"/>
    <cellStyle name="Normal 16 3 2 4" xfId="29349"/>
    <cellStyle name="Normal 16 3 2 4 2" xfId="29350"/>
    <cellStyle name="Normal 16 3 2 4 2 2" xfId="39774"/>
    <cellStyle name="Normal 16 3 2 4 3" xfId="29351"/>
    <cellStyle name="Normal 16 3 2 5" xfId="29352"/>
    <cellStyle name="Normal 16 3 2 5 2" xfId="29353"/>
    <cellStyle name="Normal 16 3 2 5 2 2" xfId="39775"/>
    <cellStyle name="Normal 16 3 2 5 3" xfId="29354"/>
    <cellStyle name="Normal 16 3 2 6" xfId="29355"/>
    <cellStyle name="Normal 16 3 2 6 2" xfId="39776"/>
    <cellStyle name="Normal 16 3 2 7" xfId="29356"/>
    <cellStyle name="Normal 16 3 2 8" xfId="45481"/>
    <cellStyle name="Normal 16 3 3" xfId="1640"/>
    <cellStyle name="Normal 16 3 3 2" xfId="29357"/>
    <cellStyle name="Normal 16 3 3 2 2" xfId="29358"/>
    <cellStyle name="Normal 16 3 3 2 2 2" xfId="29359"/>
    <cellStyle name="Normal 16 3 3 2 2 2 2" xfId="39777"/>
    <cellStyle name="Normal 16 3 3 2 2 3" xfId="29360"/>
    <cellStyle name="Normal 16 3 3 2 3" xfId="29361"/>
    <cellStyle name="Normal 16 3 3 2 3 2" xfId="29362"/>
    <cellStyle name="Normal 16 3 3 2 3 2 2" xfId="39778"/>
    <cellStyle name="Normal 16 3 3 2 3 3" xfId="29363"/>
    <cellStyle name="Normal 16 3 3 2 4" xfId="29364"/>
    <cellStyle name="Normal 16 3 3 2 4 2" xfId="39779"/>
    <cellStyle name="Normal 16 3 3 2 5" xfId="29365"/>
    <cellStyle name="Normal 16 3 3 3" xfId="29366"/>
    <cellStyle name="Normal 16 3 3 3 2" xfId="29367"/>
    <cellStyle name="Normal 16 3 3 3 2 2" xfId="39780"/>
    <cellStyle name="Normal 16 3 3 3 3" xfId="29368"/>
    <cellStyle name="Normal 16 3 3 4" xfId="29369"/>
    <cellStyle name="Normal 16 3 3 4 2" xfId="29370"/>
    <cellStyle name="Normal 16 3 3 4 2 2" xfId="39781"/>
    <cellStyle name="Normal 16 3 3 4 3" xfId="29371"/>
    <cellStyle name="Normal 16 3 3 5" xfId="29372"/>
    <cellStyle name="Normal 16 3 3 5 2" xfId="39782"/>
    <cellStyle name="Normal 16 3 3 6" xfId="29373"/>
    <cellStyle name="Normal 16 3 3 7" xfId="45482"/>
    <cellStyle name="Normal 16 3 4" xfId="29374"/>
    <cellStyle name="Normal 16 3 4 2" xfId="29375"/>
    <cellStyle name="Normal 16 3 4 2 2" xfId="29376"/>
    <cellStyle name="Normal 16 3 4 2 2 2" xfId="39783"/>
    <cellStyle name="Normal 16 3 4 2 3" xfId="29377"/>
    <cellStyle name="Normal 16 3 4 3" xfId="29378"/>
    <cellStyle name="Normal 16 3 4 3 2" xfId="29379"/>
    <cellStyle name="Normal 16 3 4 3 2 2" xfId="39784"/>
    <cellStyle name="Normal 16 3 4 3 3" xfId="29380"/>
    <cellStyle name="Normal 16 3 4 4" xfId="29381"/>
    <cellStyle name="Normal 16 3 4 4 2" xfId="39785"/>
    <cellStyle name="Normal 16 3 4 5" xfId="29382"/>
    <cellStyle name="Normal 16 3 4 6" xfId="29383"/>
    <cellStyle name="Normal 16 3 4 7" xfId="44675"/>
    <cellStyle name="Normal 16 3 5" xfId="29384"/>
    <cellStyle name="Normal 16 3 5 2" xfId="29385"/>
    <cellStyle name="Normal 16 3 5 2 2" xfId="39786"/>
    <cellStyle name="Normal 16 3 5 3" xfId="29386"/>
    <cellStyle name="Normal 16 3 6" xfId="29387"/>
    <cellStyle name="Normal 16 3 6 2" xfId="29388"/>
    <cellStyle name="Normal 16 3 6 2 2" xfId="39787"/>
    <cellStyle name="Normal 16 3 6 3" xfId="29389"/>
    <cellStyle name="Normal 16 3 7" xfId="29390"/>
    <cellStyle name="Normal 16 3 7 2" xfId="39788"/>
    <cellStyle name="Normal 16 3 8" xfId="29391"/>
    <cellStyle name="Normal 16 3 8 2" xfId="39789"/>
    <cellStyle name="Normal 16 3 9" xfId="39790"/>
    <cellStyle name="Normal 16 4" xfId="563"/>
    <cellStyle name="Normal 16 4 2" xfId="1642"/>
    <cellStyle name="Normal 16 4 2 2" xfId="29392"/>
    <cellStyle name="Normal 16 4 2 2 2" xfId="29393"/>
    <cellStyle name="Normal 16 4 2 2 2 2" xfId="29394"/>
    <cellStyle name="Normal 16 4 2 2 2 2 2" xfId="39791"/>
    <cellStyle name="Normal 16 4 2 2 2 3" xfId="29395"/>
    <cellStyle name="Normal 16 4 2 2 3" xfId="29396"/>
    <cellStyle name="Normal 16 4 2 2 3 2" xfId="29397"/>
    <cellStyle name="Normal 16 4 2 2 3 2 2" xfId="39792"/>
    <cellStyle name="Normal 16 4 2 2 3 3" xfId="29398"/>
    <cellStyle name="Normal 16 4 2 2 4" xfId="29399"/>
    <cellStyle name="Normal 16 4 2 2 4 2" xfId="39793"/>
    <cellStyle name="Normal 16 4 2 2 5" xfId="29400"/>
    <cellStyle name="Normal 16 4 2 3" xfId="29401"/>
    <cellStyle name="Normal 16 4 2 3 2" xfId="29402"/>
    <cellStyle name="Normal 16 4 2 3 2 2" xfId="39794"/>
    <cellStyle name="Normal 16 4 2 3 3" xfId="29403"/>
    <cellStyle name="Normal 16 4 2 4" xfId="29404"/>
    <cellStyle name="Normal 16 4 2 4 2" xfId="29405"/>
    <cellStyle name="Normal 16 4 2 4 2 2" xfId="39795"/>
    <cellStyle name="Normal 16 4 2 4 3" xfId="29406"/>
    <cellStyle name="Normal 16 4 2 5" xfId="29407"/>
    <cellStyle name="Normal 16 4 2 5 2" xfId="39796"/>
    <cellStyle name="Normal 16 4 2 6" xfId="29408"/>
    <cellStyle name="Normal 16 4 3" xfId="29409"/>
    <cellStyle name="Normal 16 4 3 2" xfId="29410"/>
    <cellStyle name="Normal 16 4 3 2 2" xfId="29411"/>
    <cellStyle name="Normal 16 4 3 2 2 2" xfId="39797"/>
    <cellStyle name="Normal 16 4 3 2 3" xfId="29412"/>
    <cellStyle name="Normal 16 4 3 3" xfId="29413"/>
    <cellStyle name="Normal 16 4 3 3 2" xfId="29414"/>
    <cellStyle name="Normal 16 4 3 3 2 2" xfId="39798"/>
    <cellStyle name="Normal 16 4 3 3 3" xfId="29415"/>
    <cellStyle name="Normal 16 4 3 4" xfId="29416"/>
    <cellStyle name="Normal 16 4 3 4 2" xfId="39799"/>
    <cellStyle name="Normal 16 4 3 5" xfId="29417"/>
    <cellStyle name="Normal 16 4 3 6" xfId="29418"/>
    <cellStyle name="Normal 16 4 3 7" xfId="44676"/>
    <cellStyle name="Normal 16 4 3 8" xfId="44959"/>
    <cellStyle name="Normal 16 4 4" xfId="29419"/>
    <cellStyle name="Normal 16 4 4 2" xfId="29420"/>
    <cellStyle name="Normal 16 4 4 2 2" xfId="39800"/>
    <cellStyle name="Normal 16 4 4 3" xfId="29421"/>
    <cellStyle name="Normal 16 4 5" xfId="29422"/>
    <cellStyle name="Normal 16 4 5 2" xfId="29423"/>
    <cellStyle name="Normal 16 4 5 2 2" xfId="39801"/>
    <cellStyle name="Normal 16 4 5 3" xfId="29424"/>
    <cellStyle name="Normal 16 4 6" xfId="29425"/>
    <cellStyle name="Normal 16 4 6 2" xfId="39802"/>
    <cellStyle name="Normal 16 4 7" xfId="29426"/>
    <cellStyle name="Normal 16 4 8" xfId="29427"/>
    <cellStyle name="Normal 16 4 9" xfId="1641"/>
    <cellStyle name="Normal 16 5" xfId="1643"/>
    <cellStyle name="Normal 16 5 2" xfId="29428"/>
    <cellStyle name="Normal 16 5 2 2" xfId="29429"/>
    <cellStyle name="Normal 16 5 2 2 2" xfId="29430"/>
    <cellStyle name="Normal 16 5 2 2 2 2" xfId="39803"/>
    <cellStyle name="Normal 16 5 2 2 3" xfId="29431"/>
    <cellStyle name="Normal 16 5 2 3" xfId="29432"/>
    <cellStyle name="Normal 16 5 2 3 2" xfId="29433"/>
    <cellStyle name="Normal 16 5 2 3 2 2" xfId="39804"/>
    <cellStyle name="Normal 16 5 2 3 3" xfId="29434"/>
    <cellStyle name="Normal 16 5 2 4" xfId="29435"/>
    <cellStyle name="Normal 16 5 2 4 2" xfId="39805"/>
    <cellStyle name="Normal 16 5 2 5" xfId="29436"/>
    <cellStyle name="Normal 16 5 3" xfId="29437"/>
    <cellStyle name="Normal 16 5 3 2" xfId="29438"/>
    <cellStyle name="Normal 16 5 3 2 2" xfId="39806"/>
    <cellStyle name="Normal 16 5 3 3" xfId="29439"/>
    <cellStyle name="Normal 16 5 4" xfId="29440"/>
    <cellStyle name="Normal 16 5 4 2" xfId="29441"/>
    <cellStyle name="Normal 16 5 4 2 2" xfId="39807"/>
    <cellStyle name="Normal 16 5 4 3" xfId="29442"/>
    <cellStyle name="Normal 16 5 5" xfId="29443"/>
    <cellStyle name="Normal 16 5 5 2" xfId="39808"/>
    <cellStyle name="Normal 16 5 6" xfId="29444"/>
    <cellStyle name="Normal 16 5 7" xfId="45483"/>
    <cellStyle name="Normal 16 6" xfId="1644"/>
    <cellStyle name="Normal 16 6 2" xfId="29445"/>
    <cellStyle name="Normal 16 6 2 2" xfId="29446"/>
    <cellStyle name="Normal 16 6 2 2 2" xfId="39809"/>
    <cellStyle name="Normal 16 6 2 3" xfId="29447"/>
    <cellStyle name="Normal 16 6 3" xfId="29448"/>
    <cellStyle name="Normal 16 6 3 2" xfId="29449"/>
    <cellStyle name="Normal 16 6 3 2 2" xfId="39810"/>
    <cellStyle name="Normal 16 6 3 3" xfId="29450"/>
    <cellStyle name="Normal 16 6 4" xfId="29451"/>
    <cellStyle name="Normal 16 6 4 2" xfId="39811"/>
    <cellStyle name="Normal 16 6 5" xfId="29452"/>
    <cellStyle name="Normal 16 6 6" xfId="45484"/>
    <cellStyle name="Normal 16 7" xfId="29453"/>
    <cellStyle name="Normal 16 7 2" xfId="29454"/>
    <cellStyle name="Normal 16 7 2 2" xfId="39812"/>
    <cellStyle name="Normal 16 7 3" xfId="29455"/>
    <cellStyle name="Normal 16 8" xfId="29456"/>
    <cellStyle name="Normal 16 8 2" xfId="29457"/>
    <cellStyle name="Normal 16 8 2 2" xfId="39813"/>
    <cellStyle name="Normal 16 8 3" xfId="29458"/>
    <cellStyle name="Normal 16 9" xfId="29459"/>
    <cellStyle name="Normal 16 9 2" xfId="39814"/>
    <cellStyle name="Normal 16_2112 2148 Reg Labor" xfId="29460"/>
    <cellStyle name="Normal 17" xfId="564"/>
    <cellStyle name="Normal 17 2" xfId="565"/>
    <cellStyle name="Normal 17 2 2" xfId="1645"/>
    <cellStyle name="Normal 17 2 2 2" xfId="1646"/>
    <cellStyle name="Normal 17 2 2 2 2" xfId="39815"/>
    <cellStyle name="Normal 17 2 2 3" xfId="29461"/>
    <cellStyle name="Normal 17 2 3" xfId="1647"/>
    <cellStyle name="Normal 17 2 3 2" xfId="39816"/>
    <cellStyle name="Normal 17 2 4" xfId="29462"/>
    <cellStyle name="Normal 17 3" xfId="566"/>
    <cellStyle name="Normal 17 3 2" xfId="1648"/>
    <cellStyle name="Normal 17 3 2 2" xfId="29463"/>
    <cellStyle name="Normal 17 3 2 3" xfId="45485"/>
    <cellStyle name="Normal 17 3 3" xfId="29464"/>
    <cellStyle name="Normal 17 3 3 2" xfId="29465"/>
    <cellStyle name="Normal 17 3 3 3" xfId="44677"/>
    <cellStyle name="Normal 17 3 4" xfId="39817"/>
    <cellStyle name="Normal 17 3 5" xfId="39818"/>
    <cellStyle name="Normal 17 4" xfId="567"/>
    <cellStyle name="Normal 17 4 2" xfId="29466"/>
    <cellStyle name="Normal 17 4 3" xfId="39819"/>
    <cellStyle name="Normal 17 5" xfId="29467"/>
    <cellStyle name="Normal 17 5 2" xfId="29468"/>
    <cellStyle name="Normal 17 5 3" xfId="42622"/>
    <cellStyle name="Normal 17 5 4" xfId="44960"/>
    <cellStyle name="Normal 17 6" xfId="29469"/>
    <cellStyle name="Normal 17 6 2" xfId="42568"/>
    <cellStyle name="Normal 17 6 3" xfId="44961"/>
    <cellStyle name="Normal 17_2112 2148 Reg Labor" xfId="29470"/>
    <cellStyle name="Normal 18" xfId="568"/>
    <cellStyle name="Normal 18 10" xfId="29471"/>
    <cellStyle name="Normal 18 10 2" xfId="39820"/>
    <cellStyle name="Normal 18 11" xfId="29472"/>
    <cellStyle name="Normal 18 12" xfId="39821"/>
    <cellStyle name="Normal 18 2" xfId="569"/>
    <cellStyle name="Normal 18 2 2" xfId="570"/>
    <cellStyle name="Normal 18 2 2 2" xfId="1649"/>
    <cellStyle name="Normal 18 2 2 2 2" xfId="29473"/>
    <cellStyle name="Normal 18 2 2 2 2 2" xfId="29474"/>
    <cellStyle name="Normal 18 2 2 2 2 2 2" xfId="29475"/>
    <cellStyle name="Normal 18 2 2 2 2 2 2 2" xfId="39822"/>
    <cellStyle name="Normal 18 2 2 2 2 2 3" xfId="29476"/>
    <cellStyle name="Normal 18 2 2 2 2 3" xfId="29477"/>
    <cellStyle name="Normal 18 2 2 2 2 3 2" xfId="29478"/>
    <cellStyle name="Normal 18 2 2 2 2 3 2 2" xfId="39823"/>
    <cellStyle name="Normal 18 2 2 2 2 3 3" xfId="29479"/>
    <cellStyle name="Normal 18 2 2 2 2 4" xfId="29480"/>
    <cellStyle name="Normal 18 2 2 2 2 4 2" xfId="39824"/>
    <cellStyle name="Normal 18 2 2 2 2 5" xfId="29481"/>
    <cellStyle name="Normal 18 2 2 2 3" xfId="29482"/>
    <cellStyle name="Normal 18 2 2 2 3 2" xfId="29483"/>
    <cellStyle name="Normal 18 2 2 2 3 2 2" xfId="39825"/>
    <cellStyle name="Normal 18 2 2 2 3 3" xfId="29484"/>
    <cellStyle name="Normal 18 2 2 2 4" xfId="29485"/>
    <cellStyle name="Normal 18 2 2 2 4 2" xfId="29486"/>
    <cellStyle name="Normal 18 2 2 2 4 2 2" xfId="39826"/>
    <cellStyle name="Normal 18 2 2 2 4 3" xfId="29487"/>
    <cellStyle name="Normal 18 2 2 2 5" xfId="29488"/>
    <cellStyle name="Normal 18 2 2 2 5 2" xfId="39827"/>
    <cellStyle name="Normal 18 2 2 2 6" xfId="29489"/>
    <cellStyle name="Normal 18 2 2 3" xfId="29490"/>
    <cellStyle name="Normal 18 2 2 3 2" xfId="29491"/>
    <cellStyle name="Normal 18 2 2 3 2 2" xfId="29492"/>
    <cellStyle name="Normal 18 2 2 3 2 2 2" xfId="39828"/>
    <cellStyle name="Normal 18 2 2 3 2 3" xfId="29493"/>
    <cellStyle name="Normal 18 2 2 3 3" xfId="29494"/>
    <cellStyle name="Normal 18 2 2 3 3 2" xfId="29495"/>
    <cellStyle name="Normal 18 2 2 3 3 2 2" xfId="39829"/>
    <cellStyle name="Normal 18 2 2 3 3 3" xfId="29496"/>
    <cellStyle name="Normal 18 2 2 3 4" xfId="29497"/>
    <cellStyle name="Normal 18 2 2 3 4 2" xfId="39830"/>
    <cellStyle name="Normal 18 2 2 3 5" xfId="29498"/>
    <cellStyle name="Normal 18 2 2 4" xfId="29499"/>
    <cellStyle name="Normal 18 2 2 4 2" xfId="29500"/>
    <cellStyle name="Normal 18 2 2 4 2 2" xfId="39831"/>
    <cellStyle name="Normal 18 2 2 4 3" xfId="29501"/>
    <cellStyle name="Normal 18 2 2 5" xfId="29502"/>
    <cellStyle name="Normal 18 2 2 5 2" xfId="29503"/>
    <cellStyle name="Normal 18 2 2 5 2 2" xfId="39832"/>
    <cellStyle name="Normal 18 2 2 5 3" xfId="29504"/>
    <cellStyle name="Normal 18 2 2 6" xfId="29505"/>
    <cellStyle name="Normal 18 2 2 6 2" xfId="39833"/>
    <cellStyle name="Normal 18 2 2 7" xfId="29506"/>
    <cellStyle name="Normal 18 2 2 8" xfId="45486"/>
    <cellStyle name="Normal 18 2 3" xfId="1650"/>
    <cellStyle name="Normal 18 2 3 2" xfId="29507"/>
    <cellStyle name="Normal 18 2 3 2 2" xfId="29508"/>
    <cellStyle name="Normal 18 2 3 2 2 2" xfId="29509"/>
    <cellStyle name="Normal 18 2 3 2 2 2 2" xfId="39834"/>
    <cellStyle name="Normal 18 2 3 2 2 3" xfId="29510"/>
    <cellStyle name="Normal 18 2 3 2 3" xfId="29511"/>
    <cellStyle name="Normal 18 2 3 2 3 2" xfId="29512"/>
    <cellStyle name="Normal 18 2 3 2 3 2 2" xfId="39835"/>
    <cellStyle name="Normal 18 2 3 2 3 3" xfId="29513"/>
    <cellStyle name="Normal 18 2 3 2 4" xfId="29514"/>
    <cellStyle name="Normal 18 2 3 2 4 2" xfId="39836"/>
    <cellStyle name="Normal 18 2 3 2 5" xfId="29515"/>
    <cellStyle name="Normal 18 2 3 3" xfId="29516"/>
    <cellStyle name="Normal 18 2 3 3 2" xfId="29517"/>
    <cellStyle name="Normal 18 2 3 3 2 2" xfId="39837"/>
    <cellStyle name="Normal 18 2 3 3 3" xfId="29518"/>
    <cellStyle name="Normal 18 2 3 4" xfId="29519"/>
    <cellStyle name="Normal 18 2 3 4 2" xfId="29520"/>
    <cellStyle name="Normal 18 2 3 4 2 2" xfId="39838"/>
    <cellStyle name="Normal 18 2 3 4 3" xfId="29521"/>
    <cellStyle name="Normal 18 2 3 5" xfId="29522"/>
    <cellStyle name="Normal 18 2 3 5 2" xfId="39839"/>
    <cellStyle name="Normal 18 2 3 6" xfId="29523"/>
    <cellStyle name="Normal 18 2 3 7" xfId="45487"/>
    <cellStyle name="Normal 18 2 4" xfId="29524"/>
    <cellStyle name="Normal 18 2 4 2" xfId="29525"/>
    <cellStyle name="Normal 18 2 4 2 2" xfId="29526"/>
    <cellStyle name="Normal 18 2 4 2 2 2" xfId="39840"/>
    <cellStyle name="Normal 18 2 4 2 3" xfId="29527"/>
    <cellStyle name="Normal 18 2 4 3" xfId="29528"/>
    <cellStyle name="Normal 18 2 4 3 2" xfId="29529"/>
    <cellStyle name="Normal 18 2 4 3 2 2" xfId="39841"/>
    <cellStyle name="Normal 18 2 4 3 3" xfId="29530"/>
    <cellStyle name="Normal 18 2 4 4" xfId="29531"/>
    <cellStyle name="Normal 18 2 4 4 2" xfId="39842"/>
    <cellStyle name="Normal 18 2 4 5" xfId="29532"/>
    <cellStyle name="Normal 18 2 4 6" xfId="29533"/>
    <cellStyle name="Normal 18 2 4 7" xfId="44678"/>
    <cellStyle name="Normal 18 2 5" xfId="29534"/>
    <cellStyle name="Normal 18 2 5 2" xfId="29535"/>
    <cellStyle name="Normal 18 2 5 2 2" xfId="39843"/>
    <cellStyle name="Normal 18 2 5 3" xfId="29536"/>
    <cellStyle name="Normal 18 2 6" xfId="29537"/>
    <cellStyle name="Normal 18 2 6 2" xfId="29538"/>
    <cellStyle name="Normal 18 2 6 2 2" xfId="39844"/>
    <cellStyle name="Normal 18 2 6 3" xfId="29539"/>
    <cellStyle name="Normal 18 2 7" xfId="29540"/>
    <cellStyle name="Normal 18 2 7 2" xfId="39845"/>
    <cellStyle name="Normal 18 2 8" xfId="29541"/>
    <cellStyle name="Normal 18 3" xfId="571"/>
    <cellStyle name="Normal 18 3 10" xfId="39846"/>
    <cellStyle name="Normal 18 3 2" xfId="572"/>
    <cellStyle name="Normal 18 3 2 2" xfId="1651"/>
    <cellStyle name="Normal 18 3 2 2 2" xfId="29542"/>
    <cellStyle name="Normal 18 3 2 2 2 2" xfId="29543"/>
    <cellStyle name="Normal 18 3 2 2 2 2 2" xfId="29544"/>
    <cellStyle name="Normal 18 3 2 2 2 2 2 2" xfId="39847"/>
    <cellStyle name="Normal 18 3 2 2 2 2 3" xfId="29545"/>
    <cellStyle name="Normal 18 3 2 2 2 3" xfId="29546"/>
    <cellStyle name="Normal 18 3 2 2 2 3 2" xfId="29547"/>
    <cellStyle name="Normal 18 3 2 2 2 3 2 2" xfId="39848"/>
    <cellStyle name="Normal 18 3 2 2 2 3 3" xfId="29548"/>
    <cellStyle name="Normal 18 3 2 2 2 4" xfId="29549"/>
    <cellStyle name="Normal 18 3 2 2 2 4 2" xfId="39849"/>
    <cellStyle name="Normal 18 3 2 2 2 5" xfId="29550"/>
    <cellStyle name="Normal 18 3 2 2 3" xfId="29551"/>
    <cellStyle name="Normal 18 3 2 2 3 2" xfId="29552"/>
    <cellStyle name="Normal 18 3 2 2 3 2 2" xfId="39850"/>
    <cellStyle name="Normal 18 3 2 2 3 3" xfId="29553"/>
    <cellStyle name="Normal 18 3 2 2 4" xfId="29554"/>
    <cellStyle name="Normal 18 3 2 2 4 2" xfId="29555"/>
    <cellStyle name="Normal 18 3 2 2 4 2 2" xfId="39851"/>
    <cellStyle name="Normal 18 3 2 2 4 3" xfId="29556"/>
    <cellStyle name="Normal 18 3 2 2 5" xfId="29557"/>
    <cellStyle name="Normal 18 3 2 2 5 2" xfId="39852"/>
    <cellStyle name="Normal 18 3 2 2 6" xfId="29558"/>
    <cellStyle name="Normal 18 3 2 2 7" xfId="45488"/>
    <cellStyle name="Normal 18 3 2 3" xfId="29559"/>
    <cellStyle name="Normal 18 3 2 3 2" xfId="29560"/>
    <cellStyle name="Normal 18 3 2 3 2 2" xfId="29561"/>
    <cellStyle name="Normal 18 3 2 3 2 2 2" xfId="39853"/>
    <cellStyle name="Normal 18 3 2 3 2 3" xfId="29562"/>
    <cellStyle name="Normal 18 3 2 3 3" xfId="29563"/>
    <cellStyle name="Normal 18 3 2 3 3 2" xfId="29564"/>
    <cellStyle name="Normal 18 3 2 3 3 2 2" xfId="39854"/>
    <cellStyle name="Normal 18 3 2 3 3 3" xfId="29565"/>
    <cellStyle name="Normal 18 3 2 3 4" xfId="29566"/>
    <cellStyle name="Normal 18 3 2 3 4 2" xfId="39855"/>
    <cellStyle name="Normal 18 3 2 3 5" xfId="29567"/>
    <cellStyle name="Normal 18 3 2 4" xfId="29568"/>
    <cellStyle name="Normal 18 3 2 4 2" xfId="29569"/>
    <cellStyle name="Normal 18 3 2 4 2 2" xfId="39856"/>
    <cellStyle name="Normal 18 3 2 4 3" xfId="29570"/>
    <cellStyle name="Normal 18 3 2 5" xfId="29571"/>
    <cellStyle name="Normal 18 3 2 5 2" xfId="29572"/>
    <cellStyle name="Normal 18 3 2 5 2 2" xfId="39857"/>
    <cellStyle name="Normal 18 3 2 5 3" xfId="29573"/>
    <cellStyle name="Normal 18 3 2 6" xfId="29574"/>
    <cellStyle name="Normal 18 3 2 6 2" xfId="39858"/>
    <cellStyle name="Normal 18 3 2 7" xfId="29575"/>
    <cellStyle name="Normal 18 3 2 8" xfId="45489"/>
    <cellStyle name="Normal 18 3 3" xfId="1652"/>
    <cellStyle name="Normal 18 3 3 2" xfId="29576"/>
    <cellStyle name="Normal 18 3 3 2 2" xfId="29577"/>
    <cellStyle name="Normal 18 3 3 2 2 2" xfId="29578"/>
    <cellStyle name="Normal 18 3 3 2 2 2 2" xfId="39859"/>
    <cellStyle name="Normal 18 3 3 2 2 3" xfId="29579"/>
    <cellStyle name="Normal 18 3 3 2 3" xfId="29580"/>
    <cellStyle name="Normal 18 3 3 2 3 2" xfId="29581"/>
    <cellStyle name="Normal 18 3 3 2 3 2 2" xfId="39860"/>
    <cellStyle name="Normal 18 3 3 2 3 3" xfId="29582"/>
    <cellStyle name="Normal 18 3 3 2 4" xfId="29583"/>
    <cellStyle name="Normal 18 3 3 2 4 2" xfId="39861"/>
    <cellStyle name="Normal 18 3 3 2 5" xfId="29584"/>
    <cellStyle name="Normal 18 3 3 3" xfId="29585"/>
    <cellStyle name="Normal 18 3 3 3 2" xfId="29586"/>
    <cellStyle name="Normal 18 3 3 3 2 2" xfId="39862"/>
    <cellStyle name="Normal 18 3 3 3 3" xfId="29587"/>
    <cellStyle name="Normal 18 3 3 4" xfId="29588"/>
    <cellStyle name="Normal 18 3 3 4 2" xfId="29589"/>
    <cellStyle name="Normal 18 3 3 4 2 2" xfId="39863"/>
    <cellStyle name="Normal 18 3 3 4 3" xfId="29590"/>
    <cellStyle name="Normal 18 3 3 5" xfId="29591"/>
    <cellStyle name="Normal 18 3 3 5 2" xfId="39864"/>
    <cellStyle name="Normal 18 3 3 6" xfId="29592"/>
    <cellStyle name="Normal 18 3 3 7" xfId="45490"/>
    <cellStyle name="Normal 18 3 4" xfId="29593"/>
    <cellStyle name="Normal 18 3 4 2" xfId="29594"/>
    <cellStyle name="Normal 18 3 4 2 2" xfId="29595"/>
    <cellStyle name="Normal 18 3 4 2 2 2" xfId="39865"/>
    <cellStyle name="Normal 18 3 4 2 3" xfId="29596"/>
    <cellStyle name="Normal 18 3 4 3" xfId="29597"/>
    <cellStyle name="Normal 18 3 4 3 2" xfId="29598"/>
    <cellStyle name="Normal 18 3 4 3 2 2" xfId="39866"/>
    <cellStyle name="Normal 18 3 4 3 3" xfId="29599"/>
    <cellStyle name="Normal 18 3 4 4" xfId="29600"/>
    <cellStyle name="Normal 18 3 4 4 2" xfId="39867"/>
    <cellStyle name="Normal 18 3 4 5" xfId="29601"/>
    <cellStyle name="Normal 18 3 4 6" xfId="29602"/>
    <cellStyle name="Normal 18 3 4 7" xfId="44679"/>
    <cellStyle name="Normal 18 3 5" xfId="29603"/>
    <cellStyle name="Normal 18 3 5 2" xfId="29604"/>
    <cellStyle name="Normal 18 3 5 2 2" xfId="39868"/>
    <cellStyle name="Normal 18 3 5 3" xfId="29605"/>
    <cellStyle name="Normal 18 3 6" xfId="29606"/>
    <cellStyle name="Normal 18 3 6 2" xfId="29607"/>
    <cellStyle name="Normal 18 3 6 2 2" xfId="39869"/>
    <cellStyle name="Normal 18 3 6 3" xfId="29608"/>
    <cellStyle name="Normal 18 3 7" xfId="29609"/>
    <cellStyle name="Normal 18 3 7 2" xfId="39870"/>
    <cellStyle name="Normal 18 3 8" xfId="29610"/>
    <cellStyle name="Normal 18 3 8 2" xfId="39871"/>
    <cellStyle name="Normal 18 3 9" xfId="39872"/>
    <cellStyle name="Normal 18 4" xfId="573"/>
    <cellStyle name="Normal 18 4 2" xfId="1654"/>
    <cellStyle name="Normal 18 4 2 2" xfId="39873"/>
    <cellStyle name="Normal 18 4 3" xfId="29611"/>
    <cellStyle name="Normal 18 4 4" xfId="39874"/>
    <cellStyle name="Normal 18 4 5" xfId="1653"/>
    <cellStyle name="Normal 18 5" xfId="574"/>
    <cellStyle name="Normal 18 5 2" xfId="1655"/>
    <cellStyle name="Normal 18 5 2 2" xfId="29612"/>
    <cellStyle name="Normal 18 5 2 2 2" xfId="29613"/>
    <cellStyle name="Normal 18 5 2 2 2 2" xfId="29614"/>
    <cellStyle name="Normal 18 5 2 2 2 2 2" xfId="39875"/>
    <cellStyle name="Normal 18 5 2 2 2 3" xfId="29615"/>
    <cellStyle name="Normal 18 5 2 2 3" xfId="29616"/>
    <cellStyle name="Normal 18 5 2 2 3 2" xfId="29617"/>
    <cellStyle name="Normal 18 5 2 2 3 2 2" xfId="39876"/>
    <cellStyle name="Normal 18 5 2 2 3 3" xfId="29618"/>
    <cellStyle name="Normal 18 5 2 2 4" xfId="29619"/>
    <cellStyle name="Normal 18 5 2 2 4 2" xfId="39877"/>
    <cellStyle name="Normal 18 5 2 2 5" xfId="29620"/>
    <cellStyle name="Normal 18 5 2 3" xfId="29621"/>
    <cellStyle name="Normal 18 5 2 3 2" xfId="29622"/>
    <cellStyle name="Normal 18 5 2 3 2 2" xfId="39878"/>
    <cellStyle name="Normal 18 5 2 3 3" xfId="29623"/>
    <cellStyle name="Normal 18 5 2 4" xfId="29624"/>
    <cellStyle name="Normal 18 5 2 4 2" xfId="29625"/>
    <cellStyle name="Normal 18 5 2 4 2 2" xfId="39879"/>
    <cellStyle name="Normal 18 5 2 4 3" xfId="29626"/>
    <cellStyle name="Normal 18 5 2 5" xfId="29627"/>
    <cellStyle name="Normal 18 5 2 5 2" xfId="39880"/>
    <cellStyle name="Normal 18 5 2 6" xfId="29628"/>
    <cellStyle name="Normal 18 5 2 7" xfId="45491"/>
    <cellStyle name="Normal 18 5 3" xfId="29629"/>
    <cellStyle name="Normal 18 5 3 2" xfId="29630"/>
    <cellStyle name="Normal 18 5 3 2 2" xfId="29631"/>
    <cellStyle name="Normal 18 5 3 2 2 2" xfId="39881"/>
    <cellStyle name="Normal 18 5 3 2 3" xfId="29632"/>
    <cellStyle name="Normal 18 5 3 3" xfId="29633"/>
    <cellStyle name="Normal 18 5 3 3 2" xfId="29634"/>
    <cellStyle name="Normal 18 5 3 3 2 2" xfId="39882"/>
    <cellStyle name="Normal 18 5 3 3 3" xfId="29635"/>
    <cellStyle name="Normal 18 5 3 4" xfId="29636"/>
    <cellStyle name="Normal 18 5 3 4 2" xfId="39883"/>
    <cellStyle name="Normal 18 5 3 5" xfId="29637"/>
    <cellStyle name="Normal 18 5 4" xfId="29638"/>
    <cellStyle name="Normal 18 5 4 2" xfId="29639"/>
    <cellStyle name="Normal 18 5 4 2 2" xfId="39884"/>
    <cellStyle name="Normal 18 5 4 3" xfId="29640"/>
    <cellStyle name="Normal 18 5 5" xfId="29641"/>
    <cellStyle name="Normal 18 5 5 2" xfId="29642"/>
    <cellStyle name="Normal 18 5 5 2 2" xfId="39885"/>
    <cellStyle name="Normal 18 5 5 3" xfId="29643"/>
    <cellStyle name="Normal 18 5 6" xfId="29644"/>
    <cellStyle name="Normal 18 5 6 2" xfId="39886"/>
    <cellStyle name="Normal 18 5 7" xfId="29645"/>
    <cellStyle name="Normal 18 5 8" xfId="45492"/>
    <cellStyle name="Normal 18 6" xfId="1656"/>
    <cellStyle name="Normal 18 6 2" xfId="29646"/>
    <cellStyle name="Normal 18 6 2 2" xfId="29647"/>
    <cellStyle name="Normal 18 6 2 2 2" xfId="29648"/>
    <cellStyle name="Normal 18 6 2 2 2 2" xfId="39887"/>
    <cellStyle name="Normal 18 6 2 2 3" xfId="29649"/>
    <cellStyle name="Normal 18 6 2 3" xfId="29650"/>
    <cellStyle name="Normal 18 6 2 3 2" xfId="29651"/>
    <cellStyle name="Normal 18 6 2 3 2 2" xfId="39888"/>
    <cellStyle name="Normal 18 6 2 3 3" xfId="29652"/>
    <cellStyle name="Normal 18 6 2 4" xfId="29653"/>
    <cellStyle name="Normal 18 6 2 4 2" xfId="39889"/>
    <cellStyle name="Normal 18 6 2 5" xfId="29654"/>
    <cellStyle name="Normal 18 6 3" xfId="29655"/>
    <cellStyle name="Normal 18 6 3 2" xfId="29656"/>
    <cellStyle name="Normal 18 6 3 2 2" xfId="39890"/>
    <cellStyle name="Normal 18 6 3 3" xfId="29657"/>
    <cellStyle name="Normal 18 6 4" xfId="29658"/>
    <cellStyle name="Normal 18 6 4 2" xfId="29659"/>
    <cellStyle name="Normal 18 6 4 2 2" xfId="39891"/>
    <cellStyle name="Normal 18 6 4 3" xfId="29660"/>
    <cellStyle name="Normal 18 6 5" xfId="29661"/>
    <cellStyle name="Normal 18 6 5 2" xfId="39892"/>
    <cellStyle name="Normal 18 6 6" xfId="29662"/>
    <cellStyle name="Normal 18 6 7" xfId="45493"/>
    <cellStyle name="Normal 18 7" xfId="1657"/>
    <cellStyle name="Normal 18 7 2" xfId="29663"/>
    <cellStyle name="Normal 18 7 2 2" xfId="29664"/>
    <cellStyle name="Normal 18 7 2 2 2" xfId="39893"/>
    <cellStyle name="Normal 18 7 2 3" xfId="29665"/>
    <cellStyle name="Normal 18 7 3" xfId="29666"/>
    <cellStyle name="Normal 18 7 3 2" xfId="29667"/>
    <cellStyle name="Normal 18 7 3 2 2" xfId="39894"/>
    <cellStyle name="Normal 18 7 3 3" xfId="29668"/>
    <cellStyle name="Normal 18 7 4" xfId="29669"/>
    <cellStyle name="Normal 18 7 4 2" xfId="39895"/>
    <cellStyle name="Normal 18 7 5" xfId="29670"/>
    <cellStyle name="Normal 18 7 6" xfId="45494"/>
    <cellStyle name="Normal 18 8" xfId="29671"/>
    <cellStyle name="Normal 18 8 2" xfId="29672"/>
    <cellStyle name="Normal 18 8 2 2" xfId="39896"/>
    <cellStyle name="Normal 18 8 3" xfId="29673"/>
    <cellStyle name="Normal 18 9" xfId="29674"/>
    <cellStyle name="Normal 18 9 2" xfId="29675"/>
    <cellStyle name="Normal 18 9 2 2" xfId="39897"/>
    <cellStyle name="Normal 18 9 3" xfId="29676"/>
    <cellStyle name="Normal 18_2112 2148 Reg Labor" xfId="29677"/>
    <cellStyle name="Normal 19" xfId="575"/>
    <cellStyle name="Normal 19 2" xfId="576"/>
    <cellStyle name="Normal 19 2 2" xfId="1658"/>
    <cellStyle name="Normal 19 2 2 2" xfId="39898"/>
    <cellStyle name="Normal 19 2 3" xfId="1659"/>
    <cellStyle name="Normal 19 2 3 2" xfId="39899"/>
    <cellStyle name="Normal 19 2 4" xfId="29678"/>
    <cellStyle name="Normal 19 3" xfId="577"/>
    <cellStyle name="Normal 19 3 2" xfId="1660"/>
    <cellStyle name="Normal 19 3 2 2" xfId="29679"/>
    <cellStyle name="Normal 19 3 2 3" xfId="45495"/>
    <cellStyle name="Normal 19 3 3" xfId="29680"/>
    <cellStyle name="Normal 19 3 3 2" xfId="29681"/>
    <cellStyle name="Normal 19 3 3 3" xfId="44680"/>
    <cellStyle name="Normal 19 3 4" xfId="39900"/>
    <cellStyle name="Normal 19 3 5" xfId="39901"/>
    <cellStyle name="Normal 19 4" xfId="578"/>
    <cellStyle name="Normal 19 4 2" xfId="29682"/>
    <cellStyle name="Normal 19 4 3" xfId="39902"/>
    <cellStyle name="Normal 19 5" xfId="1661"/>
    <cellStyle name="Normal 19 5 2" xfId="29683"/>
    <cellStyle name="Normal 19 6" xfId="1662"/>
    <cellStyle name="Normal 19 6 2" xfId="39903"/>
    <cellStyle name="Normal 19 7" xfId="29684"/>
    <cellStyle name="Normal 19 7 2" xfId="42623"/>
    <cellStyle name="Normal 19 7 3" xfId="44962"/>
    <cellStyle name="Normal 19 8" xfId="39904"/>
    <cellStyle name="Normal 19_2112 2148 Reg Labor" xfId="29685"/>
    <cellStyle name="Normal 2" xfId="579"/>
    <cellStyle name="Normal 2 10" xfId="580"/>
    <cellStyle name="Normal 2 10 2" xfId="1663"/>
    <cellStyle name="Normal 2 10 2 2" xfId="29686"/>
    <cellStyle name="Normal 2 10 2 2 2" xfId="39905"/>
    <cellStyle name="Normal 2 10 2 2 3" xfId="44963"/>
    <cellStyle name="Normal 2 10 2 3" xfId="39906"/>
    <cellStyle name="Normal 2 10 2 4" xfId="45496"/>
    <cellStyle name="Normal 2 10 3" xfId="1664"/>
    <cellStyle name="Normal 2 10 3 2" xfId="39907"/>
    <cellStyle name="Normal 2 10 4" xfId="1665"/>
    <cellStyle name="Normal 2 10 4 2" xfId="39908"/>
    <cellStyle name="Normal 2 10 5" xfId="29687"/>
    <cellStyle name="Normal 2 10 5 2" xfId="39909"/>
    <cellStyle name="Normal 2 10 6" xfId="29688"/>
    <cellStyle name="Normal 2 10 7" xfId="39910"/>
    <cellStyle name="Normal 2 10 8" xfId="42551"/>
    <cellStyle name="Normal 2 11" xfId="581"/>
    <cellStyle name="Normal 2 11 2" xfId="1091"/>
    <cellStyle name="Normal 2 11 2 2" xfId="39911"/>
    <cellStyle name="Normal 2 11 3" xfId="29689"/>
    <cellStyle name="Normal 2 11 3 2" xfId="39912"/>
    <cellStyle name="Normal 2 11 4" xfId="39913"/>
    <cellStyle name="Normal 2 11 5" xfId="39914"/>
    <cellStyle name="Normal 2 12" xfId="1666"/>
    <cellStyle name="Normal 2 12 2" xfId="29690"/>
    <cellStyle name="Normal 2 12 2 2" xfId="29691"/>
    <cellStyle name="Normal 2 12 2 3" xfId="44681"/>
    <cellStyle name="Normal 2 12 3" xfId="39915"/>
    <cellStyle name="Normal 2 12 4" xfId="45497"/>
    <cellStyle name="Normal 2 13" xfId="1667"/>
    <cellStyle name="Normal 2 13 2" xfId="39916"/>
    <cellStyle name="Normal 2 13 3" xfId="45498"/>
    <cellStyle name="Normal 2 14" xfId="1668"/>
    <cellStyle name="Normal 2 14 2" xfId="39917"/>
    <cellStyle name="Normal 2 14 3" xfId="45499"/>
    <cellStyle name="Normal 2 15" xfId="1669"/>
    <cellStyle name="Normal 2 15 2" xfId="39918"/>
    <cellStyle name="Normal 2 15 3" xfId="45500"/>
    <cellStyle name="Normal 2 16" xfId="1670"/>
    <cellStyle name="Normal 2 16 2" xfId="39919"/>
    <cellStyle name="Normal 2 16 3" xfId="45501"/>
    <cellStyle name="Normal 2 17" xfId="1671"/>
    <cellStyle name="Normal 2 17 2" xfId="39920"/>
    <cellStyle name="Normal 2 17 3" xfId="45502"/>
    <cellStyle name="Normal 2 18" xfId="29692"/>
    <cellStyle name="Normal 2 18 2" xfId="42624"/>
    <cellStyle name="Normal 2 18 3" xfId="44964"/>
    <cellStyle name="Normal 2 19" xfId="39921"/>
    <cellStyle name="Normal 2 2" xfId="582"/>
    <cellStyle name="Normal 2 2 10" xfId="1672"/>
    <cellStyle name="Normal 2 2 10 2" xfId="39922"/>
    <cellStyle name="Normal 2 2 10 3" xfId="45503"/>
    <cellStyle name="Normal 2 2 11" xfId="1673"/>
    <cellStyle name="Normal 2 2 11 2" xfId="39923"/>
    <cellStyle name="Normal 2 2 12" xfId="29693"/>
    <cellStyle name="Normal 2 2 13" xfId="29694"/>
    <cellStyle name="Normal 2 2 2" xfId="583"/>
    <cellStyle name="Normal 2 2 2 10" xfId="29695"/>
    <cellStyle name="Normal 2 2 2 11" xfId="39924"/>
    <cellStyle name="Normal 2 2 2 2" xfId="584"/>
    <cellStyle name="Normal 2 2 2 2 2" xfId="1674"/>
    <cellStyle name="Normal 2 2 2 2 2 2" xfId="1675"/>
    <cellStyle name="Normal 2 2 2 2 2 2 2" xfId="1676"/>
    <cellStyle name="Normal 2 2 2 2 2 2 2 2" xfId="39925"/>
    <cellStyle name="Normal 2 2 2 2 2 2 2 3" xfId="45504"/>
    <cellStyle name="Normal 2 2 2 2 2 2 3" xfId="1677"/>
    <cellStyle name="Normal 2 2 2 2 2 2 3 2" xfId="39926"/>
    <cellStyle name="Normal 2 2 2 2 2 2 3 3" xfId="45505"/>
    <cellStyle name="Normal 2 2 2 2 2 2 4" xfId="39927"/>
    <cellStyle name="Normal 2 2 2 2 2 2 5" xfId="45506"/>
    <cellStyle name="Normal 2 2 2 2 2 3" xfId="1678"/>
    <cellStyle name="Normal 2 2 2 2 2 3 2" xfId="1679"/>
    <cellStyle name="Normal 2 2 2 2 2 3 2 2" xfId="39928"/>
    <cellStyle name="Normal 2 2 2 2 2 3 2 3" xfId="45507"/>
    <cellStyle name="Normal 2 2 2 2 2 3 3" xfId="1680"/>
    <cellStyle name="Normal 2 2 2 2 2 3 3 2" xfId="39929"/>
    <cellStyle name="Normal 2 2 2 2 2 3 3 3" xfId="45508"/>
    <cellStyle name="Normal 2 2 2 2 2 3 4" xfId="39930"/>
    <cellStyle name="Normal 2 2 2 2 2 3 5" xfId="45509"/>
    <cellStyle name="Normal 2 2 2 2 2 4" xfId="1681"/>
    <cellStyle name="Normal 2 2 2 2 2 4 2" xfId="39931"/>
    <cellStyle name="Normal 2 2 2 2 2 4 3" xfId="45510"/>
    <cellStyle name="Normal 2 2 2 2 2 5" xfId="1682"/>
    <cellStyle name="Normal 2 2 2 2 2 5 2" xfId="39932"/>
    <cellStyle name="Normal 2 2 2 2 2 5 3" xfId="45511"/>
    <cellStyle name="Normal 2 2 2 2 2 6" xfId="29696"/>
    <cellStyle name="Normal 2 2 2 2 2 7" xfId="42569"/>
    <cellStyle name="Normal 2 2 2 2 2 8" xfId="45512"/>
    <cellStyle name="Normal 2 2 2 2 3" xfId="1683"/>
    <cellStyle name="Normal 2 2 2 2 3 2" xfId="1684"/>
    <cellStyle name="Normal 2 2 2 2 3 2 2" xfId="39933"/>
    <cellStyle name="Normal 2 2 2 2 3 2 3" xfId="45513"/>
    <cellStyle name="Normal 2 2 2 2 3 3" xfId="1685"/>
    <cellStyle name="Normal 2 2 2 2 3 3 2" xfId="39934"/>
    <cellStyle name="Normal 2 2 2 2 3 3 3" xfId="45514"/>
    <cellStyle name="Normal 2 2 2 2 3 4" xfId="1686"/>
    <cellStyle name="Normal 2 2 2 2 3 4 2" xfId="39935"/>
    <cellStyle name="Normal 2 2 2 2 3 4 3" xfId="45515"/>
    <cellStyle name="Normal 2 2 2 2 3 5" xfId="1687"/>
    <cellStyle name="Normal 2 2 2 2 3 5 2" xfId="39936"/>
    <cellStyle name="Normal 2 2 2 2 3 5 3" xfId="45516"/>
    <cellStyle name="Normal 2 2 2 2 3 6" xfId="39937"/>
    <cellStyle name="Normal 2 2 2 2 3 7" xfId="45517"/>
    <cellStyle name="Normal 2 2 2 2 4" xfId="1688"/>
    <cellStyle name="Normal 2 2 2 2 4 2" xfId="1689"/>
    <cellStyle name="Normal 2 2 2 2 4 2 2" xfId="39938"/>
    <cellStyle name="Normal 2 2 2 2 4 2 3" xfId="45518"/>
    <cellStyle name="Normal 2 2 2 2 4 3" xfId="1690"/>
    <cellStyle name="Normal 2 2 2 2 4 3 2" xfId="39939"/>
    <cellStyle name="Normal 2 2 2 2 4 3 3" xfId="45519"/>
    <cellStyle name="Normal 2 2 2 2 4 4" xfId="39940"/>
    <cellStyle name="Normal 2 2 2 2 4 5" xfId="45520"/>
    <cellStyle name="Normal 2 2 2 2 5" xfId="1691"/>
    <cellStyle name="Normal 2 2 2 2 5 2" xfId="1692"/>
    <cellStyle name="Normal 2 2 2 2 5 2 2" xfId="39941"/>
    <cellStyle name="Normal 2 2 2 2 5 2 3" xfId="45521"/>
    <cellStyle name="Normal 2 2 2 2 5 3" xfId="1693"/>
    <cellStyle name="Normal 2 2 2 2 5 3 2" xfId="39942"/>
    <cellStyle name="Normal 2 2 2 2 5 3 3" xfId="45522"/>
    <cellStyle name="Normal 2 2 2 2 5 4" xfId="39943"/>
    <cellStyle name="Normal 2 2 2 2 5 5" xfId="45523"/>
    <cellStyle name="Normal 2 2 2 2 6" xfId="1694"/>
    <cellStyle name="Normal 2 2 2 2 6 2" xfId="39944"/>
    <cellStyle name="Normal 2 2 2 2 6 3" xfId="45524"/>
    <cellStyle name="Normal 2 2 2 2 7" xfId="1695"/>
    <cellStyle name="Normal 2 2 2 2 7 2" xfId="39945"/>
    <cellStyle name="Normal 2 2 2 2 7 3" xfId="45525"/>
    <cellStyle name="Normal 2 2 2 2 8" xfId="39946"/>
    <cellStyle name="Normal 2 2 2 2 9" xfId="39947"/>
    <cellStyle name="Normal 2 2 2 2_District-Division Listing" xfId="39948"/>
    <cellStyle name="Normal 2 2 2 3" xfId="1696"/>
    <cellStyle name="Normal 2 2 2 3 2" xfId="1697"/>
    <cellStyle name="Normal 2 2 2 3 2 2" xfId="1698"/>
    <cellStyle name="Normal 2 2 2 3 2 2 2" xfId="39949"/>
    <cellStyle name="Normal 2 2 2 3 2 2 3" xfId="45526"/>
    <cellStyle name="Normal 2 2 2 3 2 3" xfId="1699"/>
    <cellStyle name="Normal 2 2 2 3 2 3 2" xfId="39950"/>
    <cellStyle name="Normal 2 2 2 3 2 3 3" xfId="45527"/>
    <cellStyle name="Normal 2 2 2 3 2 4" xfId="39951"/>
    <cellStyle name="Normal 2 2 2 3 2 5" xfId="45528"/>
    <cellStyle name="Normal 2 2 2 3 3" xfId="1700"/>
    <cellStyle name="Normal 2 2 2 3 3 2" xfId="1701"/>
    <cellStyle name="Normal 2 2 2 3 3 2 2" xfId="39952"/>
    <cellStyle name="Normal 2 2 2 3 3 2 3" xfId="45529"/>
    <cellStyle name="Normal 2 2 2 3 3 3" xfId="1702"/>
    <cellStyle name="Normal 2 2 2 3 3 3 2" xfId="39953"/>
    <cellStyle name="Normal 2 2 2 3 3 3 3" xfId="45530"/>
    <cellStyle name="Normal 2 2 2 3 3 4" xfId="39954"/>
    <cellStyle name="Normal 2 2 2 3 3 5" xfId="45531"/>
    <cellStyle name="Normal 2 2 2 3 4" xfId="1703"/>
    <cellStyle name="Normal 2 2 2 3 4 2" xfId="39955"/>
    <cellStyle name="Normal 2 2 2 3 4 3" xfId="45532"/>
    <cellStyle name="Normal 2 2 2 3 5" xfId="1704"/>
    <cellStyle name="Normal 2 2 2 3 5 2" xfId="39956"/>
    <cellStyle name="Normal 2 2 2 3 5 3" xfId="45533"/>
    <cellStyle name="Normal 2 2 2 3 6" xfId="39957"/>
    <cellStyle name="Normal 2 2 2 3 7" xfId="45534"/>
    <cellStyle name="Normal 2 2 2 4" xfId="1705"/>
    <cellStyle name="Normal 2 2 2 4 2" xfId="1706"/>
    <cellStyle name="Normal 2 2 2 4 2 2" xfId="39958"/>
    <cellStyle name="Normal 2 2 2 4 2 3" xfId="45535"/>
    <cellStyle name="Normal 2 2 2 4 3" xfId="1707"/>
    <cellStyle name="Normal 2 2 2 4 3 2" xfId="39959"/>
    <cellStyle name="Normal 2 2 2 4 3 3" xfId="45536"/>
    <cellStyle name="Normal 2 2 2 4 4" xfId="1708"/>
    <cellStyle name="Normal 2 2 2 4 4 2" xfId="39960"/>
    <cellStyle name="Normal 2 2 2 4 4 3" xfId="45537"/>
    <cellStyle name="Normal 2 2 2 4 5" xfId="1709"/>
    <cellStyle name="Normal 2 2 2 4 5 2" xfId="39961"/>
    <cellStyle name="Normal 2 2 2 4 5 3" xfId="45538"/>
    <cellStyle name="Normal 2 2 2 4 6" xfId="39962"/>
    <cellStyle name="Normal 2 2 2 4 7" xfId="45539"/>
    <cellStyle name="Normal 2 2 2 5" xfId="1710"/>
    <cellStyle name="Normal 2 2 2 5 2" xfId="1711"/>
    <cellStyle name="Normal 2 2 2 5 2 2" xfId="39963"/>
    <cellStyle name="Normal 2 2 2 5 2 3" xfId="45540"/>
    <cellStyle name="Normal 2 2 2 5 3" xfId="1712"/>
    <cellStyle name="Normal 2 2 2 5 3 2" xfId="39964"/>
    <cellStyle name="Normal 2 2 2 5 3 3" xfId="45541"/>
    <cellStyle name="Normal 2 2 2 5 4" xfId="39965"/>
    <cellStyle name="Normal 2 2 2 5 5" xfId="45542"/>
    <cellStyle name="Normal 2 2 2 6" xfId="1713"/>
    <cellStyle name="Normal 2 2 2 6 2" xfId="1714"/>
    <cellStyle name="Normal 2 2 2 6 2 2" xfId="39966"/>
    <cellStyle name="Normal 2 2 2 6 2 3" xfId="45543"/>
    <cellStyle name="Normal 2 2 2 6 3" xfId="1715"/>
    <cellStyle name="Normal 2 2 2 6 3 2" xfId="39967"/>
    <cellStyle name="Normal 2 2 2 6 3 3" xfId="45544"/>
    <cellStyle name="Normal 2 2 2 6 4" xfId="39968"/>
    <cellStyle name="Normal 2 2 2 6 5" xfId="45545"/>
    <cellStyle name="Normal 2 2 2 7" xfId="1716"/>
    <cellStyle name="Normal 2 2 2 7 2" xfId="39969"/>
    <cellStyle name="Normal 2 2 2 7 3" xfId="45546"/>
    <cellStyle name="Normal 2 2 2 8" xfId="1717"/>
    <cellStyle name="Normal 2 2 2 8 2" xfId="39970"/>
    <cellStyle name="Normal 2 2 2 8 3" xfId="45547"/>
    <cellStyle name="Normal 2 2 2 9" xfId="1718"/>
    <cellStyle name="Normal 2 2 2 9 2" xfId="39971"/>
    <cellStyle name="Normal 2 2 2_13008" xfId="29697"/>
    <cellStyle name="Normal 2 2 3" xfId="585"/>
    <cellStyle name="Normal 2 2 3 2" xfId="1719"/>
    <cellStyle name="Normal 2 2 3 2 2" xfId="1720"/>
    <cellStyle name="Normal 2 2 3 2 2 2" xfId="1721"/>
    <cellStyle name="Normal 2 2 3 2 2 2 2" xfId="39972"/>
    <cellStyle name="Normal 2 2 3 2 2 2 3" xfId="45548"/>
    <cellStyle name="Normal 2 2 3 2 2 3" xfId="1722"/>
    <cellStyle name="Normal 2 2 3 2 2 3 2" xfId="39973"/>
    <cellStyle name="Normal 2 2 3 2 2 3 3" xfId="45549"/>
    <cellStyle name="Normal 2 2 3 2 2 4" xfId="39974"/>
    <cellStyle name="Normal 2 2 3 2 2 5" xfId="45550"/>
    <cellStyle name="Normal 2 2 3 2 3" xfId="1723"/>
    <cellStyle name="Normal 2 2 3 2 3 2" xfId="1724"/>
    <cellStyle name="Normal 2 2 3 2 3 2 2" xfId="39975"/>
    <cellStyle name="Normal 2 2 3 2 3 2 3" xfId="45551"/>
    <cellStyle name="Normal 2 2 3 2 3 3" xfId="1725"/>
    <cellStyle name="Normal 2 2 3 2 3 3 2" xfId="39976"/>
    <cellStyle name="Normal 2 2 3 2 3 3 3" xfId="45552"/>
    <cellStyle name="Normal 2 2 3 2 3 4" xfId="39977"/>
    <cellStyle name="Normal 2 2 3 2 3 5" xfId="45553"/>
    <cellStyle name="Normal 2 2 3 2 4" xfId="1726"/>
    <cellStyle name="Normal 2 2 3 2 4 2" xfId="39978"/>
    <cellStyle name="Normal 2 2 3 2 4 3" xfId="45554"/>
    <cellStyle name="Normal 2 2 3 2 5" xfId="1727"/>
    <cellStyle name="Normal 2 2 3 2 5 2" xfId="39979"/>
    <cellStyle name="Normal 2 2 3 2 5 3" xfId="45555"/>
    <cellStyle name="Normal 2 2 3 2 6" xfId="29698"/>
    <cellStyle name="Normal 2 2 3 2 7" xfId="45556"/>
    <cellStyle name="Normal 2 2 3 3" xfId="1728"/>
    <cellStyle name="Normal 2 2 3 3 2" xfId="1729"/>
    <cellStyle name="Normal 2 2 3 3 2 2" xfId="39980"/>
    <cellStyle name="Normal 2 2 3 3 2 3" xfId="45557"/>
    <cellStyle name="Normal 2 2 3 3 3" xfId="1730"/>
    <cellStyle name="Normal 2 2 3 3 3 2" xfId="39981"/>
    <cellStyle name="Normal 2 2 3 3 3 3" xfId="45558"/>
    <cellStyle name="Normal 2 2 3 3 4" xfId="1731"/>
    <cellStyle name="Normal 2 2 3 3 4 2" xfId="39982"/>
    <cellStyle name="Normal 2 2 3 3 4 3" xfId="45559"/>
    <cellStyle name="Normal 2 2 3 3 5" xfId="1732"/>
    <cellStyle name="Normal 2 2 3 3 5 2" xfId="39983"/>
    <cellStyle name="Normal 2 2 3 3 5 3" xfId="45560"/>
    <cellStyle name="Normal 2 2 3 3 6" xfId="29699"/>
    <cellStyle name="Normal 2 2 3 3 7" xfId="45561"/>
    <cellStyle name="Normal 2 2 3 4" xfId="1733"/>
    <cellStyle name="Normal 2 2 3 4 2" xfId="1734"/>
    <cellStyle name="Normal 2 2 3 4 2 2" xfId="39984"/>
    <cellStyle name="Normal 2 2 3 4 2 3" xfId="45562"/>
    <cellStyle name="Normal 2 2 3 4 3" xfId="1735"/>
    <cellStyle name="Normal 2 2 3 4 3 2" xfId="39985"/>
    <cellStyle name="Normal 2 2 3 4 3 3" xfId="45563"/>
    <cellStyle name="Normal 2 2 3 4 4" xfId="39986"/>
    <cellStyle name="Normal 2 2 3 4 5" xfId="45564"/>
    <cellStyle name="Normal 2 2 3 5" xfId="1736"/>
    <cellStyle name="Normal 2 2 3 5 2" xfId="1737"/>
    <cellStyle name="Normal 2 2 3 5 2 2" xfId="39987"/>
    <cellStyle name="Normal 2 2 3 5 2 3" xfId="45565"/>
    <cellStyle name="Normal 2 2 3 5 3" xfId="1738"/>
    <cellStyle name="Normal 2 2 3 5 3 2" xfId="39988"/>
    <cellStyle name="Normal 2 2 3 5 3 3" xfId="45566"/>
    <cellStyle name="Normal 2 2 3 5 4" xfId="39989"/>
    <cellStyle name="Normal 2 2 3 5 5" xfId="45567"/>
    <cellStyle name="Normal 2 2 3 6" xfId="1739"/>
    <cellStyle name="Normal 2 2 3 6 2" xfId="39990"/>
    <cellStyle name="Normal 2 2 3 6 3" xfId="45568"/>
    <cellStyle name="Normal 2 2 3 7" xfId="1740"/>
    <cellStyle name="Normal 2 2 3 7 2" xfId="39991"/>
    <cellStyle name="Normal 2 2 3 7 3" xfId="45569"/>
    <cellStyle name="Normal 2 2 3 8" xfId="29700"/>
    <cellStyle name="Normal 2 2 3 9" xfId="39992"/>
    <cellStyle name="Normal 2 2 4" xfId="586"/>
    <cellStyle name="Normal 2 2 4 2" xfId="1741"/>
    <cellStyle name="Normal 2 2 4 2 2" xfId="1742"/>
    <cellStyle name="Normal 2 2 4 2 2 2" xfId="39993"/>
    <cellStyle name="Normal 2 2 4 2 2 3" xfId="45570"/>
    <cellStyle name="Normal 2 2 4 2 3" xfId="1743"/>
    <cellStyle name="Normal 2 2 4 2 3 2" xfId="39994"/>
    <cellStyle name="Normal 2 2 4 2 3 3" xfId="45571"/>
    <cellStyle name="Normal 2 2 4 2 4" xfId="39995"/>
    <cellStyle name="Normal 2 2 4 2 5" xfId="45572"/>
    <cellStyle name="Normal 2 2 4 3" xfId="1744"/>
    <cellStyle name="Normal 2 2 4 3 2" xfId="1745"/>
    <cellStyle name="Normal 2 2 4 3 2 2" xfId="39996"/>
    <cellStyle name="Normal 2 2 4 3 2 3" xfId="45573"/>
    <cellStyle name="Normal 2 2 4 3 3" xfId="1746"/>
    <cellStyle name="Normal 2 2 4 3 3 2" xfId="39997"/>
    <cellStyle name="Normal 2 2 4 3 3 3" xfId="45574"/>
    <cellStyle name="Normal 2 2 4 3 4" xfId="39998"/>
    <cellStyle name="Normal 2 2 4 3 5" xfId="45575"/>
    <cellStyle name="Normal 2 2 4 4" xfId="1747"/>
    <cellStyle name="Normal 2 2 4 4 2" xfId="39999"/>
    <cellStyle name="Normal 2 2 4 4 3" xfId="45576"/>
    <cellStyle name="Normal 2 2 4 5" xfId="1748"/>
    <cellStyle name="Normal 2 2 4 5 2" xfId="40000"/>
    <cellStyle name="Normal 2 2 4 5 3" xfId="45577"/>
    <cellStyle name="Normal 2 2 4 6" xfId="2677"/>
    <cellStyle name="Normal 2 2 4 7" xfId="40001"/>
    <cellStyle name="Normal 2 2 4 8" xfId="42570"/>
    <cellStyle name="Normal 2 2 4 9" xfId="45578"/>
    <cellStyle name="Normal 2 2 5" xfId="1749"/>
    <cellStyle name="Normal 2 2 5 2" xfId="1750"/>
    <cellStyle name="Normal 2 2 5 2 2" xfId="40002"/>
    <cellStyle name="Normal 2 2 5 2 3" xfId="45579"/>
    <cellStyle name="Normal 2 2 5 3" xfId="1751"/>
    <cellStyle name="Normal 2 2 5 3 2" xfId="40003"/>
    <cellStyle name="Normal 2 2 5 3 3" xfId="45580"/>
    <cellStyle name="Normal 2 2 5 4" xfId="1752"/>
    <cellStyle name="Normal 2 2 5 4 2" xfId="40004"/>
    <cellStyle name="Normal 2 2 5 4 3" xfId="45581"/>
    <cellStyle name="Normal 2 2 5 5" xfId="1753"/>
    <cellStyle name="Normal 2 2 5 5 2" xfId="40005"/>
    <cellStyle name="Normal 2 2 5 5 3" xfId="45582"/>
    <cellStyle name="Normal 2 2 5 6" xfId="29701"/>
    <cellStyle name="Normal 2 2 5 7" xfId="45583"/>
    <cellStyle name="Normal 2 2 6" xfId="1754"/>
    <cellStyle name="Normal 2 2 6 2" xfId="1755"/>
    <cellStyle name="Normal 2 2 6 2 2" xfId="40006"/>
    <cellStyle name="Normal 2 2 6 2 3" xfId="45584"/>
    <cellStyle name="Normal 2 2 6 3" xfId="1756"/>
    <cellStyle name="Normal 2 2 6 3 2" xfId="40007"/>
    <cellStyle name="Normal 2 2 6 3 3" xfId="45585"/>
    <cellStyle name="Normal 2 2 6 4" xfId="40008"/>
    <cellStyle name="Normal 2 2 6 5" xfId="45586"/>
    <cellStyle name="Normal 2 2 7" xfId="1757"/>
    <cellStyle name="Normal 2 2 7 2" xfId="1758"/>
    <cellStyle name="Normal 2 2 7 2 2" xfId="40009"/>
    <cellStyle name="Normal 2 2 7 2 3" xfId="45587"/>
    <cellStyle name="Normal 2 2 7 3" xfId="1759"/>
    <cellStyle name="Normal 2 2 7 3 2" xfId="40010"/>
    <cellStyle name="Normal 2 2 7 3 3" xfId="45588"/>
    <cellStyle name="Normal 2 2 7 4" xfId="40011"/>
    <cellStyle name="Normal 2 2 7 5" xfId="45589"/>
    <cellStyle name="Normal 2 2 8" xfId="1760"/>
    <cellStyle name="Normal 2 2 8 2" xfId="40012"/>
    <cellStyle name="Normal 2 2 8 3" xfId="45590"/>
    <cellStyle name="Normal 2 2 9" xfId="1761"/>
    <cellStyle name="Normal 2 2 9 2" xfId="40013"/>
    <cellStyle name="Normal 2 2 9 3" xfId="45591"/>
    <cellStyle name="Normal 2 2_10051" xfId="1762"/>
    <cellStyle name="Normal 2 20" xfId="40014"/>
    <cellStyle name="Normal 2 21" xfId="40015"/>
    <cellStyle name="Normal 2 22" xfId="40016"/>
    <cellStyle name="Normal 2 23" xfId="40017"/>
    <cellStyle name="Normal 2 24" xfId="40018"/>
    <cellStyle name="Normal 2 25" xfId="40019"/>
    <cellStyle name="Normal 2 3" xfId="587"/>
    <cellStyle name="Normal 2 3 2" xfId="588"/>
    <cellStyle name="Normal 2 3 2 2" xfId="589"/>
    <cellStyle name="Normal 2 3 2 2 2" xfId="40020"/>
    <cellStyle name="Normal 2 3 2 3" xfId="590"/>
    <cellStyle name="Normal 2 3 2 3 2" xfId="40021"/>
    <cellStyle name="Normal 2 3 2 4" xfId="29702"/>
    <cellStyle name="Normal 2 3 2 5" xfId="40022"/>
    <cellStyle name="Normal 2 3 2_Active emp List" xfId="1763"/>
    <cellStyle name="Normal 2 3 3" xfId="591"/>
    <cellStyle name="Normal 2 3 3 2" xfId="592"/>
    <cellStyle name="Normal 2 3 3 2 2" xfId="1764"/>
    <cellStyle name="Normal 2 3 3 2 2 2" xfId="40023"/>
    <cellStyle name="Normal 2 3 3 2 2 3" xfId="45592"/>
    <cellStyle name="Normal 2 3 3 2 3" xfId="40024"/>
    <cellStyle name="Normal 2 3 3 2 4" xfId="40025"/>
    <cellStyle name="Normal 2 3 3 3" xfId="593"/>
    <cellStyle name="Normal 2 3 3 3 2" xfId="40026"/>
    <cellStyle name="Normal 2 3 3 4" xfId="29703"/>
    <cellStyle name="Normal 2 3 3 5" xfId="40027"/>
    <cellStyle name="Normal 2 3 4" xfId="594"/>
    <cellStyle name="Normal 2 3 4 2" xfId="595"/>
    <cellStyle name="Normal 2 3 4 2 2" xfId="40028"/>
    <cellStyle name="Normal 2 3 4 3" xfId="2678"/>
    <cellStyle name="Normal 2 3 4 4" xfId="40029"/>
    <cellStyle name="Normal 2 3 4 5" xfId="42603"/>
    <cellStyle name="Normal 2 3 4 6" xfId="44965"/>
    <cellStyle name="Normal 2 3 4 7" xfId="1088"/>
    <cellStyle name="Normal 2 3 5" xfId="596"/>
    <cellStyle name="Normal 2 3 5 2" xfId="40030"/>
    <cellStyle name="Normal 2 3 5 3" xfId="45593"/>
    <cellStyle name="Normal 2 3 6" xfId="29704"/>
    <cellStyle name="Normal 2 3 6 2" xfId="29705"/>
    <cellStyle name="Normal 2 3 6 3" xfId="44682"/>
    <cellStyle name="Normal 2 3 7" xfId="29706"/>
    <cellStyle name="Normal 2 3 8" xfId="29707"/>
    <cellStyle name="Normal 2 3_2012 TV Budget" xfId="1765"/>
    <cellStyle name="Normal 2 4" xfId="597"/>
    <cellStyle name="Normal 2 4 10" xfId="1026"/>
    <cellStyle name="Normal 2 4 2" xfId="598"/>
    <cellStyle name="Normal 2 4 2 2" xfId="1766"/>
    <cellStyle name="Normal 2 4 2 2 2" xfId="29708"/>
    <cellStyle name="Normal 2 4 2 2 2 2" xfId="29709"/>
    <cellStyle name="Normal 2 4 2 2 2 3" xfId="44683"/>
    <cellStyle name="Normal 2 4 2 2 3" xfId="40031"/>
    <cellStyle name="Normal 2 4 2 3" xfId="1767"/>
    <cellStyle name="Normal 2 4 2 3 2" xfId="29710"/>
    <cellStyle name="Normal 2 4 2 3 3" xfId="45594"/>
    <cellStyle name="Normal 2 4 2 4" xfId="1768"/>
    <cellStyle name="Normal 2 4 2 4 2" xfId="40032"/>
    <cellStyle name="Normal 2 4 2 4 3" xfId="45595"/>
    <cellStyle name="Normal 2 4 2 5" xfId="1769"/>
    <cellStyle name="Normal 2 4 2 5 2" xfId="40033"/>
    <cellStyle name="Normal 2 4 2 5 3" xfId="45596"/>
    <cellStyle name="Normal 2 4 2 6" xfId="29711"/>
    <cellStyle name="Normal 2 4 2 6 2" xfId="40034"/>
    <cellStyle name="Normal 2 4 2 6 3" xfId="42571"/>
    <cellStyle name="Normal 2 4 2 6 4" xfId="44966"/>
    <cellStyle name="Normal 2 4 2 7" xfId="40035"/>
    <cellStyle name="Normal 2 4 2 8" xfId="40036"/>
    <cellStyle name="Normal 2 4 2 9" xfId="1031"/>
    <cellStyle name="Normal 2 4 3" xfId="599"/>
    <cellStyle name="Normal 2 4 3 2" xfId="1770"/>
    <cellStyle name="Normal 2 4 3 2 2" xfId="40037"/>
    <cellStyle name="Normal 2 4 3 2 3" xfId="45597"/>
    <cellStyle name="Normal 2 4 3 3" xfId="1771"/>
    <cellStyle name="Normal 2 4 3 3 2" xfId="40038"/>
    <cellStyle name="Normal 2 4 3 3 3" xfId="45598"/>
    <cellStyle name="Normal 2 4 3 4" xfId="40039"/>
    <cellStyle name="Normal 2 4 4" xfId="1046"/>
    <cellStyle name="Normal 2 4 4 2" xfId="1772"/>
    <cellStyle name="Normal 2 4 4 2 2" xfId="40040"/>
    <cellStyle name="Normal 2 4 4 2 3" xfId="45599"/>
    <cellStyle name="Normal 2 4 4 3" xfId="1773"/>
    <cellStyle name="Normal 2 4 4 3 2" xfId="40041"/>
    <cellStyle name="Normal 2 4 4 3 3" xfId="45600"/>
    <cellStyle name="Normal 2 4 4 4" xfId="40042"/>
    <cellStyle name="Normal 2 4 4 5" xfId="45601"/>
    <cellStyle name="Normal 2 4 5" xfId="1774"/>
    <cellStyle name="Normal 2 4 5 2" xfId="40043"/>
    <cellStyle name="Normal 2 4 5 3" xfId="45602"/>
    <cellStyle name="Normal 2 4 6" xfId="1775"/>
    <cellStyle name="Normal 2 4 6 2" xfId="40044"/>
    <cellStyle name="Normal 2 4 6 3" xfId="45603"/>
    <cellStyle name="Normal 2 4 7" xfId="2679"/>
    <cellStyle name="Normal 2 4 7 2" xfId="42625"/>
    <cellStyle name="Normal 2 4 7 3" xfId="44967"/>
    <cellStyle name="Normal 2 4 8" xfId="40045"/>
    <cellStyle name="Normal 2 4 9" xfId="44968"/>
    <cellStyle name="Normal 2 5" xfId="600"/>
    <cellStyle name="Normal 2 5 2" xfId="601"/>
    <cellStyle name="Normal 2 5 2 2" xfId="40046"/>
    <cellStyle name="Normal 2 5 3" xfId="602"/>
    <cellStyle name="Normal 2 5 3 2" xfId="40047"/>
    <cellStyle name="Normal 2 5 3 3" xfId="45604"/>
    <cellStyle name="Normal 2 5 4" xfId="2680"/>
    <cellStyle name="Normal 2 5 5" xfId="40048"/>
    <cellStyle name="Normal 2 6" xfId="603"/>
    <cellStyle name="Normal 2 6 2" xfId="604"/>
    <cellStyle name="Normal 2 6 2 2" xfId="1776"/>
    <cellStyle name="Normal 2 6 2 2 2" xfId="40049"/>
    <cellStyle name="Normal 2 6 2 3" xfId="29712"/>
    <cellStyle name="Normal 2 6 2 4" xfId="1047"/>
    <cellStyle name="Normal 2 6 3" xfId="605"/>
    <cellStyle name="Normal 2 6 3 2" xfId="40050"/>
    <cellStyle name="Normal 2 6 3 3" xfId="45605"/>
    <cellStyle name="Normal 2 6 4" xfId="1777"/>
    <cellStyle name="Normal 2 6 4 2" xfId="40051"/>
    <cellStyle name="Normal 2 6 5" xfId="2681"/>
    <cellStyle name="Normal 2 6 5 2" xfId="40052"/>
    <cellStyle name="Normal 2 6 5 3" xfId="42572"/>
    <cellStyle name="Normal 2 6 5 4" xfId="44969"/>
    <cellStyle name="Normal 2 6 6" xfId="40053"/>
    <cellStyle name="Normal 2 6 7" xfId="40054"/>
    <cellStyle name="Normal 2 6 8" xfId="42544"/>
    <cellStyle name="Normal 2 7" xfId="606"/>
    <cellStyle name="Normal 2 7 2" xfId="607"/>
    <cellStyle name="Normal 2 7 2 2" xfId="40055"/>
    <cellStyle name="Normal 2 7 3" xfId="1778"/>
    <cellStyle name="Normal 2 7 3 2" xfId="40056"/>
    <cellStyle name="Normal 2 7 4" xfId="1779"/>
    <cellStyle name="Normal 2 7 4 2" xfId="40057"/>
    <cellStyle name="Normal 2 7 5" xfId="2682"/>
    <cellStyle name="Normal 2 7 5 2" xfId="40058"/>
    <cellStyle name="Normal 2 7 6" xfId="40059"/>
    <cellStyle name="Normal 2 7 7" xfId="40060"/>
    <cellStyle name="Normal 2 7 8" xfId="42549"/>
    <cellStyle name="Normal 2 8" xfId="608"/>
    <cellStyle name="Normal 2 8 2" xfId="1780"/>
    <cellStyle name="Normal 2 8 2 2" xfId="29713"/>
    <cellStyle name="Normal 2 8 2 2 2" xfId="40061"/>
    <cellStyle name="Normal 2 8 2 2 3" xfId="44970"/>
    <cellStyle name="Normal 2 8 2 3" xfId="40062"/>
    <cellStyle name="Normal 2 8 2 4" xfId="45606"/>
    <cellStyle name="Normal 2 8 3" xfId="1781"/>
    <cellStyle name="Normal 2 8 3 2" xfId="40063"/>
    <cellStyle name="Normal 2 8 4" xfId="1782"/>
    <cellStyle name="Normal 2 8 4 2" xfId="40064"/>
    <cellStyle name="Normal 2 8 5" xfId="29714"/>
    <cellStyle name="Normal 2 8 5 2" xfId="40065"/>
    <cellStyle name="Normal 2 8 6" xfId="29715"/>
    <cellStyle name="Normal 2 8 7" xfId="40066"/>
    <cellStyle name="Normal 2 8 8" xfId="42548"/>
    <cellStyle name="Normal 2 9" xfId="609"/>
    <cellStyle name="Normal 2 9 2" xfId="1092"/>
    <cellStyle name="Normal 2 9 2 2" xfId="40067"/>
    <cellStyle name="Normal 2 9 3" xfId="1783"/>
    <cellStyle name="Normal 2 9 3 2" xfId="40068"/>
    <cellStyle name="Normal 2 9 4" xfId="1784"/>
    <cellStyle name="Normal 2 9 4 2" xfId="40069"/>
    <cellStyle name="Normal 2 9 5" xfId="29716"/>
    <cellStyle name="Normal 2 9 5 2" xfId="40070"/>
    <cellStyle name="Normal 2 9 6" xfId="40071"/>
    <cellStyle name="Normal 2 9 7" xfId="40072"/>
    <cellStyle name="Normal 2 9 8" xfId="42550"/>
    <cellStyle name="Normal 2_2009 Regulated Price Out" xfId="610"/>
    <cellStyle name="Normal 20" xfId="611"/>
    <cellStyle name="Normal 20 2" xfId="612"/>
    <cellStyle name="Normal 20 2 2" xfId="613"/>
    <cellStyle name="Normal 20 2 2 2" xfId="40073"/>
    <cellStyle name="Normal 20 2 2 3" xfId="45607"/>
    <cellStyle name="Normal 20 2 3" xfId="1785"/>
    <cellStyle name="Normal 20 2 3 2" xfId="40074"/>
    <cellStyle name="Normal 20 2 4" xfId="29717"/>
    <cellStyle name="Normal 20 2 4 2" xfId="29718"/>
    <cellStyle name="Normal 20 2 4 3" xfId="44684"/>
    <cellStyle name="Normal 20 2 5" xfId="40075"/>
    <cellStyle name="Normal 20 2 6" xfId="40076"/>
    <cellStyle name="Normal 20 3" xfId="614"/>
    <cellStyle name="Normal 20 3 2" xfId="29719"/>
    <cellStyle name="Normal 20 3 3" xfId="29720"/>
    <cellStyle name="Normal 20 4" xfId="615"/>
    <cellStyle name="Normal 20 4 2" xfId="1786"/>
    <cellStyle name="Normal 20 4 2 2" xfId="29721"/>
    <cellStyle name="Normal 20 4 3" xfId="40077"/>
    <cellStyle name="Normal 20 5" xfId="616"/>
    <cellStyle name="Normal 20 5 2" xfId="29722"/>
    <cellStyle name="Normal 20 5 3" xfId="40078"/>
    <cellStyle name="Normal 20 6" xfId="617"/>
    <cellStyle name="Normal 20 6 2" xfId="40079"/>
    <cellStyle name="Normal 20 7" xfId="29723"/>
    <cellStyle name="Normal 20 7 2" xfId="40080"/>
    <cellStyle name="Normal 20 7 3" xfId="44971"/>
    <cellStyle name="Normal 20 8" xfId="40081"/>
    <cellStyle name="Normal 20 9" xfId="40082"/>
    <cellStyle name="Normal 20_2112 2148 Reg Labor" xfId="29724"/>
    <cellStyle name="Normal 21" xfId="618"/>
    <cellStyle name="Normal 21 2" xfId="619"/>
    <cellStyle name="Normal 21 2 2" xfId="620"/>
    <cellStyle name="Normal 21 2 2 2" xfId="29725"/>
    <cellStyle name="Normal 21 2 2 3" xfId="45608"/>
    <cellStyle name="Normal 21 2 3" xfId="29726"/>
    <cellStyle name="Normal 21 2 3 2" xfId="29727"/>
    <cellStyle name="Normal 21 2 3 3" xfId="44685"/>
    <cellStyle name="Normal 21 2 3 4" xfId="44972"/>
    <cellStyle name="Normal 21 2 4" xfId="29728"/>
    <cellStyle name="Normal 21 2 4 2" xfId="40083"/>
    <cellStyle name="Normal 21 2 5" xfId="40084"/>
    <cellStyle name="Normal 21 2 6" xfId="40085"/>
    <cellStyle name="Normal 21 2 7" xfId="42546"/>
    <cellStyle name="Normal 21 2 8" xfId="44973"/>
    <cellStyle name="Normal 21 3" xfId="621"/>
    <cellStyle name="Normal 21 3 2" xfId="1787"/>
    <cellStyle name="Normal 21 3 2 2" xfId="29729"/>
    <cellStyle name="Normal 21 3 3" xfId="40086"/>
    <cellStyle name="Normal 21 4" xfId="622"/>
    <cellStyle name="Normal 21 4 2" xfId="29730"/>
    <cellStyle name="Normal 21 4 3" xfId="40087"/>
    <cellStyle name="Normal 21 5" xfId="1788"/>
    <cellStyle name="Normal 21 5 2" xfId="40088"/>
    <cellStyle name="Normal 21 6" xfId="29731"/>
    <cellStyle name="Normal 21 6 2" xfId="42573"/>
    <cellStyle name="Normal 21 6 3" xfId="44974"/>
    <cellStyle name="Normal 21 7" xfId="40089"/>
    <cellStyle name="Normal 21 8" xfId="42543"/>
    <cellStyle name="Normal 22" xfId="623"/>
    <cellStyle name="Normal 22 2" xfId="624"/>
    <cellStyle name="Normal 22 2 2" xfId="625"/>
    <cellStyle name="Normal 22 2 2 2" xfId="29732"/>
    <cellStyle name="Normal 22 2 2 3" xfId="45609"/>
    <cellStyle name="Normal 22 2 3" xfId="29733"/>
    <cellStyle name="Normal 22 2 3 2" xfId="29734"/>
    <cellStyle name="Normal 22 2 3 3" xfId="44686"/>
    <cellStyle name="Normal 22 2 4" xfId="40090"/>
    <cellStyle name="Normal 22 2 5" xfId="40091"/>
    <cellStyle name="Normal 22 3" xfId="626"/>
    <cellStyle name="Normal 22 3 2" xfId="1789"/>
    <cellStyle name="Normal 22 3 2 2" xfId="29735"/>
    <cellStyle name="Normal 22 3 3" xfId="40092"/>
    <cellStyle name="Normal 22 4" xfId="627"/>
    <cellStyle name="Normal 22 4 2" xfId="29736"/>
    <cellStyle name="Normal 22 4 3" xfId="40093"/>
    <cellStyle name="Normal 22 5" xfId="1790"/>
    <cellStyle name="Normal 22 5 2" xfId="29737"/>
    <cellStyle name="Normal 22 6" xfId="29738"/>
    <cellStyle name="Normal 22 6 2" xfId="42626"/>
    <cellStyle name="Normal 22 6 3" xfId="44975"/>
    <cellStyle name="Normal 22 7" xfId="40094"/>
    <cellStyle name="Normal 22 7 2" xfId="42574"/>
    <cellStyle name="Normal 22 7 3" xfId="44976"/>
    <cellStyle name="Normal 23" xfId="628"/>
    <cellStyle name="Normal 23 2" xfId="629"/>
    <cellStyle name="Normal 23 2 2" xfId="630"/>
    <cellStyle name="Normal 23 2 2 2" xfId="29739"/>
    <cellStyle name="Normal 23 2 2 3" xfId="45610"/>
    <cellStyle name="Normal 23 2 3" xfId="1791"/>
    <cellStyle name="Normal 23 2 3 2" xfId="40095"/>
    <cellStyle name="Normal 23 2 4" xfId="40096"/>
    <cellStyle name="Normal 23 2 5" xfId="40097"/>
    <cellStyle name="Normal 23 3" xfId="631"/>
    <cellStyle name="Normal 23 3 2" xfId="632"/>
    <cellStyle name="Normal 23 3 2 2" xfId="29740"/>
    <cellStyle name="Normal 23 3 3" xfId="1792"/>
    <cellStyle name="Normal 23 3 3 2" xfId="29741"/>
    <cellStyle name="Normal 23 3 4" xfId="40098"/>
    <cellStyle name="Normal 23 4" xfId="633"/>
    <cellStyle name="Normal 23 4 2" xfId="29742"/>
    <cellStyle name="Normal 23 4 3" xfId="40099"/>
    <cellStyle name="Normal 23 5" xfId="40100"/>
    <cellStyle name="Normal 23 5 2" xfId="42575"/>
    <cellStyle name="Normal 23 5 3" xfId="44977"/>
    <cellStyle name="Normal 23 6" xfId="40101"/>
    <cellStyle name="Normal 24" xfId="634"/>
    <cellStyle name="Normal 24 2" xfId="635"/>
    <cellStyle name="Normal 24 2 2" xfId="636"/>
    <cellStyle name="Normal 24 2 2 2" xfId="29743"/>
    <cellStyle name="Normal 24 2 2 3" xfId="45611"/>
    <cellStyle name="Normal 24 2 3" xfId="1793"/>
    <cellStyle name="Normal 24 2 3 2" xfId="40102"/>
    <cellStyle name="Normal 24 2 4" xfId="29744"/>
    <cellStyle name="Normal 24 2 5" xfId="40103"/>
    <cellStyle name="Normal 24 2 6" xfId="42547"/>
    <cellStyle name="Normal 24 3" xfId="637"/>
    <cellStyle name="Normal 24 3 2" xfId="1794"/>
    <cellStyle name="Normal 24 3 2 2" xfId="29745"/>
    <cellStyle name="Normal 24 3 3" xfId="40104"/>
    <cellStyle name="Normal 24 4" xfId="638"/>
    <cellStyle name="Normal 24 4 2" xfId="29746"/>
    <cellStyle name="Normal 24 4 3" xfId="40105"/>
    <cellStyle name="Normal 24 5" xfId="1795"/>
    <cellStyle name="Normal 24 5 2" xfId="40106"/>
    <cellStyle name="Normal 24 6" xfId="40107"/>
    <cellStyle name="Normal 24 7" xfId="40108"/>
    <cellStyle name="Normal 24 8" xfId="42545"/>
    <cellStyle name="Normal 25" xfId="639"/>
    <cellStyle name="Normal 25 2" xfId="640"/>
    <cellStyle name="Normal 25 2 2" xfId="1796"/>
    <cellStyle name="Normal 25 2 2 2" xfId="29747"/>
    <cellStyle name="Normal 25 2 3" xfId="29748"/>
    <cellStyle name="Normal 25 2 3 2" xfId="40109"/>
    <cellStyle name="Normal 25 2 3 3" xfId="44978"/>
    <cellStyle name="Normal 25 2 4" xfId="40110"/>
    <cellStyle name="Normal 25 2 5" xfId="45612"/>
    <cellStyle name="Normal 25 3" xfId="641"/>
    <cellStyle name="Normal 25 3 2" xfId="29749"/>
    <cellStyle name="Normal 25 3 2 2" xfId="40111"/>
    <cellStyle name="Normal 25 3 3" xfId="40112"/>
    <cellStyle name="Normal 25 3 4" xfId="40113"/>
    <cellStyle name="Normal 25 4" xfId="642"/>
    <cellStyle name="Normal 25 4 2" xfId="29750"/>
    <cellStyle name="Normal 25 5" xfId="40114"/>
    <cellStyle name="Normal 25 6" xfId="40115"/>
    <cellStyle name="Normal 26" xfId="643"/>
    <cellStyle name="Normal 26 2" xfId="644"/>
    <cellStyle name="Normal 26 2 2" xfId="645"/>
    <cellStyle name="Normal 26 2 2 2" xfId="40116"/>
    <cellStyle name="Normal 26 2 3" xfId="29751"/>
    <cellStyle name="Normal 26 2 3 2" xfId="40117"/>
    <cellStyle name="Normal 26 2 4" xfId="40118"/>
    <cellStyle name="Normal 26 2 5" xfId="40119"/>
    <cellStyle name="Normal 26 3" xfId="646"/>
    <cellStyle name="Normal 26 3 2" xfId="29752"/>
    <cellStyle name="Normal 26 4" xfId="647"/>
    <cellStyle name="Normal 26 4 2" xfId="40120"/>
    <cellStyle name="Normal 26 4 3" xfId="45613"/>
    <cellStyle name="Normal 26 5" xfId="40121"/>
    <cellStyle name="Normal 26 6" xfId="40122"/>
    <cellStyle name="Normal 27" xfId="648"/>
    <cellStyle name="Normal 27 2" xfId="649"/>
    <cellStyle name="Normal 27 2 2" xfId="650"/>
    <cellStyle name="Normal 27 2 2 2" xfId="1798"/>
    <cellStyle name="Normal 27 2 2 2 2" xfId="40123"/>
    <cellStyle name="Normal 27 2 2 2 3" xfId="45614"/>
    <cellStyle name="Normal 27 2 2 3" xfId="29753"/>
    <cellStyle name="Normal 27 2 2 4" xfId="45615"/>
    <cellStyle name="Normal 27 2 2 5" xfId="1797"/>
    <cellStyle name="Normal 27 2 3" xfId="29754"/>
    <cellStyle name="Normal 27 2 4" xfId="40124"/>
    <cellStyle name="Normal 27 3" xfId="651"/>
    <cellStyle name="Normal 27 3 2" xfId="652"/>
    <cellStyle name="Normal 27 3 2 2" xfId="40125"/>
    <cellStyle name="Normal 27 3 3" xfId="29755"/>
    <cellStyle name="Normal 27 3 3 2" xfId="40126"/>
    <cellStyle name="Normal 27 3 4" xfId="40127"/>
    <cellStyle name="Normal 27 3 5" xfId="40128"/>
    <cellStyle name="Normal 27 4" xfId="653"/>
    <cellStyle name="Normal 27 4 2" xfId="29756"/>
    <cellStyle name="Normal 27 4 3" xfId="40129"/>
    <cellStyle name="Normal 27 5" xfId="654"/>
    <cellStyle name="Normal 27 5 2" xfId="40130"/>
    <cellStyle name="Normal 27 6" xfId="40131"/>
    <cellStyle name="Normal 27 7" xfId="40132"/>
    <cellStyle name="Normal 28" xfId="655"/>
    <cellStyle name="Normal 28 2" xfId="656"/>
    <cellStyle name="Normal 28 2 2" xfId="657"/>
    <cellStyle name="Normal 28 2 2 2" xfId="29757"/>
    <cellStyle name="Normal 28 2 2 3" xfId="45616"/>
    <cellStyle name="Normal 28 2 3" xfId="29758"/>
    <cellStyle name="Normal 28 2 3 2" xfId="40133"/>
    <cellStyle name="Normal 28 2 4" xfId="40134"/>
    <cellStyle name="Normal 28 3" xfId="658"/>
    <cellStyle name="Normal 28 3 2" xfId="40135"/>
    <cellStyle name="Normal 28 4" xfId="659"/>
    <cellStyle name="Normal 28 4 2" xfId="40136"/>
    <cellStyle name="Normal 28 5" xfId="40137"/>
    <cellStyle name="Normal 28 6" xfId="40138"/>
    <cellStyle name="Normal 28 6 2" xfId="42604"/>
    <cellStyle name="Normal 28 6 3" xfId="44979"/>
    <cellStyle name="Normal 29" xfId="660"/>
    <cellStyle name="Normal 29 2" xfId="661"/>
    <cellStyle name="Normal 29 2 2" xfId="29759"/>
    <cellStyle name="Normal 29 2 2 2" xfId="29760"/>
    <cellStyle name="Normal 29 2 2 3" xfId="44687"/>
    <cellStyle name="Normal 29 2 2 4" xfId="44980"/>
    <cellStyle name="Normal 29 2 3" xfId="40139"/>
    <cellStyle name="Normal 29 2 4" xfId="45617"/>
    <cellStyle name="Normal 29 3" xfId="662"/>
    <cellStyle name="Normal 29 3 2" xfId="40140"/>
    <cellStyle name="Normal 29 4" xfId="663"/>
    <cellStyle name="Normal 29 4 2" xfId="40141"/>
    <cellStyle name="Normal 29 5" xfId="40142"/>
    <cellStyle name="Normal 29 5 2" xfId="42605"/>
    <cellStyle name="Normal 29 5 3" xfId="44981"/>
    <cellStyle name="Normal 29 6" xfId="40143"/>
    <cellStyle name="Normal 3" xfId="664"/>
    <cellStyle name="Normal 3 10" xfId="40144"/>
    <cellStyle name="Normal 3 10 2" xfId="42674"/>
    <cellStyle name="Normal 3 10 3" xfId="44982"/>
    <cellStyle name="Normal 3 11" xfId="40145"/>
    <cellStyle name="Normal 3 12" xfId="45618"/>
    <cellStyle name="Normal 3 2" xfId="665"/>
    <cellStyle name="Normal 3 2 10" xfId="40146"/>
    <cellStyle name="Normal 3 2 10 2" xfId="42675"/>
    <cellStyle name="Normal 3 2 10 2 2" xfId="42676"/>
    <cellStyle name="Normal 3 2 10 3" xfId="42677"/>
    <cellStyle name="Normal 3 2 10 3 2" xfId="42678"/>
    <cellStyle name="Normal 3 2 10 4" xfId="42679"/>
    <cellStyle name="Normal 3 2 10 4 2" xfId="42680"/>
    <cellStyle name="Normal 3 2 10 5" xfId="42681"/>
    <cellStyle name="Normal 3 2 11" xfId="42682"/>
    <cellStyle name="Normal 3 2 11 2" xfId="42683"/>
    <cellStyle name="Normal 3 2 11 2 2" xfId="42684"/>
    <cellStyle name="Normal 3 2 11 3" xfId="42685"/>
    <cellStyle name="Normal 3 2 11 3 2" xfId="42686"/>
    <cellStyle name="Normal 3 2 11 4" xfId="42687"/>
    <cellStyle name="Normal 3 2 11 4 2" xfId="42688"/>
    <cellStyle name="Normal 3 2 11 5" xfId="42689"/>
    <cellStyle name="Normal 3 2 12" xfId="42690"/>
    <cellStyle name="Normal 3 2 12 2" xfId="42691"/>
    <cellStyle name="Normal 3 2 13" xfId="42692"/>
    <cellStyle name="Normal 3 2 13 2" xfId="42693"/>
    <cellStyle name="Normal 3 2 14" xfId="42694"/>
    <cellStyle name="Normal 3 2 14 2" xfId="42695"/>
    <cellStyle name="Normal 3 2 15" xfId="42696"/>
    <cellStyle name="Normal 3 2 16" xfId="43969"/>
    <cellStyle name="Normal 3 2 2" xfId="666"/>
    <cellStyle name="Normal 3 2 2 10" xfId="42697"/>
    <cellStyle name="Normal 3 2 2 10 2" xfId="42698"/>
    <cellStyle name="Normal 3 2 2 11" xfId="42699"/>
    <cellStyle name="Normal 3 2 2 11 2" xfId="42700"/>
    <cellStyle name="Normal 3 2 2 12" xfId="42701"/>
    <cellStyle name="Normal 3 2 2 13" xfId="45619"/>
    <cellStyle name="Normal 3 2 2 2" xfId="667"/>
    <cellStyle name="Normal 3 2 2 2 2" xfId="1800"/>
    <cellStyle name="Normal 3 2 2 2 2 2" xfId="29761"/>
    <cellStyle name="Normal 3 2 2 2 2 2 2" xfId="40147"/>
    <cellStyle name="Normal 3 2 2 2 2 3" xfId="29762"/>
    <cellStyle name="Normal 3 2 2 2 2 3 2" xfId="42702"/>
    <cellStyle name="Normal 3 2 2 2 2 4" xfId="42703"/>
    <cellStyle name="Normal 3 2 2 2 2 4 2" xfId="42704"/>
    <cellStyle name="Normal 3 2 2 2 2 5" xfId="42705"/>
    <cellStyle name="Normal 3 2 2 2 3" xfId="1801"/>
    <cellStyle name="Normal 3 2 2 2 3 2" xfId="29763"/>
    <cellStyle name="Normal 3 2 2 2 3 2 2" xfId="40148"/>
    <cellStyle name="Normal 3 2 2 2 3 3" xfId="29764"/>
    <cellStyle name="Normal 3 2 2 2 3 4" xfId="45620"/>
    <cellStyle name="Normal 3 2 2 2 4" xfId="29765"/>
    <cellStyle name="Normal 3 2 2 2 4 2" xfId="40149"/>
    <cellStyle name="Normal 3 2 2 2 5" xfId="29766"/>
    <cellStyle name="Normal 3 2 2 2 5 2" xfId="42706"/>
    <cellStyle name="Normal 3 2 2 2 6" xfId="42707"/>
    <cellStyle name="Normal 3 2 2 2 7" xfId="1799"/>
    <cellStyle name="Normal 3 2 2 3" xfId="1802"/>
    <cellStyle name="Normal 3 2 2 3 2" xfId="1803"/>
    <cellStyle name="Normal 3 2 2 3 2 2" xfId="40150"/>
    <cellStyle name="Normal 3 2 2 3 2 2 2" xfId="42708"/>
    <cellStyle name="Normal 3 2 2 3 2 3" xfId="42709"/>
    <cellStyle name="Normal 3 2 2 3 2 3 2" xfId="42710"/>
    <cellStyle name="Normal 3 2 2 3 2 4" xfId="42711"/>
    <cellStyle name="Normal 3 2 2 3 2 4 2" xfId="42712"/>
    <cellStyle name="Normal 3 2 2 3 2 5" xfId="42713"/>
    <cellStyle name="Normal 3 2 2 3 2 6" xfId="45621"/>
    <cellStyle name="Normal 3 2 2 3 3" xfId="1804"/>
    <cellStyle name="Normal 3 2 2 3 3 2" xfId="40151"/>
    <cellStyle name="Normal 3 2 2 3 3 3" xfId="45622"/>
    <cellStyle name="Normal 3 2 2 3 4" xfId="40152"/>
    <cellStyle name="Normal 3 2 2 3 4 2" xfId="42714"/>
    <cellStyle name="Normal 3 2 2 3 5" xfId="42715"/>
    <cellStyle name="Normal 3 2 2 3 5 2" xfId="42716"/>
    <cellStyle name="Normal 3 2 2 3 6" xfId="42717"/>
    <cellStyle name="Normal 3 2 2 3 7" xfId="45623"/>
    <cellStyle name="Normal 3 2 2 4" xfId="1805"/>
    <cellStyle name="Normal 3 2 2 4 2" xfId="29767"/>
    <cellStyle name="Normal 3 2 2 4 2 2" xfId="40153"/>
    <cellStyle name="Normal 3 2 2 4 2 2 2" xfId="42718"/>
    <cellStyle name="Normal 3 2 2 4 2 3" xfId="42719"/>
    <cellStyle name="Normal 3 2 2 4 2 3 2" xfId="42720"/>
    <cellStyle name="Normal 3 2 2 4 2 4" xfId="42721"/>
    <cellStyle name="Normal 3 2 2 4 2 4 2" xfId="42722"/>
    <cellStyle name="Normal 3 2 2 4 2 5" xfId="42723"/>
    <cellStyle name="Normal 3 2 2 4 3" xfId="29768"/>
    <cellStyle name="Normal 3 2 2 4 3 2" xfId="42724"/>
    <cellStyle name="Normal 3 2 2 4 4" xfId="42725"/>
    <cellStyle name="Normal 3 2 2 4 4 2" xfId="42726"/>
    <cellStyle name="Normal 3 2 2 4 5" xfId="42727"/>
    <cellStyle name="Normal 3 2 2 4 5 2" xfId="42728"/>
    <cellStyle name="Normal 3 2 2 4 6" xfId="42729"/>
    <cellStyle name="Normal 3 2 2 4 7" xfId="45624"/>
    <cellStyle name="Normal 3 2 2 5" xfId="1806"/>
    <cellStyle name="Normal 3 2 2 5 2" xfId="40154"/>
    <cellStyle name="Normal 3 2 2 5 2 2" xfId="42730"/>
    <cellStyle name="Normal 3 2 2 5 2 2 2" xfId="42731"/>
    <cellStyle name="Normal 3 2 2 5 2 3" xfId="42732"/>
    <cellStyle name="Normal 3 2 2 5 2 3 2" xfId="42733"/>
    <cellStyle name="Normal 3 2 2 5 2 4" xfId="42734"/>
    <cellStyle name="Normal 3 2 2 5 2 4 2" xfId="42735"/>
    <cellStyle name="Normal 3 2 2 5 2 5" xfId="42736"/>
    <cellStyle name="Normal 3 2 2 5 3" xfId="42737"/>
    <cellStyle name="Normal 3 2 2 5 3 2" xfId="42738"/>
    <cellStyle name="Normal 3 2 2 5 4" xfId="42739"/>
    <cellStyle name="Normal 3 2 2 5 4 2" xfId="42740"/>
    <cellStyle name="Normal 3 2 2 5 5" xfId="42741"/>
    <cellStyle name="Normal 3 2 2 5 5 2" xfId="42742"/>
    <cellStyle name="Normal 3 2 2 5 6" xfId="42743"/>
    <cellStyle name="Normal 3 2 2 5 7" xfId="45625"/>
    <cellStyle name="Normal 3 2 2 6" xfId="1807"/>
    <cellStyle name="Normal 3 2 2 6 2" xfId="40155"/>
    <cellStyle name="Normal 3 2 2 6 2 2" xfId="42744"/>
    <cellStyle name="Normal 3 2 2 6 3" xfId="42745"/>
    <cellStyle name="Normal 3 2 2 6 3 2" xfId="42746"/>
    <cellStyle name="Normal 3 2 2 6 4" xfId="42747"/>
    <cellStyle name="Normal 3 2 2 6 4 2" xfId="42748"/>
    <cellStyle name="Normal 3 2 2 6 5" xfId="42749"/>
    <cellStyle name="Normal 3 2 2 7" xfId="29769"/>
    <cellStyle name="Normal 3 2 2 7 2" xfId="40156"/>
    <cellStyle name="Normal 3 2 2 7 2 2" xfId="42750"/>
    <cellStyle name="Normal 3 2 2 7 3" xfId="42751"/>
    <cellStyle name="Normal 3 2 2 7 3 2" xfId="42752"/>
    <cellStyle name="Normal 3 2 2 7 4" xfId="42753"/>
    <cellStyle name="Normal 3 2 2 7 4 2" xfId="42754"/>
    <cellStyle name="Normal 3 2 2 7 5" xfId="42755"/>
    <cellStyle name="Normal 3 2 2 7 6" xfId="44983"/>
    <cellStyle name="Normal 3 2 2 8" xfId="40157"/>
    <cellStyle name="Normal 3 2 2 8 2" xfId="42756"/>
    <cellStyle name="Normal 3 2 2 8 2 2" xfId="42757"/>
    <cellStyle name="Normal 3 2 2 8 3" xfId="42758"/>
    <cellStyle name="Normal 3 2 2 8 3 2" xfId="42759"/>
    <cellStyle name="Normal 3 2 2 8 4" xfId="42760"/>
    <cellStyle name="Normal 3 2 2 8 4 2" xfId="42761"/>
    <cellStyle name="Normal 3 2 2 8 5" xfId="42762"/>
    <cellStyle name="Normal 3 2 2 9" xfId="40158"/>
    <cellStyle name="Normal 3 2 2 9 2" xfId="42763"/>
    <cellStyle name="Normal 3 2 2_Net Zero &amp; QRP Award" xfId="42764"/>
    <cellStyle name="Normal 3 2 3" xfId="668"/>
    <cellStyle name="Normal 3 2 3 10" xfId="42765"/>
    <cellStyle name="Normal 3 2 3 10 2" xfId="42766"/>
    <cellStyle name="Normal 3 2 3 11" xfId="42767"/>
    <cellStyle name="Normal 3 2 3 11 2" xfId="42768"/>
    <cellStyle name="Normal 3 2 3 12" xfId="42769"/>
    <cellStyle name="Normal 3 2 3 2" xfId="1808"/>
    <cellStyle name="Normal 3 2 3 2 2" xfId="29770"/>
    <cellStyle name="Normal 3 2 3 2 2 2" xfId="40159"/>
    <cellStyle name="Normal 3 2 3 2 2 2 2" xfId="42770"/>
    <cellStyle name="Normal 3 2 3 2 2 3" xfId="42771"/>
    <cellStyle name="Normal 3 2 3 2 2 3 2" xfId="42772"/>
    <cellStyle name="Normal 3 2 3 2 2 4" xfId="42773"/>
    <cellStyle name="Normal 3 2 3 2 2 4 2" xfId="42774"/>
    <cellStyle name="Normal 3 2 3 2 2 5" xfId="42775"/>
    <cellStyle name="Normal 3 2 3 2 3" xfId="29771"/>
    <cellStyle name="Normal 3 2 3 2 3 2" xfId="42776"/>
    <cellStyle name="Normal 3 2 3 2 4" xfId="42777"/>
    <cellStyle name="Normal 3 2 3 2 4 2" xfId="42778"/>
    <cellStyle name="Normal 3 2 3 2 5" xfId="42779"/>
    <cellStyle name="Normal 3 2 3 2 5 2" xfId="42780"/>
    <cellStyle name="Normal 3 2 3 2 6" xfId="42781"/>
    <cellStyle name="Normal 3 2 3 3" xfId="1809"/>
    <cellStyle name="Normal 3 2 3 3 2" xfId="29772"/>
    <cellStyle name="Normal 3 2 3 3 2 2" xfId="40160"/>
    <cellStyle name="Normal 3 2 3 3 2 2 2" xfId="42782"/>
    <cellStyle name="Normal 3 2 3 3 2 3" xfId="42783"/>
    <cellStyle name="Normal 3 2 3 3 2 3 2" xfId="42784"/>
    <cellStyle name="Normal 3 2 3 3 2 4" xfId="42785"/>
    <cellStyle name="Normal 3 2 3 3 2 4 2" xfId="42786"/>
    <cellStyle name="Normal 3 2 3 3 2 5" xfId="42787"/>
    <cellStyle name="Normal 3 2 3 3 3" xfId="29773"/>
    <cellStyle name="Normal 3 2 3 3 3 2" xfId="42788"/>
    <cellStyle name="Normal 3 2 3 3 4" xfId="42789"/>
    <cellStyle name="Normal 3 2 3 3 4 2" xfId="42790"/>
    <cellStyle name="Normal 3 2 3 3 5" xfId="42791"/>
    <cellStyle name="Normal 3 2 3 3 5 2" xfId="42792"/>
    <cellStyle name="Normal 3 2 3 3 6" xfId="42793"/>
    <cellStyle name="Normal 3 2 3 3 7" xfId="45626"/>
    <cellStyle name="Normal 3 2 3 4" xfId="1810"/>
    <cellStyle name="Normal 3 2 3 4 2" xfId="40161"/>
    <cellStyle name="Normal 3 2 3 4 2 2" xfId="42794"/>
    <cellStyle name="Normal 3 2 3 4 2 2 2" xfId="42795"/>
    <cellStyle name="Normal 3 2 3 4 2 3" xfId="42796"/>
    <cellStyle name="Normal 3 2 3 4 2 3 2" xfId="42797"/>
    <cellStyle name="Normal 3 2 3 4 2 4" xfId="42798"/>
    <cellStyle name="Normal 3 2 3 4 2 4 2" xfId="42799"/>
    <cellStyle name="Normal 3 2 3 4 2 5" xfId="42800"/>
    <cellStyle name="Normal 3 2 3 4 3" xfId="42801"/>
    <cellStyle name="Normal 3 2 3 4 3 2" xfId="42802"/>
    <cellStyle name="Normal 3 2 3 4 4" xfId="42803"/>
    <cellStyle name="Normal 3 2 3 4 4 2" xfId="42804"/>
    <cellStyle name="Normal 3 2 3 4 5" xfId="42805"/>
    <cellStyle name="Normal 3 2 3 4 5 2" xfId="42806"/>
    <cellStyle name="Normal 3 2 3 4 6" xfId="42807"/>
    <cellStyle name="Normal 3 2 3 4 7" xfId="45627"/>
    <cellStyle name="Normal 3 2 3 5" xfId="1811"/>
    <cellStyle name="Normal 3 2 3 5 2" xfId="40162"/>
    <cellStyle name="Normal 3 2 3 5 2 2" xfId="42808"/>
    <cellStyle name="Normal 3 2 3 5 2 2 2" xfId="42809"/>
    <cellStyle name="Normal 3 2 3 5 2 3" xfId="42810"/>
    <cellStyle name="Normal 3 2 3 5 2 3 2" xfId="42811"/>
    <cellStyle name="Normal 3 2 3 5 2 4" xfId="42812"/>
    <cellStyle name="Normal 3 2 3 5 2 4 2" xfId="42813"/>
    <cellStyle name="Normal 3 2 3 5 2 5" xfId="42814"/>
    <cellStyle name="Normal 3 2 3 5 3" xfId="42815"/>
    <cellStyle name="Normal 3 2 3 5 3 2" xfId="42816"/>
    <cellStyle name="Normal 3 2 3 5 4" xfId="42817"/>
    <cellStyle name="Normal 3 2 3 5 4 2" xfId="42818"/>
    <cellStyle name="Normal 3 2 3 5 5" xfId="42819"/>
    <cellStyle name="Normal 3 2 3 5 5 2" xfId="42820"/>
    <cellStyle name="Normal 3 2 3 5 6" xfId="42821"/>
    <cellStyle name="Normal 3 2 3 5 7" xfId="45628"/>
    <cellStyle name="Normal 3 2 3 6" xfId="29774"/>
    <cellStyle name="Normal 3 2 3 6 2" xfId="42823"/>
    <cellStyle name="Normal 3 2 3 6 2 2" xfId="42824"/>
    <cellStyle name="Normal 3 2 3 6 3" xfId="42825"/>
    <cellStyle name="Normal 3 2 3 6 3 2" xfId="42826"/>
    <cellStyle name="Normal 3 2 3 6 4" xfId="42827"/>
    <cellStyle name="Normal 3 2 3 6 4 2" xfId="42828"/>
    <cellStyle name="Normal 3 2 3 6 5" xfId="42829"/>
    <cellStyle name="Normal 3 2 3 6 6" xfId="42822"/>
    <cellStyle name="Normal 3 2 3 6 7" xfId="44984"/>
    <cellStyle name="Normal 3 2 3 7" xfId="42830"/>
    <cellStyle name="Normal 3 2 3 7 2" xfId="42831"/>
    <cellStyle name="Normal 3 2 3 7 2 2" xfId="42832"/>
    <cellStyle name="Normal 3 2 3 7 3" xfId="42833"/>
    <cellStyle name="Normal 3 2 3 7 3 2" xfId="42834"/>
    <cellStyle name="Normal 3 2 3 7 4" xfId="42835"/>
    <cellStyle name="Normal 3 2 3 7 4 2" xfId="42836"/>
    <cellStyle name="Normal 3 2 3 7 5" xfId="42837"/>
    <cellStyle name="Normal 3 2 3 8" xfId="42838"/>
    <cellStyle name="Normal 3 2 3 8 2" xfId="42839"/>
    <cellStyle name="Normal 3 2 3 8 2 2" xfId="42840"/>
    <cellStyle name="Normal 3 2 3 8 3" xfId="42841"/>
    <cellStyle name="Normal 3 2 3 8 3 2" xfId="42842"/>
    <cellStyle name="Normal 3 2 3 8 4" xfId="42843"/>
    <cellStyle name="Normal 3 2 3 8 4 2" xfId="42844"/>
    <cellStyle name="Normal 3 2 3 8 5" xfId="42845"/>
    <cellStyle name="Normal 3 2 3 9" xfId="42846"/>
    <cellStyle name="Normal 3 2 3 9 2" xfId="42847"/>
    <cellStyle name="Normal 3 2 3_Net Zero &amp; QRP Award" xfId="42848"/>
    <cellStyle name="Normal 3 2 4" xfId="1812"/>
    <cellStyle name="Normal 3 2 4 10" xfId="42849"/>
    <cellStyle name="Normal 3 2 4 10 2" xfId="42850"/>
    <cellStyle name="Normal 3 2 4 11" xfId="42851"/>
    <cellStyle name="Normal 3 2 4 11 2" xfId="42852"/>
    <cellStyle name="Normal 3 2 4 12" xfId="42853"/>
    <cellStyle name="Normal 3 2 4 12 2" xfId="42854"/>
    <cellStyle name="Normal 3 2 4 13" xfId="42855"/>
    <cellStyle name="Normal 3 2 4 14" xfId="45629"/>
    <cellStyle name="Normal 3 2 4 2" xfId="1813"/>
    <cellStyle name="Normal 3 2 4 2 2" xfId="40163"/>
    <cellStyle name="Normal 3 2 4 2 2 2" xfId="42856"/>
    <cellStyle name="Normal 3 2 4 2 2 2 2" xfId="42857"/>
    <cellStyle name="Normal 3 2 4 2 2 3" xfId="42858"/>
    <cellStyle name="Normal 3 2 4 2 2 3 2" xfId="42859"/>
    <cellStyle name="Normal 3 2 4 2 2 4" xfId="42860"/>
    <cellStyle name="Normal 3 2 4 2 2 4 2" xfId="42861"/>
    <cellStyle name="Normal 3 2 4 2 2 5" xfId="42862"/>
    <cellStyle name="Normal 3 2 4 2 3" xfId="42863"/>
    <cellStyle name="Normal 3 2 4 2 3 2" xfId="42864"/>
    <cellStyle name="Normal 3 2 4 2 4" xfId="42865"/>
    <cellStyle name="Normal 3 2 4 2 4 2" xfId="42866"/>
    <cellStyle name="Normal 3 2 4 2 5" xfId="42867"/>
    <cellStyle name="Normal 3 2 4 2 5 2" xfId="42868"/>
    <cellStyle name="Normal 3 2 4 2 6" xfId="42869"/>
    <cellStyle name="Normal 3 2 4 2 7" xfId="45630"/>
    <cellStyle name="Normal 3 2 4 3" xfId="1814"/>
    <cellStyle name="Normal 3 2 4 3 2" xfId="40164"/>
    <cellStyle name="Normal 3 2 4 3 2 2" xfId="42870"/>
    <cellStyle name="Normal 3 2 4 3 2 2 2" xfId="42871"/>
    <cellStyle name="Normal 3 2 4 3 2 3" xfId="42872"/>
    <cellStyle name="Normal 3 2 4 3 2 3 2" xfId="42873"/>
    <cellStyle name="Normal 3 2 4 3 2 4" xfId="42874"/>
    <cellStyle name="Normal 3 2 4 3 2 4 2" xfId="42875"/>
    <cellStyle name="Normal 3 2 4 3 2 5" xfId="42876"/>
    <cellStyle name="Normal 3 2 4 3 3" xfId="42877"/>
    <cellStyle name="Normal 3 2 4 3 3 2" xfId="42878"/>
    <cellStyle name="Normal 3 2 4 3 4" xfId="42879"/>
    <cellStyle name="Normal 3 2 4 3 4 2" xfId="42880"/>
    <cellStyle name="Normal 3 2 4 3 5" xfId="42881"/>
    <cellStyle name="Normal 3 2 4 3 5 2" xfId="42882"/>
    <cellStyle name="Normal 3 2 4 3 6" xfId="42883"/>
    <cellStyle name="Normal 3 2 4 3 7" xfId="45631"/>
    <cellStyle name="Normal 3 2 4 4" xfId="29775"/>
    <cellStyle name="Normal 3 2 4 4 2" xfId="42884"/>
    <cellStyle name="Normal 3 2 4 4 2 2" xfId="42885"/>
    <cellStyle name="Normal 3 2 4 4 2 2 2" xfId="42886"/>
    <cellStyle name="Normal 3 2 4 4 2 3" xfId="42887"/>
    <cellStyle name="Normal 3 2 4 4 2 3 2" xfId="42888"/>
    <cellStyle name="Normal 3 2 4 4 2 4" xfId="42889"/>
    <cellStyle name="Normal 3 2 4 4 2 4 2" xfId="42890"/>
    <cellStyle name="Normal 3 2 4 4 2 5" xfId="42891"/>
    <cellStyle name="Normal 3 2 4 4 3" xfId="42892"/>
    <cellStyle name="Normal 3 2 4 4 3 2" xfId="42893"/>
    <cellStyle name="Normal 3 2 4 4 4" xfId="42894"/>
    <cellStyle name="Normal 3 2 4 4 4 2" xfId="42895"/>
    <cellStyle name="Normal 3 2 4 4 5" xfId="42896"/>
    <cellStyle name="Normal 3 2 4 4 5 2" xfId="42897"/>
    <cellStyle name="Normal 3 2 4 4 6" xfId="42898"/>
    <cellStyle name="Normal 3 2 4 5" xfId="42899"/>
    <cellStyle name="Normal 3 2 4 5 2" xfId="42900"/>
    <cellStyle name="Normal 3 2 4 5 2 2" xfId="42901"/>
    <cellStyle name="Normal 3 2 4 5 2 2 2" xfId="42902"/>
    <cellStyle name="Normal 3 2 4 5 2 3" xfId="42903"/>
    <cellStyle name="Normal 3 2 4 5 2 3 2" xfId="42904"/>
    <cellStyle name="Normal 3 2 4 5 2 4" xfId="42905"/>
    <cellStyle name="Normal 3 2 4 5 2 4 2" xfId="42906"/>
    <cellStyle name="Normal 3 2 4 5 2 5" xfId="42907"/>
    <cellStyle name="Normal 3 2 4 5 3" xfId="42908"/>
    <cellStyle name="Normal 3 2 4 5 3 2" xfId="42909"/>
    <cellStyle name="Normal 3 2 4 5 4" xfId="42910"/>
    <cellStyle name="Normal 3 2 4 5 4 2" xfId="42911"/>
    <cellStyle name="Normal 3 2 4 5 5" xfId="42912"/>
    <cellStyle name="Normal 3 2 4 5 5 2" xfId="42913"/>
    <cellStyle name="Normal 3 2 4 5 6" xfId="42914"/>
    <cellStyle name="Normal 3 2 4 6" xfId="42915"/>
    <cellStyle name="Normal 3 2 4 6 2" xfId="42916"/>
    <cellStyle name="Normal 3 2 4 6 2 2" xfId="42917"/>
    <cellStyle name="Normal 3 2 4 6 3" xfId="42918"/>
    <cellStyle name="Normal 3 2 4 6 3 2" xfId="42919"/>
    <cellStyle name="Normal 3 2 4 6 4" xfId="42920"/>
    <cellStyle name="Normal 3 2 4 6 4 2" xfId="42921"/>
    <cellStyle name="Normal 3 2 4 6 5" xfId="42922"/>
    <cellStyle name="Normal 3 2 4 7" xfId="42923"/>
    <cellStyle name="Normal 3 2 4 7 2" xfId="42924"/>
    <cellStyle name="Normal 3 2 4 7 2 2" xfId="42925"/>
    <cellStyle name="Normal 3 2 4 7 3" xfId="42926"/>
    <cellStyle name="Normal 3 2 4 7 3 2" xfId="42927"/>
    <cellStyle name="Normal 3 2 4 7 4" xfId="42928"/>
    <cellStyle name="Normal 3 2 4 7 4 2" xfId="42929"/>
    <cellStyle name="Normal 3 2 4 7 5" xfId="42930"/>
    <cellStyle name="Normal 3 2 4 8" xfId="42931"/>
    <cellStyle name="Normal 3 2 4 8 2" xfId="42932"/>
    <cellStyle name="Normal 3 2 4 8 2 2" xfId="42933"/>
    <cellStyle name="Normal 3 2 4 8 3" xfId="42934"/>
    <cellStyle name="Normal 3 2 4 8 3 2" xfId="42935"/>
    <cellStyle name="Normal 3 2 4 8 4" xfId="42936"/>
    <cellStyle name="Normal 3 2 4 8 4 2" xfId="42937"/>
    <cellStyle name="Normal 3 2 4 8 5" xfId="42938"/>
    <cellStyle name="Normal 3 2 4 9" xfId="42939"/>
    <cellStyle name="Normal 3 2 4 9 2" xfId="42940"/>
    <cellStyle name="Normal 3 2 4 9 2 2" xfId="42941"/>
    <cellStyle name="Normal 3 2 4 9 3" xfId="42942"/>
    <cellStyle name="Normal 3 2 4 9 3 2" xfId="42943"/>
    <cellStyle name="Normal 3 2 4 9 4" xfId="42944"/>
    <cellStyle name="Normal 3 2 4 9 4 2" xfId="42945"/>
    <cellStyle name="Normal 3 2 4 9 5" xfId="42946"/>
    <cellStyle name="Normal 3 2 4_Net Zero &amp; QRP Award" xfId="42947"/>
    <cellStyle name="Normal 3 2 5" xfId="1815"/>
    <cellStyle name="Normal 3 2 5 2" xfId="1816"/>
    <cellStyle name="Normal 3 2 5 2 2" xfId="40165"/>
    <cellStyle name="Normal 3 2 5 2 2 2" xfId="42948"/>
    <cellStyle name="Normal 3 2 5 2 2 2 2" xfId="42949"/>
    <cellStyle name="Normal 3 2 5 2 2 3" xfId="42950"/>
    <cellStyle name="Normal 3 2 5 2 2 3 2" xfId="42951"/>
    <cellStyle name="Normal 3 2 5 2 2 4" xfId="42952"/>
    <cellStyle name="Normal 3 2 5 2 2 4 2" xfId="42953"/>
    <cellStyle name="Normal 3 2 5 2 2 5" xfId="42954"/>
    <cellStyle name="Normal 3 2 5 2 3" xfId="42955"/>
    <cellStyle name="Normal 3 2 5 2 3 2" xfId="42956"/>
    <cellStyle name="Normal 3 2 5 2 4" xfId="42957"/>
    <cellStyle name="Normal 3 2 5 2 4 2" xfId="42958"/>
    <cellStyle name="Normal 3 2 5 2 5" xfId="42959"/>
    <cellStyle name="Normal 3 2 5 2 5 2" xfId="42960"/>
    <cellStyle name="Normal 3 2 5 2 6" xfId="42961"/>
    <cellStyle name="Normal 3 2 5 2 7" xfId="45632"/>
    <cellStyle name="Normal 3 2 5 3" xfId="1817"/>
    <cellStyle name="Normal 3 2 5 3 2" xfId="40166"/>
    <cellStyle name="Normal 3 2 5 3 2 2" xfId="42962"/>
    <cellStyle name="Normal 3 2 5 3 3" xfId="42963"/>
    <cellStyle name="Normal 3 2 5 3 3 2" xfId="42964"/>
    <cellStyle name="Normal 3 2 5 3 4" xfId="42965"/>
    <cellStyle name="Normal 3 2 5 3 4 2" xfId="42966"/>
    <cellStyle name="Normal 3 2 5 3 5" xfId="42967"/>
    <cellStyle name="Normal 3 2 5 3 6" xfId="45633"/>
    <cellStyle name="Normal 3 2 5 4" xfId="40167"/>
    <cellStyle name="Normal 3 2 5 4 2" xfId="42968"/>
    <cellStyle name="Normal 3 2 5 5" xfId="42969"/>
    <cellStyle name="Normal 3 2 5 5 2" xfId="42970"/>
    <cellStyle name="Normal 3 2 5 6" xfId="42971"/>
    <cellStyle name="Normal 3 2 5 6 2" xfId="42972"/>
    <cellStyle name="Normal 3 2 5 7" xfId="42973"/>
    <cellStyle name="Normal 3 2 5 8" xfId="45634"/>
    <cellStyle name="Normal 3 2 6" xfId="1818"/>
    <cellStyle name="Normal 3 2 6 2" xfId="40168"/>
    <cellStyle name="Normal 3 2 6 2 2" xfId="42974"/>
    <cellStyle name="Normal 3 2 6 2 2 2" xfId="42975"/>
    <cellStyle name="Normal 3 2 6 2 3" xfId="42976"/>
    <cellStyle name="Normal 3 2 6 2 3 2" xfId="42977"/>
    <cellStyle name="Normal 3 2 6 2 4" xfId="42978"/>
    <cellStyle name="Normal 3 2 6 2 4 2" xfId="42979"/>
    <cellStyle name="Normal 3 2 6 2 5" xfId="42980"/>
    <cellStyle name="Normal 3 2 6 3" xfId="42981"/>
    <cellStyle name="Normal 3 2 6 3 2" xfId="42982"/>
    <cellStyle name="Normal 3 2 6 4" xfId="42983"/>
    <cellStyle name="Normal 3 2 6 4 2" xfId="42984"/>
    <cellStyle name="Normal 3 2 6 5" xfId="42985"/>
    <cellStyle name="Normal 3 2 6 5 2" xfId="42986"/>
    <cellStyle name="Normal 3 2 6 6" xfId="42987"/>
    <cellStyle name="Normal 3 2 6 7" xfId="45635"/>
    <cellStyle name="Normal 3 2 7" xfId="1819"/>
    <cellStyle name="Normal 3 2 7 2" xfId="40169"/>
    <cellStyle name="Normal 3 2 7 2 2" xfId="42988"/>
    <cellStyle name="Normal 3 2 7 2 2 2" xfId="42989"/>
    <cellStyle name="Normal 3 2 7 2 3" xfId="42990"/>
    <cellStyle name="Normal 3 2 7 2 3 2" xfId="42991"/>
    <cellStyle name="Normal 3 2 7 2 4" xfId="42992"/>
    <cellStyle name="Normal 3 2 7 2 4 2" xfId="42993"/>
    <cellStyle name="Normal 3 2 7 2 5" xfId="42994"/>
    <cellStyle name="Normal 3 2 7 3" xfId="42995"/>
    <cellStyle name="Normal 3 2 7 3 2" xfId="42996"/>
    <cellStyle name="Normal 3 2 7 4" xfId="42997"/>
    <cellStyle name="Normal 3 2 7 4 2" xfId="42998"/>
    <cellStyle name="Normal 3 2 7 5" xfId="42999"/>
    <cellStyle name="Normal 3 2 7 5 2" xfId="43000"/>
    <cellStyle name="Normal 3 2 7 6" xfId="43001"/>
    <cellStyle name="Normal 3 2 7 7" xfId="45636"/>
    <cellStyle name="Normal 3 2 8" xfId="1820"/>
    <cellStyle name="Normal 3 2 8 2" xfId="40170"/>
    <cellStyle name="Normal 3 2 8 2 2" xfId="43002"/>
    <cellStyle name="Normal 3 2 8 2 2 2" xfId="43003"/>
    <cellStyle name="Normal 3 2 8 2 3" xfId="43004"/>
    <cellStyle name="Normal 3 2 8 2 3 2" xfId="43005"/>
    <cellStyle name="Normal 3 2 8 2 4" xfId="43006"/>
    <cellStyle name="Normal 3 2 8 2 4 2" xfId="43007"/>
    <cellStyle name="Normal 3 2 8 2 5" xfId="43008"/>
    <cellStyle name="Normal 3 2 8 3" xfId="43009"/>
    <cellStyle name="Normal 3 2 8 3 2" xfId="43010"/>
    <cellStyle name="Normal 3 2 8 4" xfId="43011"/>
    <cellStyle name="Normal 3 2 8 4 2" xfId="43012"/>
    <cellStyle name="Normal 3 2 8 5" xfId="43013"/>
    <cellStyle name="Normal 3 2 8 5 2" xfId="43014"/>
    <cellStyle name="Normal 3 2 8 6" xfId="43015"/>
    <cellStyle name="Normal 3 2 9" xfId="29776"/>
    <cellStyle name="Normal 3 2 9 2" xfId="43017"/>
    <cellStyle name="Normal 3 2 9 2 2" xfId="43018"/>
    <cellStyle name="Normal 3 2 9 3" xfId="43019"/>
    <cellStyle name="Normal 3 2 9 3 2" xfId="43020"/>
    <cellStyle name="Normal 3 2 9 4" xfId="43021"/>
    <cellStyle name="Normal 3 2 9 4 2" xfId="43022"/>
    <cellStyle name="Normal 3 2 9 5" xfId="43023"/>
    <cellStyle name="Normal 3 2 9 6" xfId="43016"/>
    <cellStyle name="Normal 3 2 9 7" xfId="44985"/>
    <cellStyle name="Normal 3 2_Net Zero &amp; QRP Award" xfId="43024"/>
    <cellStyle name="Normal 3 3" xfId="669"/>
    <cellStyle name="Normal 3 3 10" xfId="43025"/>
    <cellStyle name="Normal 3 3 10 2" xfId="43026"/>
    <cellStyle name="Normal 3 3 11" xfId="43027"/>
    <cellStyle name="Normal 3 3 11 2" xfId="43028"/>
    <cellStyle name="Normal 3 3 12" xfId="43029"/>
    <cellStyle name="Normal 3 3 13" xfId="42576"/>
    <cellStyle name="Normal 3 3 2" xfId="670"/>
    <cellStyle name="Normal 3 3 2 2" xfId="1821"/>
    <cellStyle name="Normal 3 3 2 2 2" xfId="40171"/>
    <cellStyle name="Normal 3 3 2 2 2 2" xfId="43030"/>
    <cellStyle name="Normal 3 3 2 2 3" xfId="43031"/>
    <cellStyle name="Normal 3 3 2 2 3 2" xfId="43032"/>
    <cellStyle name="Normal 3 3 2 2 4" xfId="43033"/>
    <cellStyle name="Normal 3 3 2 2 4 2" xfId="43034"/>
    <cellStyle name="Normal 3 3 2 2 5" xfId="43035"/>
    <cellStyle name="Normal 3 3 2 2 6" xfId="45637"/>
    <cellStyle name="Normal 3 3 2 3" xfId="3463"/>
    <cellStyle name="Normal 3 3 2 3 2" xfId="43036"/>
    <cellStyle name="Normal 3 3 2 4" xfId="40172"/>
    <cellStyle name="Normal 3 3 2 4 2" xfId="43037"/>
    <cellStyle name="Normal 3 3 2 5" xfId="43038"/>
    <cellStyle name="Normal 3 3 2 5 2" xfId="43039"/>
    <cellStyle name="Normal 3 3 2 6" xfId="43040"/>
    <cellStyle name="Normal 3 3 3" xfId="671"/>
    <cellStyle name="Normal 3 3 3 2" xfId="3722"/>
    <cellStyle name="Normal 3 3 3 2 2" xfId="40173"/>
    <cellStyle name="Normal 3 3 3 2 2 2" xfId="43041"/>
    <cellStyle name="Normal 3 3 3 2 3" xfId="43042"/>
    <cellStyle name="Normal 3 3 3 2 3 2" xfId="43043"/>
    <cellStyle name="Normal 3 3 3 2 4" xfId="43044"/>
    <cellStyle name="Normal 3 3 3 2 4 2" xfId="43045"/>
    <cellStyle name="Normal 3 3 3 2 5" xfId="43046"/>
    <cellStyle name="Normal 3 3 3 3" xfId="40174"/>
    <cellStyle name="Normal 3 3 3 3 2" xfId="43047"/>
    <cellStyle name="Normal 3 3 3 4" xfId="43048"/>
    <cellStyle name="Normal 3 3 3 4 2" xfId="43049"/>
    <cellStyle name="Normal 3 3 3 5" xfId="43050"/>
    <cellStyle name="Normal 3 3 3 5 2" xfId="43051"/>
    <cellStyle name="Normal 3 3 3 6" xfId="43052"/>
    <cellStyle name="Normal 3 3 4" xfId="672"/>
    <cellStyle name="Normal 3 3 4 2" xfId="29777"/>
    <cellStyle name="Normal 3 3 4 2 2" xfId="40175"/>
    <cellStyle name="Normal 3 3 4 2 2 2" xfId="43053"/>
    <cellStyle name="Normal 3 3 4 2 3" xfId="43054"/>
    <cellStyle name="Normal 3 3 4 2 3 2" xfId="43055"/>
    <cellStyle name="Normal 3 3 4 2 4" xfId="43056"/>
    <cellStyle name="Normal 3 3 4 2 4 2" xfId="43057"/>
    <cellStyle name="Normal 3 3 4 2 5" xfId="43058"/>
    <cellStyle name="Normal 3 3 4 3" xfId="40176"/>
    <cellStyle name="Normal 3 3 4 3 2" xfId="43059"/>
    <cellStyle name="Normal 3 3 4 4" xfId="43060"/>
    <cellStyle name="Normal 3 3 4 4 2" xfId="43061"/>
    <cellStyle name="Normal 3 3 4 5" xfId="43062"/>
    <cellStyle name="Normal 3 3 4 5 2" xfId="43063"/>
    <cellStyle name="Normal 3 3 4 6" xfId="43064"/>
    <cellStyle name="Normal 3 3 4 7" xfId="45638"/>
    <cellStyle name="Normal 3 3 5" xfId="29778"/>
    <cellStyle name="Normal 3 3 5 2" xfId="40177"/>
    <cellStyle name="Normal 3 3 5 2 2" xfId="43065"/>
    <cellStyle name="Normal 3 3 5 2 2 2" xfId="43066"/>
    <cellStyle name="Normal 3 3 5 2 3" xfId="43067"/>
    <cellStyle name="Normal 3 3 5 2 3 2" xfId="43068"/>
    <cellStyle name="Normal 3 3 5 2 4" xfId="43069"/>
    <cellStyle name="Normal 3 3 5 2 4 2" xfId="43070"/>
    <cellStyle name="Normal 3 3 5 2 5" xfId="43071"/>
    <cellStyle name="Normal 3 3 5 3" xfId="43072"/>
    <cellStyle name="Normal 3 3 5 3 2" xfId="43073"/>
    <cellStyle name="Normal 3 3 5 4" xfId="43074"/>
    <cellStyle name="Normal 3 3 5 4 2" xfId="43075"/>
    <cellStyle name="Normal 3 3 5 5" xfId="43076"/>
    <cellStyle name="Normal 3 3 5 5 2" xfId="43077"/>
    <cellStyle name="Normal 3 3 5 6" xfId="43078"/>
    <cellStyle name="Normal 3 3 5 7" xfId="44986"/>
    <cellStyle name="Normal 3 3 6" xfId="40178"/>
    <cellStyle name="Normal 3 3 6 2" xfId="43079"/>
    <cellStyle name="Normal 3 3 6 2 2" xfId="43080"/>
    <cellStyle name="Normal 3 3 6 3" xfId="43081"/>
    <cellStyle name="Normal 3 3 6 3 2" xfId="43082"/>
    <cellStyle name="Normal 3 3 6 4" xfId="43083"/>
    <cellStyle name="Normal 3 3 6 4 2" xfId="43084"/>
    <cellStyle name="Normal 3 3 6 5" xfId="43085"/>
    <cellStyle name="Normal 3 3 7" xfId="43086"/>
    <cellStyle name="Normal 3 3 7 2" xfId="43087"/>
    <cellStyle name="Normal 3 3 7 2 2" xfId="43088"/>
    <cellStyle name="Normal 3 3 7 3" xfId="43089"/>
    <cellStyle name="Normal 3 3 7 3 2" xfId="43090"/>
    <cellStyle name="Normal 3 3 7 4" xfId="43091"/>
    <cellStyle name="Normal 3 3 7 4 2" xfId="43092"/>
    <cellStyle name="Normal 3 3 7 5" xfId="43093"/>
    <cellStyle name="Normal 3 3 8" xfId="43094"/>
    <cellStyle name="Normal 3 3 8 2" xfId="43095"/>
    <cellStyle name="Normal 3 3 8 2 2" xfId="43096"/>
    <cellStyle name="Normal 3 3 8 3" xfId="43097"/>
    <cellStyle name="Normal 3 3 8 3 2" xfId="43098"/>
    <cellStyle name="Normal 3 3 8 4" xfId="43099"/>
    <cellStyle name="Normal 3 3 8 4 2" xfId="43100"/>
    <cellStyle name="Normal 3 3 8 5" xfId="43101"/>
    <cellStyle name="Normal 3 3 9" xfId="43102"/>
    <cellStyle name="Normal 3 3 9 2" xfId="43103"/>
    <cellStyle name="Normal 3 3_Net Zero &amp; QRP Award" xfId="43104"/>
    <cellStyle name="Normal 3 4" xfId="673"/>
    <cellStyle name="Normal 3 4 10" xfId="43105"/>
    <cellStyle name="Normal 3 4 10 2" xfId="43106"/>
    <cellStyle name="Normal 3 4 11" xfId="43107"/>
    <cellStyle name="Normal 3 4 11 2" xfId="43108"/>
    <cellStyle name="Normal 3 4 12" xfId="43109"/>
    <cellStyle name="Normal 3 4 2" xfId="1822"/>
    <cellStyle name="Normal 3 4 2 2" xfId="29779"/>
    <cellStyle name="Normal 3 4 2 2 2" xfId="43110"/>
    <cellStyle name="Normal 3 4 2 2 2 2" xfId="43111"/>
    <cellStyle name="Normal 3 4 2 2 3" xfId="43112"/>
    <cellStyle name="Normal 3 4 2 2 3 2" xfId="43113"/>
    <cellStyle name="Normal 3 4 2 2 4" xfId="43114"/>
    <cellStyle name="Normal 3 4 2 2 4 2" xfId="43115"/>
    <cellStyle name="Normal 3 4 2 2 5" xfId="43116"/>
    <cellStyle name="Normal 3 4 2 3" xfId="43117"/>
    <cellStyle name="Normal 3 4 2 3 2" xfId="43118"/>
    <cellStyle name="Normal 3 4 2 4" xfId="43119"/>
    <cellStyle name="Normal 3 4 2 4 2" xfId="43120"/>
    <cellStyle name="Normal 3 4 2 5" xfId="43121"/>
    <cellStyle name="Normal 3 4 2 5 2" xfId="43122"/>
    <cellStyle name="Normal 3 4 2 6" xfId="43123"/>
    <cellStyle name="Normal 3 4 2 7" xfId="45639"/>
    <cellStyle name="Normal 3 4 3" xfId="1823"/>
    <cellStyle name="Normal 3 4 3 2" xfId="40179"/>
    <cellStyle name="Normal 3 4 3 2 2" xfId="43124"/>
    <cellStyle name="Normal 3 4 3 2 2 2" xfId="43125"/>
    <cellStyle name="Normal 3 4 3 2 3" xfId="43126"/>
    <cellStyle name="Normal 3 4 3 2 3 2" xfId="43127"/>
    <cellStyle name="Normal 3 4 3 2 4" xfId="43128"/>
    <cellStyle name="Normal 3 4 3 2 4 2" xfId="43129"/>
    <cellStyle name="Normal 3 4 3 2 5" xfId="43130"/>
    <cellStyle name="Normal 3 4 3 3" xfId="43131"/>
    <cellStyle name="Normal 3 4 3 3 2" xfId="43132"/>
    <cellStyle name="Normal 3 4 3 4" xfId="43133"/>
    <cellStyle name="Normal 3 4 3 4 2" xfId="43134"/>
    <cellStyle name="Normal 3 4 3 5" xfId="43135"/>
    <cellStyle name="Normal 3 4 3 5 2" xfId="43136"/>
    <cellStyle name="Normal 3 4 3 6" xfId="43137"/>
    <cellStyle name="Normal 3 4 4" xfId="2683"/>
    <cellStyle name="Normal 3 4 4 2" xfId="40180"/>
    <cellStyle name="Normal 3 4 4 2 2" xfId="43138"/>
    <cellStyle name="Normal 3 4 4 2 2 2" xfId="43139"/>
    <cellStyle name="Normal 3 4 4 2 3" xfId="43140"/>
    <cellStyle name="Normal 3 4 4 2 3 2" xfId="43141"/>
    <cellStyle name="Normal 3 4 4 2 4" xfId="43142"/>
    <cellStyle name="Normal 3 4 4 2 4 2" xfId="43143"/>
    <cellStyle name="Normal 3 4 4 2 5" xfId="43144"/>
    <cellStyle name="Normal 3 4 4 3" xfId="43145"/>
    <cellStyle name="Normal 3 4 4 3 2" xfId="43146"/>
    <cellStyle name="Normal 3 4 4 4" xfId="43147"/>
    <cellStyle name="Normal 3 4 4 4 2" xfId="43148"/>
    <cellStyle name="Normal 3 4 4 5" xfId="43149"/>
    <cellStyle name="Normal 3 4 4 5 2" xfId="43150"/>
    <cellStyle name="Normal 3 4 4 6" xfId="43151"/>
    <cellStyle name="Normal 3 4 4 7" xfId="44987"/>
    <cellStyle name="Normal 3 4 5" xfId="40181"/>
    <cellStyle name="Normal 3 4 5 2" xfId="43152"/>
    <cellStyle name="Normal 3 4 5 2 2" xfId="43153"/>
    <cellStyle name="Normal 3 4 5 2 2 2" xfId="43154"/>
    <cellStyle name="Normal 3 4 5 2 3" xfId="43155"/>
    <cellStyle name="Normal 3 4 5 2 3 2" xfId="43156"/>
    <cellStyle name="Normal 3 4 5 2 4" xfId="43157"/>
    <cellStyle name="Normal 3 4 5 2 4 2" xfId="43158"/>
    <cellStyle name="Normal 3 4 5 2 5" xfId="43159"/>
    <cellStyle name="Normal 3 4 5 3" xfId="43160"/>
    <cellStyle name="Normal 3 4 5 3 2" xfId="43161"/>
    <cellStyle name="Normal 3 4 5 4" xfId="43162"/>
    <cellStyle name="Normal 3 4 5 4 2" xfId="43163"/>
    <cellStyle name="Normal 3 4 5 5" xfId="43164"/>
    <cellStyle name="Normal 3 4 5 5 2" xfId="43165"/>
    <cellStyle name="Normal 3 4 5 6" xfId="43166"/>
    <cellStyle name="Normal 3 4 6" xfId="40182"/>
    <cellStyle name="Normal 3 4 6 2" xfId="43167"/>
    <cellStyle name="Normal 3 4 6 2 2" xfId="43168"/>
    <cellStyle name="Normal 3 4 6 3" xfId="43169"/>
    <cellStyle name="Normal 3 4 6 3 2" xfId="43170"/>
    <cellStyle name="Normal 3 4 6 4" xfId="43171"/>
    <cellStyle name="Normal 3 4 6 4 2" xfId="43172"/>
    <cellStyle name="Normal 3 4 6 5" xfId="43173"/>
    <cellStyle name="Normal 3 4 7" xfId="43174"/>
    <cellStyle name="Normal 3 4 7 2" xfId="43175"/>
    <cellStyle name="Normal 3 4 7 2 2" xfId="43176"/>
    <cellStyle name="Normal 3 4 7 3" xfId="43177"/>
    <cellStyle name="Normal 3 4 7 3 2" xfId="43178"/>
    <cellStyle name="Normal 3 4 7 4" xfId="43179"/>
    <cellStyle name="Normal 3 4 7 4 2" xfId="43180"/>
    <cellStyle name="Normal 3 4 7 5" xfId="43181"/>
    <cellStyle name="Normal 3 4 8" xfId="43182"/>
    <cellStyle name="Normal 3 4 8 2" xfId="43183"/>
    <cellStyle name="Normal 3 4 8 2 2" xfId="43184"/>
    <cellStyle name="Normal 3 4 8 3" xfId="43185"/>
    <cellStyle name="Normal 3 4 8 3 2" xfId="43186"/>
    <cellStyle name="Normal 3 4 8 4" xfId="43187"/>
    <cellStyle name="Normal 3 4 8 4 2" xfId="43188"/>
    <cellStyle name="Normal 3 4 8 5" xfId="43189"/>
    <cellStyle name="Normal 3 4 9" xfId="43190"/>
    <cellStyle name="Normal 3 4 9 2" xfId="43191"/>
    <cellStyle name="Normal 3 4_Net Zero &amp; QRP Award" xfId="43192"/>
    <cellStyle name="Normal 3 5" xfId="1058"/>
    <cellStyle name="Normal 3 5 10" xfId="43193"/>
    <cellStyle name="Normal 3 5 10 2" xfId="43194"/>
    <cellStyle name="Normal 3 5 11" xfId="43195"/>
    <cellStyle name="Normal 3 5 11 2" xfId="43196"/>
    <cellStyle name="Normal 3 5 12" xfId="43197"/>
    <cellStyle name="Normal 3 5 12 2" xfId="43198"/>
    <cellStyle name="Normal 3 5 13" xfId="43199"/>
    <cellStyle name="Normal 3 5 14" xfId="44988"/>
    <cellStyle name="Normal 3 5 2" xfId="1824"/>
    <cellStyle name="Normal 3 5 2 2" xfId="40183"/>
    <cellStyle name="Normal 3 5 2 2 2" xfId="43200"/>
    <cellStyle name="Normal 3 5 2 2 2 2" xfId="43201"/>
    <cellStyle name="Normal 3 5 2 2 3" xfId="43202"/>
    <cellStyle name="Normal 3 5 2 2 3 2" xfId="43203"/>
    <cellStyle name="Normal 3 5 2 2 4" xfId="43204"/>
    <cellStyle name="Normal 3 5 2 2 4 2" xfId="43205"/>
    <cellStyle name="Normal 3 5 2 2 5" xfId="43206"/>
    <cellStyle name="Normal 3 5 2 3" xfId="43207"/>
    <cellStyle name="Normal 3 5 2 3 2" xfId="43208"/>
    <cellStyle name="Normal 3 5 2 4" xfId="43209"/>
    <cellStyle name="Normal 3 5 2 4 2" xfId="43210"/>
    <cellStyle name="Normal 3 5 2 5" xfId="43211"/>
    <cellStyle name="Normal 3 5 2 5 2" xfId="43212"/>
    <cellStyle name="Normal 3 5 2 6" xfId="43213"/>
    <cellStyle name="Normal 3 5 2 7" xfId="45640"/>
    <cellStyle name="Normal 3 5 3" xfId="3210"/>
    <cellStyle name="Normal 3 5 3 2" xfId="43214"/>
    <cellStyle name="Normal 3 5 3 2 2" xfId="43215"/>
    <cellStyle name="Normal 3 5 3 2 2 2" xfId="43216"/>
    <cellStyle name="Normal 3 5 3 2 3" xfId="43217"/>
    <cellStyle name="Normal 3 5 3 2 3 2" xfId="43218"/>
    <cellStyle name="Normal 3 5 3 2 4" xfId="43219"/>
    <cellStyle name="Normal 3 5 3 2 4 2" xfId="43220"/>
    <cellStyle name="Normal 3 5 3 2 5" xfId="43221"/>
    <cellStyle name="Normal 3 5 3 3" xfId="43222"/>
    <cellStyle name="Normal 3 5 3 3 2" xfId="43223"/>
    <cellStyle name="Normal 3 5 3 4" xfId="43224"/>
    <cellStyle name="Normal 3 5 3 4 2" xfId="43225"/>
    <cellStyle name="Normal 3 5 3 5" xfId="43226"/>
    <cellStyle name="Normal 3 5 3 5 2" xfId="43227"/>
    <cellStyle name="Normal 3 5 3 6" xfId="43228"/>
    <cellStyle name="Normal 3 5 4" xfId="40184"/>
    <cellStyle name="Normal 3 5 4 2" xfId="43229"/>
    <cellStyle name="Normal 3 5 4 2 2" xfId="43230"/>
    <cellStyle name="Normal 3 5 4 2 2 2" xfId="43231"/>
    <cellStyle name="Normal 3 5 4 2 3" xfId="43232"/>
    <cellStyle name="Normal 3 5 4 2 3 2" xfId="43233"/>
    <cellStyle name="Normal 3 5 4 2 4" xfId="43234"/>
    <cellStyle name="Normal 3 5 4 2 4 2" xfId="43235"/>
    <cellStyle name="Normal 3 5 4 2 5" xfId="43236"/>
    <cellStyle name="Normal 3 5 4 3" xfId="43237"/>
    <cellStyle name="Normal 3 5 4 3 2" xfId="43238"/>
    <cellStyle name="Normal 3 5 4 4" xfId="43239"/>
    <cellStyle name="Normal 3 5 4 4 2" xfId="43240"/>
    <cellStyle name="Normal 3 5 4 5" xfId="43241"/>
    <cellStyle name="Normal 3 5 4 5 2" xfId="43242"/>
    <cellStyle name="Normal 3 5 4 6" xfId="43243"/>
    <cellStyle name="Normal 3 5 5" xfId="43244"/>
    <cellStyle name="Normal 3 5 5 2" xfId="43245"/>
    <cellStyle name="Normal 3 5 5 2 2" xfId="43246"/>
    <cellStyle name="Normal 3 5 5 2 2 2" xfId="43247"/>
    <cellStyle name="Normal 3 5 5 2 3" xfId="43248"/>
    <cellStyle name="Normal 3 5 5 2 3 2" xfId="43249"/>
    <cellStyle name="Normal 3 5 5 2 4" xfId="43250"/>
    <cellStyle name="Normal 3 5 5 2 4 2" xfId="43251"/>
    <cellStyle name="Normal 3 5 5 2 5" xfId="43252"/>
    <cellStyle name="Normal 3 5 5 3" xfId="43253"/>
    <cellStyle name="Normal 3 5 5 3 2" xfId="43254"/>
    <cellStyle name="Normal 3 5 5 4" xfId="43255"/>
    <cellStyle name="Normal 3 5 5 4 2" xfId="43256"/>
    <cellStyle name="Normal 3 5 5 5" xfId="43257"/>
    <cellStyle name="Normal 3 5 5 5 2" xfId="43258"/>
    <cellStyle name="Normal 3 5 5 6" xfId="43259"/>
    <cellStyle name="Normal 3 5 6" xfId="43260"/>
    <cellStyle name="Normal 3 5 6 2" xfId="43261"/>
    <cellStyle name="Normal 3 5 6 2 2" xfId="43262"/>
    <cellStyle name="Normal 3 5 6 3" xfId="43263"/>
    <cellStyle name="Normal 3 5 6 3 2" xfId="43264"/>
    <cellStyle name="Normal 3 5 6 4" xfId="43265"/>
    <cellStyle name="Normal 3 5 6 4 2" xfId="43266"/>
    <cellStyle name="Normal 3 5 6 5" xfId="43267"/>
    <cellStyle name="Normal 3 5 7" xfId="43268"/>
    <cellStyle name="Normal 3 5 7 2" xfId="43269"/>
    <cellStyle name="Normal 3 5 7 2 2" xfId="43270"/>
    <cellStyle name="Normal 3 5 7 3" xfId="43271"/>
    <cellStyle name="Normal 3 5 7 3 2" xfId="43272"/>
    <cellStyle name="Normal 3 5 7 4" xfId="43273"/>
    <cellStyle name="Normal 3 5 7 4 2" xfId="43274"/>
    <cellStyle name="Normal 3 5 7 5" xfId="43275"/>
    <cellStyle name="Normal 3 5 8" xfId="43276"/>
    <cellStyle name="Normal 3 5 8 2" xfId="43277"/>
    <cellStyle name="Normal 3 5 8 2 2" xfId="43278"/>
    <cellStyle name="Normal 3 5 8 3" xfId="43279"/>
    <cellStyle name="Normal 3 5 8 3 2" xfId="43280"/>
    <cellStyle name="Normal 3 5 8 4" xfId="43281"/>
    <cellStyle name="Normal 3 5 8 4 2" xfId="43282"/>
    <cellStyle name="Normal 3 5 8 5" xfId="43283"/>
    <cellStyle name="Normal 3 5 9" xfId="43284"/>
    <cellStyle name="Normal 3 5 9 2" xfId="43285"/>
    <cellStyle name="Normal 3 5 9 2 2" xfId="43286"/>
    <cellStyle name="Normal 3 5 9 3" xfId="43287"/>
    <cellStyle name="Normal 3 5 9 3 2" xfId="43288"/>
    <cellStyle name="Normal 3 5 9 4" xfId="43289"/>
    <cellStyle name="Normal 3 5 9 4 2" xfId="43290"/>
    <cellStyle name="Normal 3 5 9 5" xfId="43291"/>
    <cellStyle name="Normal 3 5_Net Zero &amp; QRP Award" xfId="43292"/>
    <cellStyle name="Normal 3 6" xfId="3470"/>
    <cellStyle name="Normal 3 6 10" xfId="43293"/>
    <cellStyle name="Normal 3 6 10 2" xfId="43294"/>
    <cellStyle name="Normal 3 6 11" xfId="43295"/>
    <cellStyle name="Normal 3 6 11 2" xfId="43296"/>
    <cellStyle name="Normal 3 6 12" xfId="43297"/>
    <cellStyle name="Normal 3 6 12 2" xfId="43298"/>
    <cellStyle name="Normal 3 6 13" xfId="43299"/>
    <cellStyle name="Normal 3 6 2" xfId="40185"/>
    <cellStyle name="Normal 3 6 2 2" xfId="43300"/>
    <cellStyle name="Normal 3 6 2 2 2" xfId="43301"/>
    <cellStyle name="Normal 3 6 2 2 2 2" xfId="43302"/>
    <cellStyle name="Normal 3 6 2 2 3" xfId="43303"/>
    <cellStyle name="Normal 3 6 2 2 3 2" xfId="43304"/>
    <cellStyle name="Normal 3 6 2 2 4" xfId="43305"/>
    <cellStyle name="Normal 3 6 2 2 4 2" xfId="43306"/>
    <cellStyle name="Normal 3 6 2 2 5" xfId="43307"/>
    <cellStyle name="Normal 3 6 2 3" xfId="43308"/>
    <cellStyle name="Normal 3 6 2 3 2" xfId="43309"/>
    <cellStyle name="Normal 3 6 2 4" xfId="43310"/>
    <cellStyle name="Normal 3 6 2 4 2" xfId="43311"/>
    <cellStyle name="Normal 3 6 2 5" xfId="43312"/>
    <cellStyle name="Normal 3 6 2 5 2" xfId="43313"/>
    <cellStyle name="Normal 3 6 2 6" xfId="43314"/>
    <cellStyle name="Normal 3 6 3" xfId="43315"/>
    <cellStyle name="Normal 3 6 3 2" xfId="43316"/>
    <cellStyle name="Normal 3 6 3 2 2" xfId="43317"/>
    <cellStyle name="Normal 3 6 3 2 2 2" xfId="43318"/>
    <cellStyle name="Normal 3 6 3 2 3" xfId="43319"/>
    <cellStyle name="Normal 3 6 3 2 3 2" xfId="43320"/>
    <cellStyle name="Normal 3 6 3 2 4" xfId="43321"/>
    <cellStyle name="Normal 3 6 3 2 4 2" xfId="43322"/>
    <cellStyle name="Normal 3 6 3 2 5" xfId="43323"/>
    <cellStyle name="Normal 3 6 3 3" xfId="43324"/>
    <cellStyle name="Normal 3 6 3 3 2" xfId="43325"/>
    <cellStyle name="Normal 3 6 3 4" xfId="43326"/>
    <cellStyle name="Normal 3 6 3 4 2" xfId="43327"/>
    <cellStyle name="Normal 3 6 3 5" xfId="43328"/>
    <cellStyle name="Normal 3 6 3 5 2" xfId="43329"/>
    <cellStyle name="Normal 3 6 3 6" xfId="43330"/>
    <cellStyle name="Normal 3 6 4" xfId="43331"/>
    <cellStyle name="Normal 3 6 4 2" xfId="43332"/>
    <cellStyle name="Normal 3 6 4 2 2" xfId="43333"/>
    <cellStyle name="Normal 3 6 4 2 2 2" xfId="43334"/>
    <cellStyle name="Normal 3 6 4 2 3" xfId="43335"/>
    <cellStyle name="Normal 3 6 4 2 3 2" xfId="43336"/>
    <cellStyle name="Normal 3 6 4 2 4" xfId="43337"/>
    <cellStyle name="Normal 3 6 4 2 4 2" xfId="43338"/>
    <cellStyle name="Normal 3 6 4 2 5" xfId="43339"/>
    <cellStyle name="Normal 3 6 4 3" xfId="43340"/>
    <cellStyle name="Normal 3 6 4 3 2" xfId="43341"/>
    <cellStyle name="Normal 3 6 4 4" xfId="43342"/>
    <cellStyle name="Normal 3 6 4 4 2" xfId="43343"/>
    <cellStyle name="Normal 3 6 4 5" xfId="43344"/>
    <cellStyle name="Normal 3 6 4 5 2" xfId="43345"/>
    <cellStyle name="Normal 3 6 4 6" xfId="43346"/>
    <cellStyle name="Normal 3 6 5" xfId="43347"/>
    <cellStyle name="Normal 3 6 5 2" xfId="43348"/>
    <cellStyle name="Normal 3 6 5 2 2" xfId="43349"/>
    <cellStyle name="Normal 3 6 5 2 2 2" xfId="43350"/>
    <cellStyle name="Normal 3 6 5 2 3" xfId="43351"/>
    <cellStyle name="Normal 3 6 5 2 3 2" xfId="43352"/>
    <cellStyle name="Normal 3 6 5 2 4" xfId="43353"/>
    <cellStyle name="Normal 3 6 5 2 4 2" xfId="43354"/>
    <cellStyle name="Normal 3 6 5 2 5" xfId="43355"/>
    <cellStyle name="Normal 3 6 5 3" xfId="43356"/>
    <cellStyle name="Normal 3 6 5 3 2" xfId="43357"/>
    <cellStyle name="Normal 3 6 5 4" xfId="43358"/>
    <cellStyle name="Normal 3 6 5 4 2" xfId="43359"/>
    <cellStyle name="Normal 3 6 5 5" xfId="43360"/>
    <cellStyle name="Normal 3 6 5 5 2" xfId="43361"/>
    <cellStyle name="Normal 3 6 5 6" xfId="43362"/>
    <cellStyle name="Normal 3 6 6" xfId="43363"/>
    <cellStyle name="Normal 3 6 6 2" xfId="43364"/>
    <cellStyle name="Normal 3 6 6 2 2" xfId="43365"/>
    <cellStyle name="Normal 3 6 6 3" xfId="43366"/>
    <cellStyle name="Normal 3 6 6 3 2" xfId="43367"/>
    <cellStyle name="Normal 3 6 6 4" xfId="43368"/>
    <cellStyle name="Normal 3 6 6 4 2" xfId="43369"/>
    <cellStyle name="Normal 3 6 6 5" xfId="43370"/>
    <cellStyle name="Normal 3 6 7" xfId="43371"/>
    <cellStyle name="Normal 3 6 7 2" xfId="43372"/>
    <cellStyle name="Normal 3 6 7 2 2" xfId="43373"/>
    <cellStyle name="Normal 3 6 7 3" xfId="43374"/>
    <cellStyle name="Normal 3 6 7 3 2" xfId="43375"/>
    <cellStyle name="Normal 3 6 7 4" xfId="43376"/>
    <cellStyle name="Normal 3 6 7 4 2" xfId="43377"/>
    <cellStyle name="Normal 3 6 7 5" xfId="43378"/>
    <cellStyle name="Normal 3 6 8" xfId="43379"/>
    <cellStyle name="Normal 3 6 8 2" xfId="43380"/>
    <cellStyle name="Normal 3 6 8 2 2" xfId="43381"/>
    <cellStyle name="Normal 3 6 8 3" xfId="43382"/>
    <cellStyle name="Normal 3 6 8 3 2" xfId="43383"/>
    <cellStyle name="Normal 3 6 8 4" xfId="43384"/>
    <cellStyle name="Normal 3 6 8 4 2" xfId="43385"/>
    <cellStyle name="Normal 3 6 8 5" xfId="43386"/>
    <cellStyle name="Normal 3 6 9" xfId="43387"/>
    <cellStyle name="Normal 3 6 9 2" xfId="43388"/>
    <cellStyle name="Normal 3 6 9 2 2" xfId="43389"/>
    <cellStyle name="Normal 3 6 9 3" xfId="43390"/>
    <cellStyle name="Normal 3 6 9 3 2" xfId="43391"/>
    <cellStyle name="Normal 3 6 9 4" xfId="43392"/>
    <cellStyle name="Normal 3 6 9 4 2" xfId="43393"/>
    <cellStyle name="Normal 3 6 9 5" xfId="43394"/>
    <cellStyle name="Normal 3 6_Net Zero &amp; QRP Award" xfId="43395"/>
    <cellStyle name="Normal 3 7" xfId="3471"/>
    <cellStyle name="Normal 3 7 2" xfId="40186"/>
    <cellStyle name="Normal 3 7 2 2" xfId="43396"/>
    <cellStyle name="Normal 3 7 3" xfId="43397"/>
    <cellStyle name="Normal 3 7 3 2" xfId="43398"/>
    <cellStyle name="Normal 3 7 4" xfId="43399"/>
    <cellStyle name="Normal 3 7 4 2" xfId="43400"/>
    <cellStyle name="Normal 3 7 5" xfId="43401"/>
    <cellStyle name="Normal 3 8" xfId="2953"/>
    <cellStyle name="Normal 3 8 2" xfId="43402"/>
    <cellStyle name="Normal 3 8 3" xfId="44989"/>
    <cellStyle name="Normal 3 9" xfId="40187"/>
    <cellStyle name="Normal 3 9 2" xfId="43403"/>
    <cellStyle name="Normal 3 9 3" xfId="44990"/>
    <cellStyle name="Normal 3_10051" xfId="1825"/>
    <cellStyle name="Normal 30" xfId="674"/>
    <cellStyle name="Normal 30 2" xfId="675"/>
    <cellStyle name="Normal 30 2 2" xfId="29780"/>
    <cellStyle name="Normal 30 2 3" xfId="45641"/>
    <cellStyle name="Normal 30 3" xfId="676"/>
    <cellStyle name="Normal 30 3 2" xfId="40188"/>
    <cellStyle name="Normal 30 4" xfId="677"/>
    <cellStyle name="Normal 30 4 2" xfId="40189"/>
    <cellStyle name="Normal 30 5" xfId="40190"/>
    <cellStyle name="Normal 30 5 2" xfId="42606"/>
    <cellStyle name="Normal 30 5 3" xfId="44991"/>
    <cellStyle name="Normal 30 6" xfId="40191"/>
    <cellStyle name="Normal 31" xfId="678"/>
    <cellStyle name="Normal 31 10" xfId="40192"/>
    <cellStyle name="Normal 31 2" xfId="679"/>
    <cellStyle name="Normal 31 2 2" xfId="680"/>
    <cellStyle name="Normal 31 2 2 10" xfId="1826"/>
    <cellStyle name="Normal 31 2 2 2" xfId="1827"/>
    <cellStyle name="Normal 31 2 2 2 2" xfId="29781"/>
    <cellStyle name="Normal 31 2 2 2 2 2" xfId="29782"/>
    <cellStyle name="Normal 31 2 2 2 2 2 2" xfId="29783"/>
    <cellStyle name="Normal 31 2 2 2 2 2 2 2" xfId="40193"/>
    <cellStyle name="Normal 31 2 2 2 2 2 3" xfId="29784"/>
    <cellStyle name="Normal 31 2 2 2 2 3" xfId="29785"/>
    <cellStyle name="Normal 31 2 2 2 2 3 2" xfId="29786"/>
    <cellStyle name="Normal 31 2 2 2 2 3 2 2" xfId="40194"/>
    <cellStyle name="Normal 31 2 2 2 2 3 3" xfId="29787"/>
    <cellStyle name="Normal 31 2 2 2 2 4" xfId="29788"/>
    <cellStyle name="Normal 31 2 2 2 2 4 2" xfId="40195"/>
    <cellStyle name="Normal 31 2 2 2 2 5" xfId="29789"/>
    <cellStyle name="Normal 31 2 2 2 3" xfId="29790"/>
    <cellStyle name="Normal 31 2 2 2 3 2" xfId="29791"/>
    <cellStyle name="Normal 31 2 2 2 3 2 2" xfId="40196"/>
    <cellStyle name="Normal 31 2 2 2 3 3" xfId="29792"/>
    <cellStyle name="Normal 31 2 2 2 4" xfId="29793"/>
    <cellStyle name="Normal 31 2 2 2 4 2" xfId="29794"/>
    <cellStyle name="Normal 31 2 2 2 4 2 2" xfId="40197"/>
    <cellStyle name="Normal 31 2 2 2 4 3" xfId="29795"/>
    <cellStyle name="Normal 31 2 2 2 5" xfId="29796"/>
    <cellStyle name="Normal 31 2 2 2 5 2" xfId="40198"/>
    <cellStyle name="Normal 31 2 2 2 6" xfId="29797"/>
    <cellStyle name="Normal 31 2 2 2 7" xfId="45642"/>
    <cellStyle name="Normal 31 2 2 3" xfId="29798"/>
    <cellStyle name="Normal 31 2 2 3 2" xfId="29799"/>
    <cellStyle name="Normal 31 2 2 3 2 2" xfId="29800"/>
    <cellStyle name="Normal 31 2 2 3 2 2 2" xfId="40199"/>
    <cellStyle name="Normal 31 2 2 3 2 3" xfId="29801"/>
    <cellStyle name="Normal 31 2 2 3 3" xfId="29802"/>
    <cellStyle name="Normal 31 2 2 3 3 2" xfId="29803"/>
    <cellStyle name="Normal 31 2 2 3 3 2 2" xfId="40200"/>
    <cellStyle name="Normal 31 2 2 3 3 3" xfId="29804"/>
    <cellStyle name="Normal 31 2 2 3 4" xfId="29805"/>
    <cellStyle name="Normal 31 2 2 3 4 2" xfId="40201"/>
    <cellStyle name="Normal 31 2 2 3 5" xfId="29806"/>
    <cellStyle name="Normal 31 2 2 4" xfId="29807"/>
    <cellStyle name="Normal 31 2 2 4 2" xfId="29808"/>
    <cellStyle name="Normal 31 2 2 4 2 2" xfId="40202"/>
    <cellStyle name="Normal 31 2 2 4 3" xfId="29809"/>
    <cellStyle name="Normal 31 2 2 5" xfId="29810"/>
    <cellStyle name="Normal 31 2 2 5 2" xfId="29811"/>
    <cellStyle name="Normal 31 2 2 5 2 2" xfId="40203"/>
    <cellStyle name="Normal 31 2 2 5 3" xfId="29812"/>
    <cellStyle name="Normal 31 2 2 6" xfId="29813"/>
    <cellStyle name="Normal 31 2 2 6 2" xfId="40204"/>
    <cellStyle name="Normal 31 2 2 7" xfId="29814"/>
    <cellStyle name="Normal 31 2 2 8" xfId="29815"/>
    <cellStyle name="Normal 31 2 2 9" xfId="45643"/>
    <cellStyle name="Normal 31 2 3" xfId="1828"/>
    <cellStyle name="Normal 31 2 3 2" xfId="29816"/>
    <cellStyle name="Normal 31 2 3 2 2" xfId="29817"/>
    <cellStyle name="Normal 31 2 3 2 2 2" xfId="29818"/>
    <cellStyle name="Normal 31 2 3 2 2 2 2" xfId="40205"/>
    <cellStyle name="Normal 31 2 3 2 2 3" xfId="29819"/>
    <cellStyle name="Normal 31 2 3 2 3" xfId="29820"/>
    <cellStyle name="Normal 31 2 3 2 3 2" xfId="29821"/>
    <cellStyle name="Normal 31 2 3 2 3 2 2" xfId="40206"/>
    <cellStyle name="Normal 31 2 3 2 3 3" xfId="29822"/>
    <cellStyle name="Normal 31 2 3 2 4" xfId="29823"/>
    <cellStyle name="Normal 31 2 3 2 4 2" xfId="40207"/>
    <cellStyle name="Normal 31 2 3 2 5" xfId="29824"/>
    <cellStyle name="Normal 31 2 3 3" xfId="29825"/>
    <cellStyle name="Normal 31 2 3 3 2" xfId="29826"/>
    <cellStyle name="Normal 31 2 3 3 2 2" xfId="40208"/>
    <cellStyle name="Normal 31 2 3 3 3" xfId="29827"/>
    <cellStyle name="Normal 31 2 3 4" xfId="29828"/>
    <cellStyle name="Normal 31 2 3 4 2" xfId="29829"/>
    <cellStyle name="Normal 31 2 3 4 2 2" xfId="40209"/>
    <cellStyle name="Normal 31 2 3 4 3" xfId="29830"/>
    <cellStyle name="Normal 31 2 3 5" xfId="29831"/>
    <cellStyle name="Normal 31 2 3 5 2" xfId="40210"/>
    <cellStyle name="Normal 31 2 3 6" xfId="29832"/>
    <cellStyle name="Normal 31 2 3 7" xfId="45644"/>
    <cellStyle name="Normal 31 2 4" xfId="29833"/>
    <cellStyle name="Normal 31 2 4 2" xfId="29834"/>
    <cellStyle name="Normal 31 2 4 2 2" xfId="29835"/>
    <cellStyle name="Normal 31 2 4 2 2 2" xfId="40211"/>
    <cellStyle name="Normal 31 2 4 2 3" xfId="29836"/>
    <cellStyle name="Normal 31 2 4 3" xfId="29837"/>
    <cellStyle name="Normal 31 2 4 3 2" xfId="29838"/>
    <cellStyle name="Normal 31 2 4 3 2 2" xfId="40212"/>
    <cellStyle name="Normal 31 2 4 3 3" xfId="29839"/>
    <cellStyle name="Normal 31 2 4 4" xfId="29840"/>
    <cellStyle name="Normal 31 2 4 4 2" xfId="40213"/>
    <cellStyle name="Normal 31 2 4 5" xfId="29841"/>
    <cellStyle name="Normal 31 2 5" xfId="29842"/>
    <cellStyle name="Normal 31 2 5 2" xfId="29843"/>
    <cellStyle name="Normal 31 2 5 2 2" xfId="40214"/>
    <cellStyle name="Normal 31 2 5 3" xfId="29844"/>
    <cellStyle name="Normal 31 2 6" xfId="29845"/>
    <cellStyle name="Normal 31 2 6 2" xfId="29846"/>
    <cellStyle name="Normal 31 2 6 2 2" xfId="40215"/>
    <cellStyle name="Normal 31 2 6 3" xfId="29847"/>
    <cellStyle name="Normal 31 2 7" xfId="29848"/>
    <cellStyle name="Normal 31 2 7 2" xfId="40216"/>
    <cellStyle name="Normal 31 2 8" xfId="29849"/>
    <cellStyle name="Normal 31 2 9" xfId="40217"/>
    <cellStyle name="Normal 31 3" xfId="681"/>
    <cellStyle name="Normal 31 3 2" xfId="682"/>
    <cellStyle name="Normal 31 3 2 2" xfId="29850"/>
    <cellStyle name="Normal 31 3 2 2 2" xfId="29851"/>
    <cellStyle name="Normal 31 3 2 2 2 2" xfId="29852"/>
    <cellStyle name="Normal 31 3 2 2 2 2 2" xfId="40218"/>
    <cellStyle name="Normal 31 3 2 2 2 3" xfId="29853"/>
    <cellStyle name="Normal 31 3 2 2 3" xfId="29854"/>
    <cellStyle name="Normal 31 3 2 2 3 2" xfId="29855"/>
    <cellStyle name="Normal 31 3 2 2 3 2 2" xfId="40219"/>
    <cellStyle name="Normal 31 3 2 2 3 3" xfId="29856"/>
    <cellStyle name="Normal 31 3 2 2 4" xfId="29857"/>
    <cellStyle name="Normal 31 3 2 2 4 2" xfId="40220"/>
    <cellStyle name="Normal 31 3 2 2 5" xfId="29858"/>
    <cellStyle name="Normal 31 3 2 3" xfId="29859"/>
    <cellStyle name="Normal 31 3 2 3 2" xfId="29860"/>
    <cellStyle name="Normal 31 3 2 3 2 2" xfId="40221"/>
    <cellStyle name="Normal 31 3 2 3 3" xfId="29861"/>
    <cellStyle name="Normal 31 3 2 4" xfId="29862"/>
    <cellStyle name="Normal 31 3 2 4 2" xfId="29863"/>
    <cellStyle name="Normal 31 3 2 4 2 2" xfId="40222"/>
    <cellStyle name="Normal 31 3 2 4 3" xfId="29864"/>
    <cellStyle name="Normal 31 3 2 5" xfId="29865"/>
    <cellStyle name="Normal 31 3 2 5 2" xfId="40223"/>
    <cellStyle name="Normal 31 3 2 6" xfId="29866"/>
    <cellStyle name="Normal 31 3 3" xfId="1829"/>
    <cellStyle name="Normal 31 3 3 2" xfId="29867"/>
    <cellStyle name="Normal 31 3 3 2 2" xfId="29868"/>
    <cellStyle name="Normal 31 3 3 2 2 2" xfId="40224"/>
    <cellStyle name="Normal 31 3 3 2 3" xfId="29869"/>
    <cellStyle name="Normal 31 3 3 3" xfId="29870"/>
    <cellStyle name="Normal 31 3 3 3 2" xfId="29871"/>
    <cellStyle name="Normal 31 3 3 3 2 2" xfId="40225"/>
    <cellStyle name="Normal 31 3 3 3 3" xfId="29872"/>
    <cellStyle name="Normal 31 3 3 4" xfId="29873"/>
    <cellStyle name="Normal 31 3 3 4 2" xfId="40226"/>
    <cellStyle name="Normal 31 3 3 5" xfId="29874"/>
    <cellStyle name="Normal 31 3 3 6" xfId="45645"/>
    <cellStyle name="Normal 31 3 4" xfId="29875"/>
    <cellStyle name="Normal 31 3 4 2" xfId="29876"/>
    <cellStyle name="Normal 31 3 4 2 2" xfId="40227"/>
    <cellStyle name="Normal 31 3 4 3" xfId="29877"/>
    <cellStyle name="Normal 31 3 4 4" xfId="29878"/>
    <cellStyle name="Normal 31 3 4 5" xfId="44688"/>
    <cellStyle name="Normal 31 3 5" xfId="29879"/>
    <cellStyle name="Normal 31 3 5 2" xfId="29880"/>
    <cellStyle name="Normal 31 3 5 2 2" xfId="40228"/>
    <cellStyle name="Normal 31 3 5 3" xfId="29881"/>
    <cellStyle name="Normal 31 3 6" xfId="29882"/>
    <cellStyle name="Normal 31 3 6 2" xfId="40229"/>
    <cellStyle name="Normal 31 3 7" xfId="29883"/>
    <cellStyle name="Normal 31 4" xfId="683"/>
    <cellStyle name="Normal 31 4 2" xfId="1831"/>
    <cellStyle name="Normal 31 4 2 2" xfId="29884"/>
    <cellStyle name="Normal 31 4 2 2 2" xfId="29885"/>
    <cellStyle name="Normal 31 4 2 2 2 2" xfId="40230"/>
    <cellStyle name="Normal 31 4 2 2 3" xfId="29886"/>
    <cellStyle name="Normal 31 4 2 3" xfId="29887"/>
    <cellStyle name="Normal 31 4 2 3 2" xfId="29888"/>
    <cellStyle name="Normal 31 4 2 3 2 2" xfId="40231"/>
    <cellStyle name="Normal 31 4 2 3 3" xfId="29889"/>
    <cellStyle name="Normal 31 4 2 4" xfId="29890"/>
    <cellStyle name="Normal 31 4 2 4 2" xfId="40232"/>
    <cellStyle name="Normal 31 4 2 5" xfId="29891"/>
    <cellStyle name="Normal 31 4 3" xfId="29892"/>
    <cellStyle name="Normal 31 4 3 2" xfId="29893"/>
    <cellStyle name="Normal 31 4 3 2 2" xfId="40233"/>
    <cellStyle name="Normal 31 4 3 3" xfId="29894"/>
    <cellStyle name="Normal 31 4 4" xfId="29895"/>
    <cellStyle name="Normal 31 4 4 2" xfId="29896"/>
    <cellStyle name="Normal 31 4 4 2 2" xfId="40234"/>
    <cellStyle name="Normal 31 4 4 3" xfId="29897"/>
    <cellStyle name="Normal 31 4 5" xfId="29898"/>
    <cellStyle name="Normal 31 4 5 2" xfId="40235"/>
    <cellStyle name="Normal 31 4 6" xfId="29899"/>
    <cellStyle name="Normal 31 4 7" xfId="29900"/>
    <cellStyle name="Normal 31 4 8" xfId="1830"/>
    <cellStyle name="Normal 31 5" xfId="29901"/>
    <cellStyle name="Normal 31 5 2" xfId="29902"/>
    <cellStyle name="Normal 31 5 2 2" xfId="29903"/>
    <cellStyle name="Normal 31 5 2 2 2" xfId="40236"/>
    <cellStyle name="Normal 31 5 2 3" xfId="29904"/>
    <cellStyle name="Normal 31 5 3" xfId="29905"/>
    <cellStyle name="Normal 31 5 3 2" xfId="29906"/>
    <cellStyle name="Normal 31 5 3 2 2" xfId="40237"/>
    <cellStyle name="Normal 31 5 3 3" xfId="29907"/>
    <cellStyle name="Normal 31 5 4" xfId="29908"/>
    <cellStyle name="Normal 31 5 4 2" xfId="40238"/>
    <cellStyle name="Normal 31 5 5" xfId="29909"/>
    <cellStyle name="Normal 31 5 6" xfId="42607"/>
    <cellStyle name="Normal 31 5 7" xfId="44992"/>
    <cellStyle name="Normal 31 6" xfId="29910"/>
    <cellStyle name="Normal 31 6 2" xfId="29911"/>
    <cellStyle name="Normal 31 6 2 2" xfId="40239"/>
    <cellStyle name="Normal 31 6 3" xfId="29912"/>
    <cellStyle name="Normal 31 7" xfId="29913"/>
    <cellStyle name="Normal 31 7 2" xfId="29914"/>
    <cellStyle name="Normal 31 7 2 2" xfId="40240"/>
    <cellStyle name="Normal 31 7 3" xfId="29915"/>
    <cellStyle name="Normal 31 8" xfId="29916"/>
    <cellStyle name="Normal 31 8 2" xfId="40241"/>
    <cellStyle name="Normal 31 9" xfId="29917"/>
    <cellStyle name="Normal 32" xfId="684"/>
    <cellStyle name="Normal 32 10" xfId="40242"/>
    <cellStyle name="Normal 32 2" xfId="685"/>
    <cellStyle name="Normal 32 2 2" xfId="686"/>
    <cellStyle name="Normal 32 2 2 2" xfId="1832"/>
    <cellStyle name="Normal 32 2 2 2 2" xfId="29918"/>
    <cellStyle name="Normal 32 2 2 2 2 2" xfId="29919"/>
    <cellStyle name="Normal 32 2 2 2 2 2 2" xfId="29920"/>
    <cellStyle name="Normal 32 2 2 2 2 2 2 2" xfId="40243"/>
    <cellStyle name="Normal 32 2 2 2 2 2 3" xfId="29921"/>
    <cellStyle name="Normal 32 2 2 2 2 3" xfId="29922"/>
    <cellStyle name="Normal 32 2 2 2 2 3 2" xfId="29923"/>
    <cellStyle name="Normal 32 2 2 2 2 3 2 2" xfId="40244"/>
    <cellStyle name="Normal 32 2 2 2 2 3 3" xfId="29924"/>
    <cellStyle name="Normal 32 2 2 2 2 4" xfId="29925"/>
    <cellStyle name="Normal 32 2 2 2 2 4 2" xfId="40245"/>
    <cellStyle name="Normal 32 2 2 2 2 5" xfId="29926"/>
    <cellStyle name="Normal 32 2 2 2 3" xfId="29927"/>
    <cellStyle name="Normal 32 2 2 2 3 2" xfId="29928"/>
    <cellStyle name="Normal 32 2 2 2 3 2 2" xfId="40246"/>
    <cellStyle name="Normal 32 2 2 2 3 3" xfId="29929"/>
    <cellStyle name="Normal 32 2 2 2 4" xfId="29930"/>
    <cellStyle name="Normal 32 2 2 2 4 2" xfId="29931"/>
    <cellStyle name="Normal 32 2 2 2 4 2 2" xfId="40247"/>
    <cellStyle name="Normal 32 2 2 2 4 3" xfId="29932"/>
    <cellStyle name="Normal 32 2 2 2 5" xfId="29933"/>
    <cellStyle name="Normal 32 2 2 2 5 2" xfId="40248"/>
    <cellStyle name="Normal 32 2 2 2 6" xfId="29934"/>
    <cellStyle name="Normal 32 2 2 2 7" xfId="45646"/>
    <cellStyle name="Normal 32 2 2 3" xfId="29935"/>
    <cellStyle name="Normal 32 2 2 3 2" xfId="29936"/>
    <cellStyle name="Normal 32 2 2 3 2 2" xfId="29937"/>
    <cellStyle name="Normal 32 2 2 3 2 2 2" xfId="40249"/>
    <cellStyle name="Normal 32 2 2 3 2 3" xfId="29938"/>
    <cellStyle name="Normal 32 2 2 3 3" xfId="29939"/>
    <cellStyle name="Normal 32 2 2 3 3 2" xfId="29940"/>
    <cellStyle name="Normal 32 2 2 3 3 2 2" xfId="40250"/>
    <cellStyle name="Normal 32 2 2 3 3 3" xfId="29941"/>
    <cellStyle name="Normal 32 2 2 3 4" xfId="29942"/>
    <cellStyle name="Normal 32 2 2 3 4 2" xfId="40251"/>
    <cellStyle name="Normal 32 2 2 3 5" xfId="29943"/>
    <cellStyle name="Normal 32 2 2 4" xfId="29944"/>
    <cellStyle name="Normal 32 2 2 4 2" xfId="29945"/>
    <cellStyle name="Normal 32 2 2 4 2 2" xfId="40252"/>
    <cellStyle name="Normal 32 2 2 4 3" xfId="29946"/>
    <cellStyle name="Normal 32 2 2 5" xfId="29947"/>
    <cellStyle name="Normal 32 2 2 5 2" xfId="29948"/>
    <cellStyle name="Normal 32 2 2 5 2 2" xfId="40253"/>
    <cellStyle name="Normal 32 2 2 5 3" xfId="29949"/>
    <cellStyle name="Normal 32 2 2 6" xfId="29950"/>
    <cellStyle name="Normal 32 2 2 6 2" xfId="40254"/>
    <cellStyle name="Normal 32 2 2 7" xfId="29951"/>
    <cellStyle name="Normal 32 2 2 8" xfId="45647"/>
    <cellStyle name="Normal 32 2 3" xfId="1833"/>
    <cellStyle name="Normal 32 2 3 2" xfId="29952"/>
    <cellStyle name="Normal 32 2 3 2 2" xfId="29953"/>
    <cellStyle name="Normal 32 2 3 2 2 2" xfId="29954"/>
    <cellStyle name="Normal 32 2 3 2 2 2 2" xfId="40255"/>
    <cellStyle name="Normal 32 2 3 2 2 3" xfId="29955"/>
    <cellStyle name="Normal 32 2 3 2 3" xfId="29956"/>
    <cellStyle name="Normal 32 2 3 2 3 2" xfId="29957"/>
    <cellStyle name="Normal 32 2 3 2 3 2 2" xfId="40256"/>
    <cellStyle name="Normal 32 2 3 2 3 3" xfId="29958"/>
    <cellStyle name="Normal 32 2 3 2 4" xfId="29959"/>
    <cellStyle name="Normal 32 2 3 2 4 2" xfId="40257"/>
    <cellStyle name="Normal 32 2 3 2 5" xfId="29960"/>
    <cellStyle name="Normal 32 2 3 3" xfId="29961"/>
    <cellStyle name="Normal 32 2 3 3 2" xfId="29962"/>
    <cellStyle name="Normal 32 2 3 3 2 2" xfId="40258"/>
    <cellStyle name="Normal 32 2 3 3 3" xfId="29963"/>
    <cellStyle name="Normal 32 2 3 4" xfId="29964"/>
    <cellStyle name="Normal 32 2 3 4 2" xfId="29965"/>
    <cellStyle name="Normal 32 2 3 4 2 2" xfId="40259"/>
    <cellStyle name="Normal 32 2 3 4 3" xfId="29966"/>
    <cellStyle name="Normal 32 2 3 5" xfId="29967"/>
    <cellStyle name="Normal 32 2 3 5 2" xfId="40260"/>
    <cellStyle name="Normal 32 2 3 6" xfId="29968"/>
    <cellStyle name="Normal 32 2 3 7" xfId="45648"/>
    <cellStyle name="Normal 32 2 4" xfId="29969"/>
    <cellStyle name="Normal 32 2 4 2" xfId="29970"/>
    <cellStyle name="Normal 32 2 4 2 2" xfId="29971"/>
    <cellStyle name="Normal 32 2 4 2 2 2" xfId="40261"/>
    <cellStyle name="Normal 32 2 4 2 3" xfId="29972"/>
    <cellStyle name="Normal 32 2 4 3" xfId="29973"/>
    <cellStyle name="Normal 32 2 4 3 2" xfId="29974"/>
    <cellStyle name="Normal 32 2 4 3 2 2" xfId="40262"/>
    <cellStyle name="Normal 32 2 4 3 3" xfId="29975"/>
    <cellStyle name="Normal 32 2 4 4" xfId="29976"/>
    <cellStyle name="Normal 32 2 4 4 2" xfId="40263"/>
    <cellStyle name="Normal 32 2 4 5" xfId="29977"/>
    <cellStyle name="Normal 32 2 5" xfId="29978"/>
    <cellStyle name="Normal 32 2 5 2" xfId="29979"/>
    <cellStyle name="Normal 32 2 5 2 2" xfId="40264"/>
    <cellStyle name="Normal 32 2 5 3" xfId="29980"/>
    <cellStyle name="Normal 32 2 6" xfId="29981"/>
    <cellStyle name="Normal 32 2 6 2" xfId="29982"/>
    <cellStyle name="Normal 32 2 6 2 2" xfId="40265"/>
    <cellStyle name="Normal 32 2 6 3" xfId="29983"/>
    <cellStyle name="Normal 32 2 7" xfId="29984"/>
    <cellStyle name="Normal 32 2 7 2" xfId="40266"/>
    <cellStyle name="Normal 32 2 8" xfId="29985"/>
    <cellStyle name="Normal 32 2 9" xfId="45649"/>
    <cellStyle name="Normal 32 3" xfId="687"/>
    <cellStyle name="Normal 32 3 2" xfId="1835"/>
    <cellStyle name="Normal 32 3 2 2" xfId="29986"/>
    <cellStyle name="Normal 32 3 2 2 2" xfId="29987"/>
    <cellStyle name="Normal 32 3 2 2 2 2" xfId="29988"/>
    <cellStyle name="Normal 32 3 2 2 2 2 2" xfId="40267"/>
    <cellStyle name="Normal 32 3 2 2 2 3" xfId="29989"/>
    <cellStyle name="Normal 32 3 2 2 3" xfId="29990"/>
    <cellStyle name="Normal 32 3 2 2 3 2" xfId="29991"/>
    <cellStyle name="Normal 32 3 2 2 3 2 2" xfId="40268"/>
    <cellStyle name="Normal 32 3 2 2 3 3" xfId="29992"/>
    <cellStyle name="Normal 32 3 2 2 4" xfId="29993"/>
    <cellStyle name="Normal 32 3 2 2 4 2" xfId="40269"/>
    <cellStyle name="Normal 32 3 2 2 5" xfId="29994"/>
    <cellStyle name="Normal 32 3 2 3" xfId="29995"/>
    <cellStyle name="Normal 32 3 2 3 2" xfId="29996"/>
    <cellStyle name="Normal 32 3 2 3 2 2" xfId="40270"/>
    <cellStyle name="Normal 32 3 2 3 3" xfId="29997"/>
    <cellStyle name="Normal 32 3 2 4" xfId="29998"/>
    <cellStyle name="Normal 32 3 2 4 2" xfId="29999"/>
    <cellStyle name="Normal 32 3 2 4 2 2" xfId="40271"/>
    <cellStyle name="Normal 32 3 2 4 3" xfId="30000"/>
    <cellStyle name="Normal 32 3 2 5" xfId="30001"/>
    <cellStyle name="Normal 32 3 2 5 2" xfId="40272"/>
    <cellStyle name="Normal 32 3 2 6" xfId="30002"/>
    <cellStyle name="Normal 32 3 3" xfId="30003"/>
    <cellStyle name="Normal 32 3 3 2" xfId="30004"/>
    <cellStyle name="Normal 32 3 3 2 2" xfId="30005"/>
    <cellStyle name="Normal 32 3 3 2 2 2" xfId="40273"/>
    <cellStyle name="Normal 32 3 3 2 3" xfId="30006"/>
    <cellStyle name="Normal 32 3 3 3" xfId="30007"/>
    <cellStyle name="Normal 32 3 3 3 2" xfId="30008"/>
    <cellStyle name="Normal 32 3 3 3 2 2" xfId="40274"/>
    <cellStyle name="Normal 32 3 3 3 3" xfId="30009"/>
    <cellStyle name="Normal 32 3 3 4" xfId="30010"/>
    <cellStyle name="Normal 32 3 3 4 2" xfId="40275"/>
    <cellStyle name="Normal 32 3 3 5" xfId="30011"/>
    <cellStyle name="Normal 32 3 4" xfId="30012"/>
    <cellStyle name="Normal 32 3 4 2" xfId="30013"/>
    <cellStyle name="Normal 32 3 4 2 2" xfId="40276"/>
    <cellStyle name="Normal 32 3 4 3" xfId="30014"/>
    <cellStyle name="Normal 32 3 5" xfId="30015"/>
    <cellStyle name="Normal 32 3 5 2" xfId="30016"/>
    <cellStyle name="Normal 32 3 5 2 2" xfId="40277"/>
    <cellStyle name="Normal 32 3 5 3" xfId="30017"/>
    <cellStyle name="Normal 32 3 6" xfId="30018"/>
    <cellStyle name="Normal 32 3 6 2" xfId="40278"/>
    <cellStyle name="Normal 32 3 7" xfId="30019"/>
    <cellStyle name="Normal 32 3 8" xfId="30020"/>
    <cellStyle name="Normal 32 3 9" xfId="1834"/>
    <cellStyle name="Normal 32 4" xfId="688"/>
    <cellStyle name="Normal 32 4 2" xfId="1837"/>
    <cellStyle name="Normal 32 4 2 2" xfId="30021"/>
    <cellStyle name="Normal 32 4 2 2 2" xfId="30022"/>
    <cellStyle name="Normal 32 4 2 2 2 2" xfId="40279"/>
    <cellStyle name="Normal 32 4 2 2 3" xfId="30023"/>
    <cellStyle name="Normal 32 4 2 3" xfId="30024"/>
    <cellStyle name="Normal 32 4 2 3 2" xfId="30025"/>
    <cellStyle name="Normal 32 4 2 3 2 2" xfId="40280"/>
    <cellStyle name="Normal 32 4 2 3 3" xfId="30026"/>
    <cellStyle name="Normal 32 4 2 4" xfId="30027"/>
    <cellStyle name="Normal 32 4 2 4 2" xfId="40281"/>
    <cellStyle name="Normal 32 4 2 5" xfId="30028"/>
    <cellStyle name="Normal 32 4 3" xfId="30029"/>
    <cellStyle name="Normal 32 4 3 2" xfId="30030"/>
    <cellStyle name="Normal 32 4 3 2 2" xfId="40282"/>
    <cellStyle name="Normal 32 4 3 3" xfId="30031"/>
    <cellStyle name="Normal 32 4 4" xfId="30032"/>
    <cellStyle name="Normal 32 4 4 2" xfId="30033"/>
    <cellStyle name="Normal 32 4 4 2 2" xfId="40283"/>
    <cellStyle name="Normal 32 4 4 3" xfId="30034"/>
    <cellStyle name="Normal 32 4 5" xfId="30035"/>
    <cellStyle name="Normal 32 4 5 2" xfId="40284"/>
    <cellStyle name="Normal 32 4 6" xfId="30036"/>
    <cellStyle name="Normal 32 4 7" xfId="30037"/>
    <cellStyle name="Normal 32 4 8" xfId="1836"/>
    <cellStyle name="Normal 32 5" xfId="30038"/>
    <cellStyle name="Normal 32 5 2" xfId="30039"/>
    <cellStyle name="Normal 32 5 2 2" xfId="30040"/>
    <cellStyle name="Normal 32 5 2 2 2" xfId="40285"/>
    <cellStyle name="Normal 32 5 2 3" xfId="30041"/>
    <cellStyle name="Normal 32 5 3" xfId="30042"/>
    <cellStyle name="Normal 32 5 3 2" xfId="30043"/>
    <cellStyle name="Normal 32 5 3 2 2" xfId="40286"/>
    <cellStyle name="Normal 32 5 3 3" xfId="30044"/>
    <cellStyle name="Normal 32 5 4" xfId="30045"/>
    <cellStyle name="Normal 32 5 4 2" xfId="40287"/>
    <cellStyle name="Normal 32 5 5" xfId="30046"/>
    <cellStyle name="Normal 32 5 6" xfId="42608"/>
    <cellStyle name="Normal 32 5 7" xfId="44993"/>
    <cellStyle name="Normal 32 6" xfId="30047"/>
    <cellStyle name="Normal 32 6 2" xfId="30048"/>
    <cellStyle name="Normal 32 6 2 2" xfId="40288"/>
    <cellStyle name="Normal 32 6 3" xfId="30049"/>
    <cellStyle name="Normal 32 7" xfId="30050"/>
    <cellStyle name="Normal 32 7 2" xfId="30051"/>
    <cellStyle name="Normal 32 7 2 2" xfId="40289"/>
    <cellStyle name="Normal 32 7 3" xfId="30052"/>
    <cellStyle name="Normal 32 8" xfId="30053"/>
    <cellStyle name="Normal 32 8 2" xfId="40290"/>
    <cellStyle name="Normal 32 9" xfId="30054"/>
    <cellStyle name="Normal 33" xfId="689"/>
    <cellStyle name="Normal 33 2" xfId="690"/>
    <cellStyle name="Normal 33 2 2" xfId="30055"/>
    <cellStyle name="Normal 33 3" xfId="691"/>
    <cellStyle name="Normal 33 3 2" xfId="40291"/>
    <cellStyle name="Normal 33 4" xfId="30056"/>
    <cellStyle name="Normal 33 5" xfId="40292"/>
    <cellStyle name="Normal 33 6" xfId="40293"/>
    <cellStyle name="Normal 34" xfId="692"/>
    <cellStyle name="Normal 34 2" xfId="693"/>
    <cellStyle name="Normal 34 2 2" xfId="30057"/>
    <cellStyle name="Normal 34 3" xfId="694"/>
    <cellStyle name="Normal 34 3 2" xfId="40294"/>
    <cellStyle name="Normal 34 4" xfId="40295"/>
    <cellStyle name="Normal 34 4 2" xfId="42609"/>
    <cellStyle name="Normal 34 4 3" xfId="44994"/>
    <cellStyle name="Normal 34 5" xfId="40296"/>
    <cellStyle name="Normal 34 6" xfId="40297"/>
    <cellStyle name="Normal 35" xfId="695"/>
    <cellStyle name="Normal 35 2" xfId="696"/>
    <cellStyle name="Normal 35 2 2" xfId="1839"/>
    <cellStyle name="Normal 35 2 2 2" xfId="30058"/>
    <cellStyle name="Normal 35 2 2 2 2" xfId="30059"/>
    <cellStyle name="Normal 35 2 2 2 2 2" xfId="30060"/>
    <cellStyle name="Normal 35 2 2 2 2 2 2" xfId="40298"/>
    <cellStyle name="Normal 35 2 2 2 2 3" xfId="30061"/>
    <cellStyle name="Normal 35 2 2 2 3" xfId="30062"/>
    <cellStyle name="Normal 35 2 2 2 3 2" xfId="30063"/>
    <cellStyle name="Normal 35 2 2 2 3 2 2" xfId="40299"/>
    <cellStyle name="Normal 35 2 2 2 3 3" xfId="30064"/>
    <cellStyle name="Normal 35 2 2 2 4" xfId="30065"/>
    <cellStyle name="Normal 35 2 2 2 4 2" xfId="40300"/>
    <cellStyle name="Normal 35 2 2 2 5" xfId="30066"/>
    <cellStyle name="Normal 35 2 2 3" xfId="30067"/>
    <cellStyle name="Normal 35 2 2 3 2" xfId="30068"/>
    <cellStyle name="Normal 35 2 2 3 2 2" xfId="40301"/>
    <cellStyle name="Normal 35 2 2 3 3" xfId="30069"/>
    <cellStyle name="Normal 35 2 2 4" xfId="30070"/>
    <cellStyle name="Normal 35 2 2 4 2" xfId="30071"/>
    <cellStyle name="Normal 35 2 2 4 2 2" xfId="40302"/>
    <cellStyle name="Normal 35 2 2 4 3" xfId="30072"/>
    <cellStyle name="Normal 35 2 2 5" xfId="30073"/>
    <cellStyle name="Normal 35 2 2 5 2" xfId="40303"/>
    <cellStyle name="Normal 35 2 2 6" xfId="30074"/>
    <cellStyle name="Normal 35 2 3" xfId="30075"/>
    <cellStyle name="Normal 35 2 3 2" xfId="30076"/>
    <cellStyle name="Normal 35 2 3 2 2" xfId="30077"/>
    <cellStyle name="Normal 35 2 3 2 2 2" xfId="40304"/>
    <cellStyle name="Normal 35 2 3 2 3" xfId="30078"/>
    <cellStyle name="Normal 35 2 3 3" xfId="30079"/>
    <cellStyle name="Normal 35 2 3 3 2" xfId="30080"/>
    <cellStyle name="Normal 35 2 3 3 2 2" xfId="40305"/>
    <cellStyle name="Normal 35 2 3 3 3" xfId="30081"/>
    <cellStyle name="Normal 35 2 3 4" xfId="30082"/>
    <cellStyle name="Normal 35 2 3 4 2" xfId="40306"/>
    <cellStyle name="Normal 35 2 3 5" xfId="30083"/>
    <cellStyle name="Normal 35 2 3 6" xfId="30084"/>
    <cellStyle name="Normal 35 2 3 7" xfId="44689"/>
    <cellStyle name="Normal 35 2 3 8" xfId="44995"/>
    <cellStyle name="Normal 35 2 4" xfId="30085"/>
    <cellStyle name="Normal 35 2 4 2" xfId="30086"/>
    <cellStyle name="Normal 35 2 4 2 2" xfId="40307"/>
    <cellStyle name="Normal 35 2 4 3" xfId="30087"/>
    <cellStyle name="Normal 35 2 5" xfId="30088"/>
    <cellStyle name="Normal 35 2 5 2" xfId="30089"/>
    <cellStyle name="Normal 35 2 5 2 2" xfId="40308"/>
    <cellStyle name="Normal 35 2 5 3" xfId="30090"/>
    <cellStyle name="Normal 35 2 6" xfId="30091"/>
    <cellStyle name="Normal 35 2 6 2" xfId="40309"/>
    <cellStyle name="Normal 35 2 7" xfId="30092"/>
    <cellStyle name="Normal 35 2 8" xfId="30093"/>
    <cellStyle name="Normal 35 2 9" xfId="1838"/>
    <cellStyle name="Normal 35 3" xfId="697"/>
    <cellStyle name="Normal 35 3 2" xfId="1841"/>
    <cellStyle name="Normal 35 3 2 2" xfId="30094"/>
    <cellStyle name="Normal 35 3 2 2 2" xfId="30095"/>
    <cellStyle name="Normal 35 3 2 2 2 2" xfId="40310"/>
    <cellStyle name="Normal 35 3 2 2 3" xfId="30096"/>
    <cellStyle name="Normal 35 3 2 3" xfId="30097"/>
    <cellStyle name="Normal 35 3 2 3 2" xfId="30098"/>
    <cellStyle name="Normal 35 3 2 3 2 2" xfId="40311"/>
    <cellStyle name="Normal 35 3 2 3 3" xfId="30099"/>
    <cellStyle name="Normal 35 3 2 4" xfId="30100"/>
    <cellStyle name="Normal 35 3 2 4 2" xfId="40312"/>
    <cellStyle name="Normal 35 3 2 5" xfId="30101"/>
    <cellStyle name="Normal 35 3 3" xfId="30102"/>
    <cellStyle name="Normal 35 3 3 2" xfId="30103"/>
    <cellStyle name="Normal 35 3 3 2 2" xfId="40313"/>
    <cellStyle name="Normal 35 3 3 3" xfId="30104"/>
    <cellStyle name="Normal 35 3 4" xfId="30105"/>
    <cellStyle name="Normal 35 3 4 2" xfId="30106"/>
    <cellStyle name="Normal 35 3 4 2 2" xfId="40314"/>
    <cellStyle name="Normal 35 3 4 3" xfId="30107"/>
    <cellStyle name="Normal 35 3 5" xfId="30108"/>
    <cellStyle name="Normal 35 3 5 2" xfId="40315"/>
    <cellStyle name="Normal 35 3 6" xfId="30109"/>
    <cellStyle name="Normal 35 3 7" xfId="30110"/>
    <cellStyle name="Normal 35 3 8" xfId="1840"/>
    <cellStyle name="Normal 35 4" xfId="30111"/>
    <cellStyle name="Normal 35 4 2" xfId="30112"/>
    <cellStyle name="Normal 35 4 2 2" xfId="30113"/>
    <cellStyle name="Normal 35 4 2 2 2" xfId="40316"/>
    <cellStyle name="Normal 35 4 2 3" xfId="30114"/>
    <cellStyle name="Normal 35 4 3" xfId="30115"/>
    <cellStyle name="Normal 35 4 3 2" xfId="30116"/>
    <cellStyle name="Normal 35 4 3 2 2" xfId="40317"/>
    <cellStyle name="Normal 35 4 3 3" xfId="30117"/>
    <cellStyle name="Normal 35 4 4" xfId="30118"/>
    <cellStyle name="Normal 35 4 4 2" xfId="40318"/>
    <cellStyle name="Normal 35 4 5" xfId="30119"/>
    <cellStyle name="Normal 35 4 6" xfId="42610"/>
    <cellStyle name="Normal 35 4 7" xfId="44996"/>
    <cellStyle name="Normal 35 5" xfId="30120"/>
    <cellStyle name="Normal 35 5 2" xfId="30121"/>
    <cellStyle name="Normal 35 5 2 2" xfId="40319"/>
    <cellStyle name="Normal 35 5 3" xfId="30122"/>
    <cellStyle name="Normal 35 6" xfId="30123"/>
    <cellStyle name="Normal 35 6 2" xfId="30124"/>
    <cellStyle name="Normal 35 6 2 2" xfId="40320"/>
    <cellStyle name="Normal 35 6 3" xfId="30125"/>
    <cellStyle name="Normal 35 7" xfId="30126"/>
    <cellStyle name="Normal 35 7 2" xfId="40321"/>
    <cellStyle name="Normal 35 8" xfId="30127"/>
    <cellStyle name="Normal 35 9" xfId="40322"/>
    <cellStyle name="Normal 36" xfId="698"/>
    <cellStyle name="Normal 36 2" xfId="699"/>
    <cellStyle name="Normal 36 2 2" xfId="1843"/>
    <cellStyle name="Normal 36 2 2 2" xfId="30128"/>
    <cellStyle name="Normal 36 2 2 2 2" xfId="30129"/>
    <cellStyle name="Normal 36 2 2 2 2 2" xfId="30130"/>
    <cellStyle name="Normal 36 2 2 2 2 2 2" xfId="40323"/>
    <cellStyle name="Normal 36 2 2 2 2 3" xfId="30131"/>
    <cellStyle name="Normal 36 2 2 2 3" xfId="30132"/>
    <cellStyle name="Normal 36 2 2 2 3 2" xfId="30133"/>
    <cellStyle name="Normal 36 2 2 2 3 2 2" xfId="40324"/>
    <cellStyle name="Normal 36 2 2 2 3 3" xfId="30134"/>
    <cellStyle name="Normal 36 2 2 2 4" xfId="30135"/>
    <cellStyle name="Normal 36 2 2 2 4 2" xfId="40325"/>
    <cellStyle name="Normal 36 2 2 2 5" xfId="30136"/>
    <cellStyle name="Normal 36 2 2 3" xfId="30137"/>
    <cellStyle name="Normal 36 2 2 3 2" xfId="30138"/>
    <cellStyle name="Normal 36 2 2 3 2 2" xfId="40326"/>
    <cellStyle name="Normal 36 2 2 3 3" xfId="30139"/>
    <cellStyle name="Normal 36 2 2 4" xfId="30140"/>
    <cellStyle name="Normal 36 2 2 4 2" xfId="30141"/>
    <cellStyle name="Normal 36 2 2 4 2 2" xfId="40327"/>
    <cellStyle name="Normal 36 2 2 4 3" xfId="30142"/>
    <cellStyle name="Normal 36 2 2 5" xfId="30143"/>
    <cellStyle name="Normal 36 2 2 5 2" xfId="40328"/>
    <cellStyle name="Normal 36 2 2 6" xfId="30144"/>
    <cellStyle name="Normal 36 2 3" xfId="30145"/>
    <cellStyle name="Normal 36 2 3 2" xfId="30146"/>
    <cellStyle name="Normal 36 2 3 2 2" xfId="30147"/>
    <cellStyle name="Normal 36 2 3 2 2 2" xfId="40329"/>
    <cellStyle name="Normal 36 2 3 2 3" xfId="30148"/>
    <cellStyle name="Normal 36 2 3 3" xfId="30149"/>
    <cellStyle name="Normal 36 2 3 3 2" xfId="30150"/>
    <cellStyle name="Normal 36 2 3 3 2 2" xfId="40330"/>
    <cellStyle name="Normal 36 2 3 3 3" xfId="30151"/>
    <cellStyle name="Normal 36 2 3 4" xfId="30152"/>
    <cellStyle name="Normal 36 2 3 4 2" xfId="40331"/>
    <cellStyle name="Normal 36 2 3 5" xfId="30153"/>
    <cellStyle name="Normal 36 2 3 6" xfId="30154"/>
    <cellStyle name="Normal 36 2 3 7" xfId="44690"/>
    <cellStyle name="Normal 36 2 3 8" xfId="44997"/>
    <cellStyle name="Normal 36 2 4" xfId="30155"/>
    <cellStyle name="Normal 36 2 4 2" xfId="30156"/>
    <cellStyle name="Normal 36 2 4 2 2" xfId="40332"/>
    <cellStyle name="Normal 36 2 4 3" xfId="30157"/>
    <cellStyle name="Normal 36 2 5" xfId="30158"/>
    <cellStyle name="Normal 36 2 5 2" xfId="30159"/>
    <cellStyle name="Normal 36 2 5 2 2" xfId="40333"/>
    <cellStyle name="Normal 36 2 5 3" xfId="30160"/>
    <cellStyle name="Normal 36 2 6" xfId="30161"/>
    <cellStyle name="Normal 36 2 6 2" xfId="40334"/>
    <cellStyle name="Normal 36 2 7" xfId="30162"/>
    <cellStyle name="Normal 36 2 8" xfId="30163"/>
    <cellStyle name="Normal 36 2 9" xfId="1842"/>
    <cellStyle name="Normal 36 3" xfId="700"/>
    <cellStyle name="Normal 36 3 2" xfId="30164"/>
    <cellStyle name="Normal 36 3 2 2" xfId="30165"/>
    <cellStyle name="Normal 36 3 2 2 2" xfId="30166"/>
    <cellStyle name="Normal 36 3 2 2 2 2" xfId="40335"/>
    <cellStyle name="Normal 36 3 2 2 3" xfId="30167"/>
    <cellStyle name="Normal 36 3 2 3" xfId="30168"/>
    <cellStyle name="Normal 36 3 2 3 2" xfId="30169"/>
    <cellStyle name="Normal 36 3 2 3 2 2" xfId="40336"/>
    <cellStyle name="Normal 36 3 2 3 3" xfId="30170"/>
    <cellStyle name="Normal 36 3 2 4" xfId="30171"/>
    <cellStyle name="Normal 36 3 2 4 2" xfId="40337"/>
    <cellStyle name="Normal 36 3 2 5" xfId="30172"/>
    <cellStyle name="Normal 36 3 3" xfId="30173"/>
    <cellStyle name="Normal 36 3 3 2" xfId="30174"/>
    <cellStyle name="Normal 36 3 3 2 2" xfId="40338"/>
    <cellStyle name="Normal 36 3 3 3" xfId="30175"/>
    <cellStyle name="Normal 36 3 4" xfId="30176"/>
    <cellStyle name="Normal 36 3 4 2" xfId="30177"/>
    <cellStyle name="Normal 36 3 4 2 2" xfId="40339"/>
    <cellStyle name="Normal 36 3 4 3" xfId="30178"/>
    <cellStyle name="Normal 36 3 5" xfId="30179"/>
    <cellStyle name="Normal 36 3 5 2" xfId="40340"/>
    <cellStyle name="Normal 36 3 6" xfId="30180"/>
    <cellStyle name="Normal 36 4" xfId="30181"/>
    <cellStyle name="Normal 36 4 2" xfId="30182"/>
    <cellStyle name="Normal 36 4 2 2" xfId="30183"/>
    <cellStyle name="Normal 36 4 2 2 2" xfId="40341"/>
    <cellStyle name="Normal 36 4 2 3" xfId="30184"/>
    <cellStyle name="Normal 36 4 3" xfId="30185"/>
    <cellStyle name="Normal 36 4 3 2" xfId="30186"/>
    <cellStyle name="Normal 36 4 3 2 2" xfId="40342"/>
    <cellStyle name="Normal 36 4 3 3" xfId="30187"/>
    <cellStyle name="Normal 36 4 4" xfId="30188"/>
    <cellStyle name="Normal 36 4 4 2" xfId="40343"/>
    <cellStyle name="Normal 36 4 5" xfId="30189"/>
    <cellStyle name="Normal 36 5" xfId="30190"/>
    <cellStyle name="Normal 36 5 2" xfId="30191"/>
    <cellStyle name="Normal 36 5 2 2" xfId="40344"/>
    <cellStyle name="Normal 36 5 3" xfId="30192"/>
    <cellStyle name="Normal 36 6" xfId="30193"/>
    <cellStyle name="Normal 36 6 2" xfId="30194"/>
    <cellStyle name="Normal 36 6 2 2" xfId="40345"/>
    <cellStyle name="Normal 36 6 3" xfId="30195"/>
    <cellStyle name="Normal 36 7" xfId="30196"/>
    <cellStyle name="Normal 36 7 2" xfId="40346"/>
    <cellStyle name="Normal 36 8" xfId="30197"/>
    <cellStyle name="Normal 36 9" xfId="40347"/>
    <cellStyle name="Normal 37" xfId="701"/>
    <cellStyle name="Normal 37 2" xfId="702"/>
    <cellStyle name="Normal 37 2 2" xfId="1845"/>
    <cellStyle name="Normal 37 2 2 2" xfId="30198"/>
    <cellStyle name="Normal 37 2 2 2 2" xfId="30199"/>
    <cellStyle name="Normal 37 2 2 2 2 2" xfId="30200"/>
    <cellStyle name="Normal 37 2 2 2 2 2 2" xfId="40348"/>
    <cellStyle name="Normal 37 2 2 2 2 3" xfId="30201"/>
    <cellStyle name="Normal 37 2 2 2 3" xfId="30202"/>
    <cellStyle name="Normal 37 2 2 2 3 2" xfId="30203"/>
    <cellStyle name="Normal 37 2 2 2 3 2 2" xfId="40349"/>
    <cellStyle name="Normal 37 2 2 2 3 3" xfId="30204"/>
    <cellStyle name="Normal 37 2 2 2 4" xfId="30205"/>
    <cellStyle name="Normal 37 2 2 2 4 2" xfId="40350"/>
    <cellStyle name="Normal 37 2 2 2 5" xfId="30206"/>
    <cellStyle name="Normal 37 2 2 3" xfId="30207"/>
    <cellStyle name="Normal 37 2 2 3 2" xfId="30208"/>
    <cellStyle name="Normal 37 2 2 3 2 2" xfId="40351"/>
    <cellStyle name="Normal 37 2 2 3 3" xfId="30209"/>
    <cellStyle name="Normal 37 2 2 4" xfId="30210"/>
    <cellStyle name="Normal 37 2 2 4 2" xfId="30211"/>
    <cellStyle name="Normal 37 2 2 4 2 2" xfId="40352"/>
    <cellStyle name="Normal 37 2 2 4 3" xfId="30212"/>
    <cellStyle name="Normal 37 2 2 5" xfId="30213"/>
    <cellStyle name="Normal 37 2 2 5 2" xfId="40353"/>
    <cellStyle name="Normal 37 2 2 6" xfId="30214"/>
    <cellStyle name="Normal 37 2 3" xfId="30215"/>
    <cellStyle name="Normal 37 2 3 2" xfId="30216"/>
    <cellStyle name="Normal 37 2 3 2 2" xfId="30217"/>
    <cellStyle name="Normal 37 2 3 2 2 2" xfId="40354"/>
    <cellStyle name="Normal 37 2 3 2 3" xfId="30218"/>
    <cellStyle name="Normal 37 2 3 3" xfId="30219"/>
    <cellStyle name="Normal 37 2 3 3 2" xfId="30220"/>
    <cellStyle name="Normal 37 2 3 3 2 2" xfId="40355"/>
    <cellStyle name="Normal 37 2 3 3 3" xfId="30221"/>
    <cellStyle name="Normal 37 2 3 4" xfId="30222"/>
    <cellStyle name="Normal 37 2 3 4 2" xfId="40356"/>
    <cellStyle name="Normal 37 2 3 5" xfId="30223"/>
    <cellStyle name="Normal 37 2 4" xfId="30224"/>
    <cellStyle name="Normal 37 2 4 2" xfId="30225"/>
    <cellStyle name="Normal 37 2 4 2 2" xfId="40357"/>
    <cellStyle name="Normal 37 2 4 3" xfId="30226"/>
    <cellStyle name="Normal 37 2 5" xfId="30227"/>
    <cellStyle name="Normal 37 2 5 2" xfId="30228"/>
    <cellStyle name="Normal 37 2 5 2 2" xfId="40358"/>
    <cellStyle name="Normal 37 2 5 3" xfId="30229"/>
    <cellStyle name="Normal 37 2 6" xfId="30230"/>
    <cellStyle name="Normal 37 2 6 2" xfId="40359"/>
    <cellStyle name="Normal 37 2 7" xfId="30231"/>
    <cellStyle name="Normal 37 2 8" xfId="30232"/>
    <cellStyle name="Normal 37 2 9" xfId="1844"/>
    <cellStyle name="Normal 37 3" xfId="703"/>
    <cellStyle name="Normal 37 3 2" xfId="30233"/>
    <cellStyle name="Normal 37 3 2 2" xfId="30234"/>
    <cellStyle name="Normal 37 3 2 2 2" xfId="30235"/>
    <cellStyle name="Normal 37 3 2 2 2 2" xfId="40360"/>
    <cellStyle name="Normal 37 3 2 2 3" xfId="30236"/>
    <cellStyle name="Normal 37 3 2 3" xfId="30237"/>
    <cellStyle name="Normal 37 3 2 3 2" xfId="30238"/>
    <cellStyle name="Normal 37 3 2 3 2 2" xfId="40361"/>
    <cellStyle name="Normal 37 3 2 3 3" xfId="30239"/>
    <cellStyle name="Normal 37 3 2 4" xfId="30240"/>
    <cellStyle name="Normal 37 3 2 4 2" xfId="40362"/>
    <cellStyle name="Normal 37 3 2 5" xfId="30241"/>
    <cellStyle name="Normal 37 3 3" xfId="30242"/>
    <cellStyle name="Normal 37 3 3 2" xfId="30243"/>
    <cellStyle name="Normal 37 3 3 2 2" xfId="40363"/>
    <cellStyle name="Normal 37 3 3 3" xfId="30244"/>
    <cellStyle name="Normal 37 3 4" xfId="30245"/>
    <cellStyle name="Normal 37 3 4 2" xfId="30246"/>
    <cellStyle name="Normal 37 3 4 2 2" xfId="40364"/>
    <cellStyle name="Normal 37 3 4 3" xfId="30247"/>
    <cellStyle name="Normal 37 3 5" xfId="30248"/>
    <cellStyle name="Normal 37 3 5 2" xfId="40365"/>
    <cellStyle name="Normal 37 3 6" xfId="30249"/>
    <cellStyle name="Normal 37 4" xfId="30250"/>
    <cellStyle name="Normal 37 4 2" xfId="30251"/>
    <cellStyle name="Normal 37 4 2 2" xfId="30252"/>
    <cellStyle name="Normal 37 4 2 2 2" xfId="40366"/>
    <cellStyle name="Normal 37 4 2 3" xfId="30253"/>
    <cellStyle name="Normal 37 4 3" xfId="30254"/>
    <cellStyle name="Normal 37 4 3 2" xfId="30255"/>
    <cellStyle name="Normal 37 4 3 2 2" xfId="40367"/>
    <cellStyle name="Normal 37 4 3 3" xfId="30256"/>
    <cellStyle name="Normal 37 4 4" xfId="30257"/>
    <cellStyle name="Normal 37 4 4 2" xfId="40368"/>
    <cellStyle name="Normal 37 4 5" xfId="30258"/>
    <cellStyle name="Normal 37 5" xfId="30259"/>
    <cellStyle name="Normal 37 5 2" xfId="30260"/>
    <cellStyle name="Normal 37 5 2 2" xfId="40369"/>
    <cellStyle name="Normal 37 5 3" xfId="30261"/>
    <cellStyle name="Normal 37 6" xfId="30262"/>
    <cellStyle name="Normal 37 6 2" xfId="30263"/>
    <cellStyle name="Normal 37 6 2 2" xfId="40370"/>
    <cellStyle name="Normal 37 6 3" xfId="30264"/>
    <cellStyle name="Normal 37 6 4" xfId="42611"/>
    <cellStyle name="Normal 37 6 5" xfId="44998"/>
    <cellStyle name="Normal 37 7" xfId="30265"/>
    <cellStyle name="Normal 37 7 2" xfId="40371"/>
    <cellStyle name="Normal 37 8" xfId="30266"/>
    <cellStyle name="Normal 37 9" xfId="40372"/>
    <cellStyle name="Normal 38" xfId="704"/>
    <cellStyle name="Normal 38 2" xfId="705"/>
    <cellStyle name="Normal 38 2 2" xfId="1847"/>
    <cellStyle name="Normal 38 2 2 2" xfId="30267"/>
    <cellStyle name="Normal 38 2 2 2 2" xfId="30268"/>
    <cellStyle name="Normal 38 2 2 2 2 2" xfId="30269"/>
    <cellStyle name="Normal 38 2 2 2 2 2 2" xfId="40373"/>
    <cellStyle name="Normal 38 2 2 2 2 3" xfId="30270"/>
    <cellStyle name="Normal 38 2 2 2 3" xfId="30271"/>
    <cellStyle name="Normal 38 2 2 2 3 2" xfId="30272"/>
    <cellStyle name="Normal 38 2 2 2 3 2 2" xfId="40374"/>
    <cellStyle name="Normal 38 2 2 2 3 3" xfId="30273"/>
    <cellStyle name="Normal 38 2 2 2 4" xfId="30274"/>
    <cellStyle name="Normal 38 2 2 2 4 2" xfId="40375"/>
    <cellStyle name="Normal 38 2 2 2 5" xfId="30275"/>
    <cellStyle name="Normal 38 2 2 3" xfId="30276"/>
    <cellStyle name="Normal 38 2 2 3 2" xfId="30277"/>
    <cellStyle name="Normal 38 2 2 3 2 2" xfId="40376"/>
    <cellStyle name="Normal 38 2 2 3 3" xfId="30278"/>
    <cellStyle name="Normal 38 2 2 4" xfId="30279"/>
    <cellStyle name="Normal 38 2 2 4 2" xfId="30280"/>
    <cellStyle name="Normal 38 2 2 4 2 2" xfId="40377"/>
    <cellStyle name="Normal 38 2 2 4 3" xfId="30281"/>
    <cellStyle name="Normal 38 2 2 5" xfId="30282"/>
    <cellStyle name="Normal 38 2 2 5 2" xfId="40378"/>
    <cellStyle name="Normal 38 2 2 6" xfId="30283"/>
    <cellStyle name="Normal 38 2 3" xfId="30284"/>
    <cellStyle name="Normal 38 2 3 2" xfId="30285"/>
    <cellStyle name="Normal 38 2 3 2 2" xfId="30286"/>
    <cellStyle name="Normal 38 2 3 2 2 2" xfId="40379"/>
    <cellStyle name="Normal 38 2 3 2 3" xfId="30287"/>
    <cellStyle name="Normal 38 2 3 3" xfId="30288"/>
    <cellStyle name="Normal 38 2 3 3 2" xfId="30289"/>
    <cellStyle name="Normal 38 2 3 3 2 2" xfId="40380"/>
    <cellStyle name="Normal 38 2 3 3 3" xfId="30290"/>
    <cellStyle name="Normal 38 2 3 4" xfId="30291"/>
    <cellStyle name="Normal 38 2 3 4 2" xfId="40381"/>
    <cellStyle name="Normal 38 2 3 5" xfId="30292"/>
    <cellStyle name="Normal 38 2 4" xfId="30293"/>
    <cellStyle name="Normal 38 2 4 2" xfId="30294"/>
    <cellStyle name="Normal 38 2 4 2 2" xfId="40382"/>
    <cellStyle name="Normal 38 2 4 3" xfId="30295"/>
    <cellStyle name="Normal 38 2 5" xfId="30296"/>
    <cellStyle name="Normal 38 2 5 2" xfId="30297"/>
    <cellStyle name="Normal 38 2 5 2 2" xfId="40383"/>
    <cellStyle name="Normal 38 2 5 3" xfId="30298"/>
    <cellStyle name="Normal 38 2 6" xfId="30299"/>
    <cellStyle name="Normal 38 2 6 2" xfId="40384"/>
    <cellStyle name="Normal 38 2 7" xfId="30300"/>
    <cellStyle name="Normal 38 2 8" xfId="30301"/>
    <cellStyle name="Normal 38 2 9" xfId="1846"/>
    <cellStyle name="Normal 38 3" xfId="706"/>
    <cellStyle name="Normal 38 3 2" xfId="30302"/>
    <cellStyle name="Normal 38 3 2 2" xfId="30303"/>
    <cellStyle name="Normal 38 3 2 2 2" xfId="30304"/>
    <cellStyle name="Normal 38 3 2 2 2 2" xfId="40385"/>
    <cellStyle name="Normal 38 3 2 2 3" xfId="30305"/>
    <cellStyle name="Normal 38 3 2 3" xfId="30306"/>
    <cellStyle name="Normal 38 3 2 3 2" xfId="30307"/>
    <cellStyle name="Normal 38 3 2 3 2 2" xfId="40386"/>
    <cellStyle name="Normal 38 3 2 3 3" xfId="30308"/>
    <cellStyle name="Normal 38 3 2 4" xfId="30309"/>
    <cellStyle name="Normal 38 3 2 4 2" xfId="40387"/>
    <cellStyle name="Normal 38 3 2 5" xfId="30310"/>
    <cellStyle name="Normal 38 3 3" xfId="30311"/>
    <cellStyle name="Normal 38 3 3 2" xfId="30312"/>
    <cellStyle name="Normal 38 3 3 2 2" xfId="40388"/>
    <cellStyle name="Normal 38 3 3 3" xfId="30313"/>
    <cellStyle name="Normal 38 3 4" xfId="30314"/>
    <cellStyle name="Normal 38 3 4 2" xfId="30315"/>
    <cellStyle name="Normal 38 3 4 2 2" xfId="40389"/>
    <cellStyle name="Normal 38 3 4 3" xfId="30316"/>
    <cellStyle name="Normal 38 3 5" xfId="30317"/>
    <cellStyle name="Normal 38 3 5 2" xfId="40390"/>
    <cellStyle name="Normal 38 3 6" xfId="30318"/>
    <cellStyle name="Normal 38 4" xfId="30319"/>
    <cellStyle name="Normal 38 4 2" xfId="30320"/>
    <cellStyle name="Normal 38 4 2 2" xfId="30321"/>
    <cellStyle name="Normal 38 4 2 2 2" xfId="40391"/>
    <cellStyle name="Normal 38 4 2 3" xfId="30322"/>
    <cellStyle name="Normal 38 4 3" xfId="30323"/>
    <cellStyle name="Normal 38 4 3 2" xfId="30324"/>
    <cellStyle name="Normal 38 4 3 2 2" xfId="40392"/>
    <cellStyle name="Normal 38 4 3 3" xfId="30325"/>
    <cellStyle name="Normal 38 4 4" xfId="30326"/>
    <cellStyle name="Normal 38 4 4 2" xfId="40393"/>
    <cellStyle name="Normal 38 4 5" xfId="30327"/>
    <cellStyle name="Normal 38 4 6" xfId="42612"/>
    <cellStyle name="Normal 38 4 7" xfId="44999"/>
    <cellStyle name="Normal 38 5" xfId="30328"/>
    <cellStyle name="Normal 38 5 2" xfId="30329"/>
    <cellStyle name="Normal 38 5 2 2" xfId="40394"/>
    <cellStyle name="Normal 38 5 3" xfId="30330"/>
    <cellStyle name="Normal 38 6" xfId="30331"/>
    <cellStyle name="Normal 38 6 2" xfId="30332"/>
    <cellStyle name="Normal 38 6 2 2" xfId="40395"/>
    <cellStyle name="Normal 38 6 3" xfId="30333"/>
    <cellStyle name="Normal 38 7" xfId="30334"/>
    <cellStyle name="Normal 38 7 2" xfId="40396"/>
    <cellStyle name="Normal 38 8" xfId="30335"/>
    <cellStyle name="Normal 38 9" xfId="40397"/>
    <cellStyle name="Normal 39" xfId="707"/>
    <cellStyle name="Normal 39 2" xfId="708"/>
    <cellStyle name="Normal 39 2 2" xfId="1849"/>
    <cellStyle name="Normal 39 2 2 2" xfId="30336"/>
    <cellStyle name="Normal 39 2 2 2 2" xfId="30337"/>
    <cellStyle name="Normal 39 2 2 2 2 2" xfId="30338"/>
    <cellStyle name="Normal 39 2 2 2 2 2 2" xfId="40398"/>
    <cellStyle name="Normal 39 2 2 2 2 3" xfId="30339"/>
    <cellStyle name="Normal 39 2 2 2 3" xfId="30340"/>
    <cellStyle name="Normal 39 2 2 2 3 2" xfId="30341"/>
    <cellStyle name="Normal 39 2 2 2 3 2 2" xfId="40399"/>
    <cellStyle name="Normal 39 2 2 2 3 3" xfId="30342"/>
    <cellStyle name="Normal 39 2 2 2 4" xfId="30343"/>
    <cellStyle name="Normal 39 2 2 2 4 2" xfId="40400"/>
    <cellStyle name="Normal 39 2 2 2 5" xfId="30344"/>
    <cellStyle name="Normal 39 2 2 3" xfId="30345"/>
    <cellStyle name="Normal 39 2 2 3 2" xfId="30346"/>
    <cellStyle name="Normal 39 2 2 3 2 2" xfId="40401"/>
    <cellStyle name="Normal 39 2 2 3 3" xfId="30347"/>
    <cellStyle name="Normal 39 2 2 4" xfId="30348"/>
    <cellStyle name="Normal 39 2 2 4 2" xfId="30349"/>
    <cellStyle name="Normal 39 2 2 4 2 2" xfId="40402"/>
    <cellStyle name="Normal 39 2 2 4 3" xfId="30350"/>
    <cellStyle name="Normal 39 2 2 5" xfId="30351"/>
    <cellStyle name="Normal 39 2 2 5 2" xfId="40403"/>
    <cellStyle name="Normal 39 2 2 6" xfId="30352"/>
    <cellStyle name="Normal 39 2 3" xfId="30353"/>
    <cellStyle name="Normal 39 2 3 2" xfId="30354"/>
    <cellStyle name="Normal 39 2 3 2 2" xfId="30355"/>
    <cellStyle name="Normal 39 2 3 2 2 2" xfId="40404"/>
    <cellStyle name="Normal 39 2 3 2 3" xfId="30356"/>
    <cellStyle name="Normal 39 2 3 3" xfId="30357"/>
    <cellStyle name="Normal 39 2 3 3 2" xfId="30358"/>
    <cellStyle name="Normal 39 2 3 3 2 2" xfId="40405"/>
    <cellStyle name="Normal 39 2 3 3 3" xfId="30359"/>
    <cellStyle name="Normal 39 2 3 4" xfId="30360"/>
    <cellStyle name="Normal 39 2 3 4 2" xfId="40406"/>
    <cellStyle name="Normal 39 2 3 5" xfId="30361"/>
    <cellStyle name="Normal 39 2 4" xfId="30362"/>
    <cellStyle name="Normal 39 2 4 2" xfId="30363"/>
    <cellStyle name="Normal 39 2 4 2 2" xfId="40407"/>
    <cellStyle name="Normal 39 2 4 3" xfId="30364"/>
    <cellStyle name="Normal 39 2 5" xfId="30365"/>
    <cellStyle name="Normal 39 2 5 2" xfId="30366"/>
    <cellStyle name="Normal 39 2 5 2 2" xfId="40408"/>
    <cellStyle name="Normal 39 2 5 3" xfId="30367"/>
    <cellStyle name="Normal 39 2 6" xfId="30368"/>
    <cellStyle name="Normal 39 2 6 2" xfId="40409"/>
    <cellStyle name="Normal 39 2 7" xfId="30369"/>
    <cellStyle name="Normal 39 2 8" xfId="30370"/>
    <cellStyle name="Normal 39 2 9" xfId="1848"/>
    <cellStyle name="Normal 39 3" xfId="709"/>
    <cellStyle name="Normal 39 3 2" xfId="30371"/>
    <cellStyle name="Normal 39 3 2 2" xfId="30372"/>
    <cellStyle name="Normal 39 3 2 2 2" xfId="30373"/>
    <cellStyle name="Normal 39 3 2 2 2 2" xfId="40410"/>
    <cellStyle name="Normal 39 3 2 2 3" xfId="30374"/>
    <cellStyle name="Normal 39 3 2 3" xfId="30375"/>
    <cellStyle name="Normal 39 3 2 3 2" xfId="30376"/>
    <cellStyle name="Normal 39 3 2 3 2 2" xfId="40411"/>
    <cellStyle name="Normal 39 3 2 3 3" xfId="30377"/>
    <cellStyle name="Normal 39 3 2 4" xfId="30378"/>
    <cellStyle name="Normal 39 3 2 4 2" xfId="40412"/>
    <cellStyle name="Normal 39 3 2 5" xfId="30379"/>
    <cellStyle name="Normal 39 3 3" xfId="30380"/>
    <cellStyle name="Normal 39 3 3 2" xfId="30381"/>
    <cellStyle name="Normal 39 3 3 2 2" xfId="40413"/>
    <cellStyle name="Normal 39 3 3 3" xfId="30382"/>
    <cellStyle name="Normal 39 3 4" xfId="30383"/>
    <cellStyle name="Normal 39 3 4 2" xfId="30384"/>
    <cellStyle name="Normal 39 3 4 2 2" xfId="40414"/>
    <cellStyle name="Normal 39 3 4 3" xfId="30385"/>
    <cellStyle name="Normal 39 3 5" xfId="30386"/>
    <cellStyle name="Normal 39 3 5 2" xfId="40415"/>
    <cellStyle name="Normal 39 3 6" xfId="30387"/>
    <cellStyle name="Normal 39 4" xfId="30388"/>
    <cellStyle name="Normal 39 4 2" xfId="30389"/>
    <cellStyle name="Normal 39 4 2 2" xfId="30390"/>
    <cellStyle name="Normal 39 4 2 2 2" xfId="40416"/>
    <cellStyle name="Normal 39 4 2 3" xfId="30391"/>
    <cellStyle name="Normal 39 4 3" xfId="30392"/>
    <cellStyle name="Normal 39 4 3 2" xfId="30393"/>
    <cellStyle name="Normal 39 4 3 2 2" xfId="40417"/>
    <cellStyle name="Normal 39 4 3 3" xfId="30394"/>
    <cellStyle name="Normal 39 4 4" xfId="30395"/>
    <cellStyle name="Normal 39 4 4 2" xfId="40418"/>
    <cellStyle name="Normal 39 4 5" xfId="30396"/>
    <cellStyle name="Normal 39 5" xfId="30397"/>
    <cellStyle name="Normal 39 5 2" xfId="30398"/>
    <cellStyle name="Normal 39 5 2 2" xfId="40419"/>
    <cellStyle name="Normal 39 5 3" xfId="30399"/>
    <cellStyle name="Normal 39 6" xfId="30400"/>
    <cellStyle name="Normal 39 6 2" xfId="30401"/>
    <cellStyle name="Normal 39 6 2 2" xfId="40420"/>
    <cellStyle name="Normal 39 6 3" xfId="30402"/>
    <cellStyle name="Normal 39 7" xfId="30403"/>
    <cellStyle name="Normal 39 7 2" xfId="40421"/>
    <cellStyle name="Normal 39 8" xfId="30404"/>
    <cellStyle name="Normal 39 9" xfId="40422"/>
    <cellStyle name="Normal 4" xfId="710"/>
    <cellStyle name="Normal 4 10" xfId="43404"/>
    <cellStyle name="Normal 4 11" xfId="43405"/>
    <cellStyle name="Normal 4 12" xfId="43967"/>
    <cellStyle name="Normal 4 13" xfId="1020"/>
    <cellStyle name="Normal 4 2" xfId="711"/>
    <cellStyle name="Normal 4 2 10" xfId="43406"/>
    <cellStyle name="Normal 4 2 10 2" xfId="43407"/>
    <cellStyle name="Normal 4 2 11" xfId="43408"/>
    <cellStyle name="Normal 4 2 11 2" xfId="43409"/>
    <cellStyle name="Normal 4 2 12" xfId="43410"/>
    <cellStyle name="Normal 4 2 12 2" xfId="43411"/>
    <cellStyle name="Normal 4 2 13" xfId="43412"/>
    <cellStyle name="Normal 4 2 14" xfId="42613"/>
    <cellStyle name="Normal 4 2 15" xfId="1021"/>
    <cellStyle name="Normal 4 2 2" xfId="712"/>
    <cellStyle name="Normal 4 2 2 2" xfId="1850"/>
    <cellStyle name="Normal 4 2 2 2 2" xfId="30405"/>
    <cellStyle name="Normal 4 2 2 2 2 2" xfId="30406"/>
    <cellStyle name="Normal 4 2 2 2 2 2 2" xfId="40423"/>
    <cellStyle name="Normal 4 2 2 2 2 3" xfId="30407"/>
    <cellStyle name="Normal 4 2 2 2 2 3 2" xfId="43413"/>
    <cellStyle name="Normal 4 2 2 2 2 4" xfId="43414"/>
    <cellStyle name="Normal 4 2 2 2 2 4 2" xfId="43415"/>
    <cellStyle name="Normal 4 2 2 2 2 5" xfId="43416"/>
    <cellStyle name="Normal 4 2 2 2 3" xfId="30408"/>
    <cellStyle name="Normal 4 2 2 2 3 2" xfId="30409"/>
    <cellStyle name="Normal 4 2 2 2 3 2 2" xfId="40424"/>
    <cellStyle name="Normal 4 2 2 2 3 3" xfId="30410"/>
    <cellStyle name="Normal 4 2 2 2 4" xfId="30411"/>
    <cellStyle name="Normal 4 2 2 2 4 2" xfId="40425"/>
    <cellStyle name="Normal 4 2 2 2 5" xfId="30412"/>
    <cellStyle name="Normal 4 2 2 2 5 2" xfId="43417"/>
    <cellStyle name="Normal 4 2 2 2 6" xfId="43418"/>
    <cellStyle name="Normal 4 2 2 2 7" xfId="45650"/>
    <cellStyle name="Normal 4 2 2 3" xfId="30413"/>
    <cellStyle name="Normal 4 2 2 3 2" xfId="30414"/>
    <cellStyle name="Normal 4 2 2 3 2 2" xfId="40426"/>
    <cellStyle name="Normal 4 2 2 3 3" xfId="30415"/>
    <cellStyle name="Normal 4 2 2 3 4" xfId="43419"/>
    <cellStyle name="Normal 4 2 2 3 5" xfId="45000"/>
    <cellStyle name="Normal 4 2 2 4" xfId="30416"/>
    <cellStyle name="Normal 4 2 2 4 2" xfId="30417"/>
    <cellStyle name="Normal 4 2 2 4 2 2" xfId="40427"/>
    <cellStyle name="Normal 4 2 2 4 3" xfId="30418"/>
    <cellStyle name="Normal 4 2 2 5" xfId="30419"/>
    <cellStyle name="Normal 4 2 2 5 2" xfId="40428"/>
    <cellStyle name="Normal 4 2 2 6" xfId="30420"/>
    <cellStyle name="Normal 4 2 2 6 2" xfId="43420"/>
    <cellStyle name="Normal 4 2 2 7" xfId="40429"/>
    <cellStyle name="Normal 4 2 2_Net Zero &amp; QRP Award" xfId="43421"/>
    <cellStyle name="Normal 4 2 3" xfId="713"/>
    <cellStyle name="Normal 4 2 3 2" xfId="30421"/>
    <cellStyle name="Normal 4 2 3 2 2" xfId="30422"/>
    <cellStyle name="Normal 4 2 3 2 2 2" xfId="40430"/>
    <cellStyle name="Normal 4 2 3 2 3" xfId="30423"/>
    <cellStyle name="Normal 4 2 3 2 3 2" xfId="43422"/>
    <cellStyle name="Normal 4 2 3 2 4" xfId="30424"/>
    <cellStyle name="Normal 4 2 3 2 4 2" xfId="43423"/>
    <cellStyle name="Normal 4 2 3 2 5" xfId="43424"/>
    <cellStyle name="Normal 4 2 3 2 6" xfId="45001"/>
    <cellStyle name="Normal 4 2 3 3" xfId="30425"/>
    <cellStyle name="Normal 4 2 3 3 2" xfId="30426"/>
    <cellStyle name="Normal 4 2 3 3 2 2" xfId="40431"/>
    <cellStyle name="Normal 4 2 3 3 3" xfId="30427"/>
    <cellStyle name="Normal 4 2 3 4" xfId="30428"/>
    <cellStyle name="Normal 4 2 3 4 2" xfId="40432"/>
    <cellStyle name="Normal 4 2 3 5" xfId="30429"/>
    <cellStyle name="Normal 4 2 3 5 2" xfId="43425"/>
    <cellStyle name="Normal 4 2 3 6" xfId="43426"/>
    <cellStyle name="Normal 4 2 4" xfId="714"/>
    <cellStyle name="Normal 4 2 4 2" xfId="30430"/>
    <cellStyle name="Normal 4 2 4 2 2" xfId="40433"/>
    <cellStyle name="Normal 4 2 4 2 2 2" xfId="43427"/>
    <cellStyle name="Normal 4 2 4 2 3" xfId="43428"/>
    <cellStyle name="Normal 4 2 4 2 3 2" xfId="43429"/>
    <cellStyle name="Normal 4 2 4 2 4" xfId="43430"/>
    <cellStyle name="Normal 4 2 4 2 4 2" xfId="43431"/>
    <cellStyle name="Normal 4 2 4 2 5" xfId="43432"/>
    <cellStyle name="Normal 4 2 4 3" xfId="30431"/>
    <cellStyle name="Normal 4 2 4 3 2" xfId="43433"/>
    <cellStyle name="Normal 4 2 4 4" xfId="43434"/>
    <cellStyle name="Normal 4 2 4 4 2" xfId="43435"/>
    <cellStyle name="Normal 4 2 4 5" xfId="43436"/>
    <cellStyle name="Normal 4 2 4 5 2" xfId="43437"/>
    <cellStyle name="Normal 4 2 4 6" xfId="43438"/>
    <cellStyle name="Normal 4 2 4 7" xfId="45651"/>
    <cellStyle name="Normal 4 2 5" xfId="30432"/>
    <cellStyle name="Normal 4 2 5 2" xfId="30433"/>
    <cellStyle name="Normal 4 2 5 2 2" xfId="40434"/>
    <cellStyle name="Normal 4 2 5 2 2 2" xfId="43439"/>
    <cellStyle name="Normal 4 2 5 2 3" xfId="43440"/>
    <cellStyle name="Normal 4 2 5 2 3 2" xfId="43441"/>
    <cellStyle name="Normal 4 2 5 2 4" xfId="43442"/>
    <cellStyle name="Normal 4 2 5 2 4 2" xfId="43443"/>
    <cellStyle name="Normal 4 2 5 2 5" xfId="43444"/>
    <cellStyle name="Normal 4 2 5 3" xfId="30434"/>
    <cellStyle name="Normal 4 2 5 3 2" xfId="43445"/>
    <cellStyle name="Normal 4 2 5 4" xfId="43446"/>
    <cellStyle name="Normal 4 2 5 4 2" xfId="43447"/>
    <cellStyle name="Normal 4 2 5 5" xfId="43448"/>
    <cellStyle name="Normal 4 2 5 5 2" xfId="43449"/>
    <cellStyle name="Normal 4 2 5 6" xfId="43450"/>
    <cellStyle name="Normal 4 2 5 7" xfId="45002"/>
    <cellStyle name="Normal 4 2 6" xfId="30435"/>
    <cellStyle name="Normal 4 2 6 2" xfId="40435"/>
    <cellStyle name="Normal 4 2 6 3" xfId="43451"/>
    <cellStyle name="Normal 4 2 6 4" xfId="45003"/>
    <cellStyle name="Normal 4 2 7" xfId="30436"/>
    <cellStyle name="Normal 4 2 7 2" xfId="43452"/>
    <cellStyle name="Normal 4 2 7 2 2" xfId="43453"/>
    <cellStyle name="Normal 4 2 7 3" xfId="43454"/>
    <cellStyle name="Normal 4 2 7 3 2" xfId="43455"/>
    <cellStyle name="Normal 4 2 7 4" xfId="43456"/>
    <cellStyle name="Normal 4 2 7 4 2" xfId="43457"/>
    <cellStyle name="Normal 4 2 7 5" xfId="43458"/>
    <cellStyle name="Normal 4 2 8" xfId="40436"/>
    <cellStyle name="Normal 4 2 8 2" xfId="43459"/>
    <cellStyle name="Normal 4 2 8 2 2" xfId="43460"/>
    <cellStyle name="Normal 4 2 8 3" xfId="43461"/>
    <cellStyle name="Normal 4 2 8 3 2" xfId="43462"/>
    <cellStyle name="Normal 4 2 8 4" xfId="43463"/>
    <cellStyle name="Normal 4 2 8 4 2" xfId="43464"/>
    <cellStyle name="Normal 4 2 8 5" xfId="43465"/>
    <cellStyle name="Normal 4 2 9" xfId="43466"/>
    <cellStyle name="Normal 4 2 9 2" xfId="43467"/>
    <cellStyle name="Normal 4 2 9 2 2" xfId="43468"/>
    <cellStyle name="Normal 4 2 9 3" xfId="43469"/>
    <cellStyle name="Normal 4 2 9 3 2" xfId="43470"/>
    <cellStyle name="Normal 4 2 9 4" xfId="43471"/>
    <cellStyle name="Normal 4 2 9 4 2" xfId="43472"/>
    <cellStyle name="Normal 4 2 9 5" xfId="43473"/>
    <cellStyle name="Normal 4 2_Net Zero &amp; QRP Award" xfId="43474"/>
    <cellStyle name="Normal 4 3" xfId="715"/>
    <cellStyle name="Normal 4 3 10" xfId="43475"/>
    <cellStyle name="Normal 4 3 10 2" xfId="43476"/>
    <cellStyle name="Normal 4 3 11" xfId="43477"/>
    <cellStyle name="Normal 4 3 11 2" xfId="43478"/>
    <cellStyle name="Normal 4 3 12" xfId="43479"/>
    <cellStyle name="Normal 4 3 13" xfId="45652"/>
    <cellStyle name="Normal 4 3 2" xfId="716"/>
    <cellStyle name="Normal 4 3 2 2" xfId="1851"/>
    <cellStyle name="Normal 4 3 2 2 2" xfId="30437"/>
    <cellStyle name="Normal 4 3 2 2 2 2" xfId="43481"/>
    <cellStyle name="Normal 4 3 2 2 2 2 2" xfId="43482"/>
    <cellStyle name="Normal 4 3 2 2 2 3" xfId="43483"/>
    <cellStyle name="Normal 4 3 2 2 2 3 2" xfId="43484"/>
    <cellStyle name="Normal 4 3 2 2 2 4" xfId="43485"/>
    <cellStyle name="Normal 4 3 2 2 2 4 2" xfId="43486"/>
    <cellStyle name="Normal 4 3 2 2 2 5" xfId="43487"/>
    <cellStyle name="Normal 4 3 2 2 2 6" xfId="43480"/>
    <cellStyle name="Normal 4 3 2 2 2 7" xfId="45004"/>
    <cellStyle name="Normal 4 3 2 2 3" xfId="43488"/>
    <cellStyle name="Normal 4 3 2 2 3 2" xfId="43489"/>
    <cellStyle name="Normal 4 3 2 2 4" xfId="43490"/>
    <cellStyle name="Normal 4 3 2 2 4 2" xfId="43491"/>
    <cellStyle name="Normal 4 3 2 2 5" xfId="43492"/>
    <cellStyle name="Normal 4 3 2 2 5 2" xfId="43493"/>
    <cellStyle name="Normal 4 3 2 2 6" xfId="43494"/>
    <cellStyle name="Normal 4 3 2 3" xfId="30438"/>
    <cellStyle name="Normal 4 3 2 3 2" xfId="40437"/>
    <cellStyle name="Normal 4 3 2 3 2 2" xfId="43495"/>
    <cellStyle name="Normal 4 3 2 3 3" xfId="43496"/>
    <cellStyle name="Normal 4 3 2 3 3 2" xfId="43497"/>
    <cellStyle name="Normal 4 3 2 3 4" xfId="43498"/>
    <cellStyle name="Normal 4 3 2 3 4 2" xfId="43499"/>
    <cellStyle name="Normal 4 3 2 3 5" xfId="43500"/>
    <cellStyle name="Normal 4 3 2 4" xfId="40438"/>
    <cellStyle name="Normal 4 3 2 4 2" xfId="43501"/>
    <cellStyle name="Normal 4 3 2 5" xfId="40439"/>
    <cellStyle name="Normal 4 3 2 5 2" xfId="43502"/>
    <cellStyle name="Normal 4 3 2 6" xfId="43503"/>
    <cellStyle name="Normal 4 3 2 6 2" xfId="43504"/>
    <cellStyle name="Normal 4 3 2 7" xfId="43505"/>
    <cellStyle name="Normal 4 3 2 8" xfId="45653"/>
    <cellStyle name="Normal 4 3 2 9" xfId="1029"/>
    <cellStyle name="Normal 4 3 3" xfId="717"/>
    <cellStyle name="Normal 4 3 3 2" xfId="40440"/>
    <cellStyle name="Normal 4 3 3 2 2" xfId="43506"/>
    <cellStyle name="Normal 4 3 3 2 2 2" xfId="43507"/>
    <cellStyle name="Normal 4 3 3 2 3" xfId="43508"/>
    <cellStyle name="Normal 4 3 3 2 3 2" xfId="43509"/>
    <cellStyle name="Normal 4 3 3 2 4" xfId="43510"/>
    <cellStyle name="Normal 4 3 3 2 4 2" xfId="43511"/>
    <cellStyle name="Normal 4 3 3 2 5" xfId="43512"/>
    <cellStyle name="Normal 4 3 3 3" xfId="43513"/>
    <cellStyle name="Normal 4 3 3 3 2" xfId="43514"/>
    <cellStyle name="Normal 4 3 3 4" xfId="43515"/>
    <cellStyle name="Normal 4 3 3 4 2" xfId="43516"/>
    <cellStyle name="Normal 4 3 3 5" xfId="43517"/>
    <cellStyle name="Normal 4 3 3 5 2" xfId="43518"/>
    <cellStyle name="Normal 4 3 3 6" xfId="43519"/>
    <cellStyle name="Normal 4 3 4" xfId="2684"/>
    <cellStyle name="Normal 4 3 4 2" xfId="40441"/>
    <cellStyle name="Normal 4 3 4 2 2" xfId="43520"/>
    <cellStyle name="Normal 4 3 4 2 2 2" xfId="43521"/>
    <cellStyle name="Normal 4 3 4 2 3" xfId="43522"/>
    <cellStyle name="Normal 4 3 4 2 3 2" xfId="43523"/>
    <cellStyle name="Normal 4 3 4 2 4" xfId="43524"/>
    <cellStyle name="Normal 4 3 4 2 4 2" xfId="43525"/>
    <cellStyle name="Normal 4 3 4 2 5" xfId="43526"/>
    <cellStyle name="Normal 4 3 4 3" xfId="43527"/>
    <cellStyle name="Normal 4 3 4 3 2" xfId="43528"/>
    <cellStyle name="Normal 4 3 4 4" xfId="43529"/>
    <cellStyle name="Normal 4 3 4 4 2" xfId="43530"/>
    <cellStyle name="Normal 4 3 4 5" xfId="43531"/>
    <cellStyle name="Normal 4 3 4 5 2" xfId="43532"/>
    <cellStyle name="Normal 4 3 4 6" xfId="43533"/>
    <cellStyle name="Normal 4 3 4 7" xfId="45005"/>
    <cellStyle name="Normal 4 3 5" xfId="30439"/>
    <cellStyle name="Normal 4 3 5 2" xfId="40442"/>
    <cellStyle name="Normal 4 3 5 3" xfId="43534"/>
    <cellStyle name="Normal 4 3 5 4" xfId="45006"/>
    <cellStyle name="Normal 4 3 6" xfId="40443"/>
    <cellStyle name="Normal 4 3 6 2" xfId="43535"/>
    <cellStyle name="Normal 4 3 6 2 2" xfId="43536"/>
    <cellStyle name="Normal 4 3 6 3" xfId="43537"/>
    <cellStyle name="Normal 4 3 6 3 2" xfId="43538"/>
    <cellStyle name="Normal 4 3 6 4" xfId="43539"/>
    <cellStyle name="Normal 4 3 6 4 2" xfId="43540"/>
    <cellStyle name="Normal 4 3 6 5" xfId="43541"/>
    <cellStyle name="Normal 4 3 7" xfId="40444"/>
    <cellStyle name="Normal 4 3 7 2" xfId="43542"/>
    <cellStyle name="Normal 4 3 7 2 2" xfId="43543"/>
    <cellStyle name="Normal 4 3 7 3" xfId="43544"/>
    <cellStyle name="Normal 4 3 7 3 2" xfId="43545"/>
    <cellStyle name="Normal 4 3 7 4" xfId="43546"/>
    <cellStyle name="Normal 4 3 7 4 2" xfId="43547"/>
    <cellStyle name="Normal 4 3 7 5" xfId="43548"/>
    <cellStyle name="Normal 4 3 8" xfId="43549"/>
    <cellStyle name="Normal 4 3 8 2" xfId="43550"/>
    <cellStyle name="Normal 4 3 8 2 2" xfId="43551"/>
    <cellStyle name="Normal 4 3 8 3" xfId="43552"/>
    <cellStyle name="Normal 4 3 8 3 2" xfId="43553"/>
    <cellStyle name="Normal 4 3 8 4" xfId="43554"/>
    <cellStyle name="Normal 4 3 8 4 2" xfId="43555"/>
    <cellStyle name="Normal 4 3 8 5" xfId="43556"/>
    <cellStyle name="Normal 4 3 9" xfId="43557"/>
    <cellStyle name="Normal 4 3 9 2" xfId="43558"/>
    <cellStyle name="Normal 4 3_Net Zero &amp; QRP Award" xfId="43559"/>
    <cellStyle name="Normal 4 4" xfId="718"/>
    <cellStyle name="Normal 4 4 10" xfId="43560"/>
    <cellStyle name="Normal 4 4 10 2" xfId="43561"/>
    <cellStyle name="Normal 4 4 11" xfId="43562"/>
    <cellStyle name="Normal 4 4 11 2" xfId="43563"/>
    <cellStyle name="Normal 4 4 12" xfId="43564"/>
    <cellStyle name="Normal 4 4 12 2" xfId="43565"/>
    <cellStyle name="Normal 4 4 13" xfId="43566"/>
    <cellStyle name="Normal 4 4 14" xfId="42614"/>
    <cellStyle name="Normal 4 4 2" xfId="1852"/>
    <cellStyle name="Normal 4 4 2 2" xfId="40445"/>
    <cellStyle name="Normal 4 4 2 2 2" xfId="43567"/>
    <cellStyle name="Normal 4 4 2 2 2 2" xfId="43568"/>
    <cellStyle name="Normal 4 4 2 2 3" xfId="43569"/>
    <cellStyle name="Normal 4 4 2 2 3 2" xfId="43570"/>
    <cellStyle name="Normal 4 4 2 2 4" xfId="43571"/>
    <cellStyle name="Normal 4 4 2 2 4 2" xfId="43572"/>
    <cellStyle name="Normal 4 4 2 2 5" xfId="43573"/>
    <cellStyle name="Normal 4 4 2 3" xfId="43574"/>
    <cellStyle name="Normal 4 4 2 3 2" xfId="43575"/>
    <cellStyle name="Normal 4 4 2 4" xfId="43576"/>
    <cellStyle name="Normal 4 4 2 4 2" xfId="43577"/>
    <cellStyle name="Normal 4 4 2 5" xfId="43578"/>
    <cellStyle name="Normal 4 4 2 5 2" xfId="43579"/>
    <cellStyle name="Normal 4 4 2 6" xfId="43580"/>
    <cellStyle name="Normal 4 4 2 7" xfId="45654"/>
    <cellStyle name="Normal 4 4 3" xfId="30440"/>
    <cellStyle name="Normal 4 4 3 2" xfId="43582"/>
    <cellStyle name="Normal 4 4 3 2 2" xfId="43583"/>
    <cellStyle name="Normal 4 4 3 2 2 2" xfId="43584"/>
    <cellStyle name="Normal 4 4 3 2 3" xfId="43585"/>
    <cellStyle name="Normal 4 4 3 2 3 2" xfId="43586"/>
    <cellStyle name="Normal 4 4 3 2 4" xfId="43587"/>
    <cellStyle name="Normal 4 4 3 2 4 2" xfId="43588"/>
    <cellStyle name="Normal 4 4 3 2 5" xfId="43589"/>
    <cellStyle name="Normal 4 4 3 3" xfId="43590"/>
    <cellStyle name="Normal 4 4 3 3 2" xfId="43591"/>
    <cellStyle name="Normal 4 4 3 4" xfId="43592"/>
    <cellStyle name="Normal 4 4 3 4 2" xfId="43593"/>
    <cellStyle name="Normal 4 4 3 5" xfId="43594"/>
    <cellStyle name="Normal 4 4 3 5 2" xfId="43595"/>
    <cellStyle name="Normal 4 4 3 6" xfId="43596"/>
    <cellStyle name="Normal 4 4 3 7" xfId="43581"/>
    <cellStyle name="Normal 4 4 3 8" xfId="45007"/>
    <cellStyle name="Normal 4 4 4" xfId="40446"/>
    <cellStyle name="Normal 4 4 4 2" xfId="43597"/>
    <cellStyle name="Normal 4 4 4 2 2" xfId="43598"/>
    <cellStyle name="Normal 4 4 4 2 2 2" xfId="43599"/>
    <cellStyle name="Normal 4 4 4 2 3" xfId="43600"/>
    <cellStyle name="Normal 4 4 4 2 3 2" xfId="43601"/>
    <cellStyle name="Normal 4 4 4 2 4" xfId="43602"/>
    <cellStyle name="Normal 4 4 4 2 4 2" xfId="43603"/>
    <cellStyle name="Normal 4 4 4 2 5" xfId="43604"/>
    <cellStyle name="Normal 4 4 4 3" xfId="43605"/>
    <cellStyle name="Normal 4 4 4 3 2" xfId="43606"/>
    <cellStyle name="Normal 4 4 4 4" xfId="43607"/>
    <cellStyle name="Normal 4 4 4 4 2" xfId="43608"/>
    <cellStyle name="Normal 4 4 4 5" xfId="43609"/>
    <cellStyle name="Normal 4 4 4 5 2" xfId="43610"/>
    <cellStyle name="Normal 4 4 4 6" xfId="43611"/>
    <cellStyle name="Normal 4 4 5" xfId="43612"/>
    <cellStyle name="Normal 4 4 5 2" xfId="43613"/>
    <cellStyle name="Normal 4 4 5 2 2" xfId="43614"/>
    <cellStyle name="Normal 4 4 5 2 2 2" xfId="43615"/>
    <cellStyle name="Normal 4 4 5 2 3" xfId="43616"/>
    <cellStyle name="Normal 4 4 5 2 3 2" xfId="43617"/>
    <cellStyle name="Normal 4 4 5 2 4" xfId="43618"/>
    <cellStyle name="Normal 4 4 5 2 4 2" xfId="43619"/>
    <cellStyle name="Normal 4 4 5 2 5" xfId="43620"/>
    <cellStyle name="Normal 4 4 5 3" xfId="43621"/>
    <cellStyle name="Normal 4 4 5 3 2" xfId="43622"/>
    <cellStyle name="Normal 4 4 5 4" xfId="43623"/>
    <cellStyle name="Normal 4 4 5 4 2" xfId="43624"/>
    <cellStyle name="Normal 4 4 5 5" xfId="43625"/>
    <cellStyle name="Normal 4 4 5 5 2" xfId="43626"/>
    <cellStyle name="Normal 4 4 5 6" xfId="43627"/>
    <cellStyle name="Normal 4 4 6" xfId="43628"/>
    <cellStyle name="Normal 4 4 6 2" xfId="43629"/>
    <cellStyle name="Normal 4 4 6 2 2" xfId="43630"/>
    <cellStyle name="Normal 4 4 6 3" xfId="43631"/>
    <cellStyle name="Normal 4 4 6 3 2" xfId="43632"/>
    <cellStyle name="Normal 4 4 6 4" xfId="43633"/>
    <cellStyle name="Normal 4 4 6 4 2" xfId="43634"/>
    <cellStyle name="Normal 4 4 6 5" xfId="43635"/>
    <cellStyle name="Normal 4 4 7" xfId="43636"/>
    <cellStyle name="Normal 4 4 7 2" xfId="43637"/>
    <cellStyle name="Normal 4 4 7 2 2" xfId="43638"/>
    <cellStyle name="Normal 4 4 7 3" xfId="43639"/>
    <cellStyle name="Normal 4 4 7 3 2" xfId="43640"/>
    <cellStyle name="Normal 4 4 7 4" xfId="43641"/>
    <cellStyle name="Normal 4 4 7 4 2" xfId="43642"/>
    <cellStyle name="Normal 4 4 7 5" xfId="43643"/>
    <cellStyle name="Normal 4 4 8" xfId="43644"/>
    <cellStyle name="Normal 4 4 8 2" xfId="43645"/>
    <cellStyle name="Normal 4 4 8 2 2" xfId="43646"/>
    <cellStyle name="Normal 4 4 8 3" xfId="43647"/>
    <cellStyle name="Normal 4 4 8 3 2" xfId="43648"/>
    <cellStyle name="Normal 4 4 8 4" xfId="43649"/>
    <cellStyle name="Normal 4 4 8 4 2" xfId="43650"/>
    <cellStyle name="Normal 4 4 8 5" xfId="43651"/>
    <cellStyle name="Normal 4 4 9" xfId="43652"/>
    <cellStyle name="Normal 4 4 9 2" xfId="43653"/>
    <cellStyle name="Normal 4 4 9 2 2" xfId="43654"/>
    <cellStyle name="Normal 4 4 9 3" xfId="43655"/>
    <cellStyle name="Normal 4 4 9 3 2" xfId="43656"/>
    <cellStyle name="Normal 4 4 9 4" xfId="43657"/>
    <cellStyle name="Normal 4 4 9 4 2" xfId="43658"/>
    <cellStyle name="Normal 4 4 9 5" xfId="43659"/>
    <cellStyle name="Normal 4 4_Net Zero &amp; QRP Award" xfId="43660"/>
    <cellStyle name="Normal 4 5" xfId="719"/>
    <cellStyle name="Normal 4 5 10" xfId="43661"/>
    <cellStyle name="Normal 4 5 10 2" xfId="43662"/>
    <cellStyle name="Normal 4 5 11" xfId="43663"/>
    <cellStyle name="Normal 4 5 11 2" xfId="43664"/>
    <cellStyle name="Normal 4 5 12" xfId="43665"/>
    <cellStyle name="Normal 4 5 12 2" xfId="43666"/>
    <cellStyle name="Normal 4 5 13" xfId="43667"/>
    <cellStyle name="Normal 4 5 2" xfId="40447"/>
    <cellStyle name="Normal 4 5 2 2" xfId="43668"/>
    <cellStyle name="Normal 4 5 2 2 2" xfId="43669"/>
    <cellStyle name="Normal 4 5 2 2 2 2" xfId="43670"/>
    <cellStyle name="Normal 4 5 2 2 3" xfId="43671"/>
    <cellStyle name="Normal 4 5 2 2 3 2" xfId="43672"/>
    <cellStyle name="Normal 4 5 2 2 4" xfId="43673"/>
    <cellStyle name="Normal 4 5 2 2 4 2" xfId="43674"/>
    <cellStyle name="Normal 4 5 2 2 5" xfId="43675"/>
    <cellStyle name="Normal 4 5 2 3" xfId="43676"/>
    <cellStyle name="Normal 4 5 2 3 2" xfId="43677"/>
    <cellStyle name="Normal 4 5 2 4" xfId="43678"/>
    <cellStyle name="Normal 4 5 2 4 2" xfId="43679"/>
    <cellStyle name="Normal 4 5 2 5" xfId="43680"/>
    <cellStyle name="Normal 4 5 2 5 2" xfId="43681"/>
    <cellStyle name="Normal 4 5 2 6" xfId="43682"/>
    <cellStyle name="Normal 4 5 3" xfId="43683"/>
    <cellStyle name="Normal 4 5 3 2" xfId="43684"/>
    <cellStyle name="Normal 4 5 3 2 2" xfId="43685"/>
    <cellStyle name="Normal 4 5 3 2 2 2" xfId="43686"/>
    <cellStyle name="Normal 4 5 3 2 3" xfId="43687"/>
    <cellStyle name="Normal 4 5 3 2 3 2" xfId="43688"/>
    <cellStyle name="Normal 4 5 3 2 4" xfId="43689"/>
    <cellStyle name="Normal 4 5 3 2 4 2" xfId="43690"/>
    <cellStyle name="Normal 4 5 3 2 5" xfId="43691"/>
    <cellStyle name="Normal 4 5 3 3" xfId="43692"/>
    <cellStyle name="Normal 4 5 3 3 2" xfId="43693"/>
    <cellStyle name="Normal 4 5 3 4" xfId="43694"/>
    <cellStyle name="Normal 4 5 3 4 2" xfId="43695"/>
    <cellStyle name="Normal 4 5 3 5" xfId="43696"/>
    <cellStyle name="Normal 4 5 3 5 2" xfId="43697"/>
    <cellStyle name="Normal 4 5 3 6" xfId="43698"/>
    <cellStyle name="Normal 4 5 4" xfId="43699"/>
    <cellStyle name="Normal 4 5 4 2" xfId="43700"/>
    <cellStyle name="Normal 4 5 4 2 2" xfId="43701"/>
    <cellStyle name="Normal 4 5 4 2 2 2" xfId="43702"/>
    <cellStyle name="Normal 4 5 4 2 3" xfId="43703"/>
    <cellStyle name="Normal 4 5 4 2 3 2" xfId="43704"/>
    <cellStyle name="Normal 4 5 4 2 4" xfId="43705"/>
    <cellStyle name="Normal 4 5 4 2 4 2" xfId="43706"/>
    <cellStyle name="Normal 4 5 4 2 5" xfId="43707"/>
    <cellStyle name="Normal 4 5 4 3" xfId="43708"/>
    <cellStyle name="Normal 4 5 4 3 2" xfId="43709"/>
    <cellStyle name="Normal 4 5 4 4" xfId="43710"/>
    <cellStyle name="Normal 4 5 4 4 2" xfId="43711"/>
    <cellStyle name="Normal 4 5 4 5" xfId="43712"/>
    <cellStyle name="Normal 4 5 4 5 2" xfId="43713"/>
    <cellStyle name="Normal 4 5 4 6" xfId="43714"/>
    <cellStyle name="Normal 4 5 5" xfId="43715"/>
    <cellStyle name="Normal 4 5 5 2" xfId="43716"/>
    <cellStyle name="Normal 4 5 5 2 2" xfId="43717"/>
    <cellStyle name="Normal 4 5 5 2 2 2" xfId="43718"/>
    <cellStyle name="Normal 4 5 5 2 3" xfId="43719"/>
    <cellStyle name="Normal 4 5 5 2 3 2" xfId="43720"/>
    <cellStyle name="Normal 4 5 5 2 4" xfId="43721"/>
    <cellStyle name="Normal 4 5 5 2 4 2" xfId="43722"/>
    <cellStyle name="Normal 4 5 5 2 5" xfId="43723"/>
    <cellStyle name="Normal 4 5 5 3" xfId="43724"/>
    <cellStyle name="Normal 4 5 5 3 2" xfId="43725"/>
    <cellStyle name="Normal 4 5 5 4" xfId="43726"/>
    <cellStyle name="Normal 4 5 5 4 2" xfId="43727"/>
    <cellStyle name="Normal 4 5 5 5" xfId="43728"/>
    <cellStyle name="Normal 4 5 5 5 2" xfId="43729"/>
    <cellStyle name="Normal 4 5 5 6" xfId="43730"/>
    <cellStyle name="Normal 4 5 6" xfId="43731"/>
    <cellStyle name="Normal 4 5 6 2" xfId="43732"/>
    <cellStyle name="Normal 4 5 6 2 2" xfId="43733"/>
    <cellStyle name="Normal 4 5 6 3" xfId="43734"/>
    <cellStyle name="Normal 4 5 6 3 2" xfId="43735"/>
    <cellStyle name="Normal 4 5 6 4" xfId="43736"/>
    <cellStyle name="Normal 4 5 6 4 2" xfId="43737"/>
    <cellStyle name="Normal 4 5 6 5" xfId="43738"/>
    <cellStyle name="Normal 4 5 7" xfId="43739"/>
    <cellStyle name="Normal 4 5 7 2" xfId="43740"/>
    <cellStyle name="Normal 4 5 7 2 2" xfId="43741"/>
    <cellStyle name="Normal 4 5 7 3" xfId="43742"/>
    <cellStyle name="Normal 4 5 7 3 2" xfId="43743"/>
    <cellStyle name="Normal 4 5 7 4" xfId="43744"/>
    <cellStyle name="Normal 4 5 7 4 2" xfId="43745"/>
    <cellStyle name="Normal 4 5 7 5" xfId="43746"/>
    <cellStyle name="Normal 4 5 8" xfId="43747"/>
    <cellStyle name="Normal 4 5 8 2" xfId="43748"/>
    <cellStyle name="Normal 4 5 8 2 2" xfId="43749"/>
    <cellStyle name="Normal 4 5 8 3" xfId="43750"/>
    <cellStyle name="Normal 4 5 8 3 2" xfId="43751"/>
    <cellStyle name="Normal 4 5 8 4" xfId="43752"/>
    <cellStyle name="Normal 4 5 8 4 2" xfId="43753"/>
    <cellStyle name="Normal 4 5 8 5" xfId="43754"/>
    <cellStyle name="Normal 4 5 9" xfId="43755"/>
    <cellStyle name="Normal 4 5 9 2" xfId="43756"/>
    <cellStyle name="Normal 4 5 9 2 2" xfId="43757"/>
    <cellStyle name="Normal 4 5 9 3" xfId="43758"/>
    <cellStyle name="Normal 4 5 9 3 2" xfId="43759"/>
    <cellStyle name="Normal 4 5 9 4" xfId="43760"/>
    <cellStyle name="Normal 4 5 9 4 2" xfId="43761"/>
    <cellStyle name="Normal 4 5 9 5" xfId="43762"/>
    <cellStyle name="Normal 4 5_Net Zero &amp; QRP Award" xfId="43763"/>
    <cellStyle name="Normal 4 6" xfId="30441"/>
    <cellStyle name="Normal 4 6 2" xfId="43764"/>
    <cellStyle name="Normal 4 6 3" xfId="43765"/>
    <cellStyle name="Normal 4 6 4" xfId="43766"/>
    <cellStyle name="Normal 4 6 4 2" xfId="43767"/>
    <cellStyle name="Normal 4 6 5" xfId="43768"/>
    <cellStyle name="Normal 4 6 5 2" xfId="43769"/>
    <cellStyle name="Normal 4 6 6" xfId="43770"/>
    <cellStyle name="Normal 4 6 6 2" xfId="43771"/>
    <cellStyle name="Normal 4 6 7" xfId="43772"/>
    <cellStyle name="Normal 4 6 8" xfId="42627"/>
    <cellStyle name="Normal 4 6 9" xfId="45008"/>
    <cellStyle name="Normal 4 6_Net Zero &amp; QRP Award" xfId="43773"/>
    <cellStyle name="Normal 4 7" xfId="40448"/>
    <cellStyle name="Normal 4 7 2" xfId="43774"/>
    <cellStyle name="Normal 4 7 2 2" xfId="43775"/>
    <cellStyle name="Normal 4 7 2 2 2" xfId="43776"/>
    <cellStyle name="Normal 4 7 2 3" xfId="43777"/>
    <cellStyle name="Normal 4 7 2 3 2" xfId="43778"/>
    <cellStyle name="Normal 4 7 2 4" xfId="43779"/>
    <cellStyle name="Normal 4 7 2 4 2" xfId="43780"/>
    <cellStyle name="Normal 4 7 2 5" xfId="43781"/>
    <cellStyle name="Normal 4 7 3" xfId="43782"/>
    <cellStyle name="Normal 4 7 3 2" xfId="43783"/>
    <cellStyle name="Normal 4 7 4" xfId="43784"/>
    <cellStyle name="Normal 4 7 4 2" xfId="43785"/>
    <cellStyle name="Normal 4 7 5" xfId="43786"/>
    <cellStyle name="Normal 4 7 5 2" xfId="43787"/>
    <cellStyle name="Normal 4 7 6" xfId="43788"/>
    <cellStyle name="Normal 4 8" xfId="43789"/>
    <cellStyle name="Normal 4 9" xfId="43790"/>
    <cellStyle name="Normal 4_2015 PULLS" xfId="1030"/>
    <cellStyle name="Normal 40" xfId="720"/>
    <cellStyle name="Normal 40 2" xfId="721"/>
    <cellStyle name="Normal 40 2 2" xfId="1854"/>
    <cellStyle name="Normal 40 2 2 2" xfId="30442"/>
    <cellStyle name="Normal 40 2 2 2 2" xfId="30443"/>
    <cellStyle name="Normal 40 2 2 2 2 2" xfId="30444"/>
    <cellStyle name="Normal 40 2 2 2 2 2 2" xfId="40449"/>
    <cellStyle name="Normal 40 2 2 2 2 3" xfId="30445"/>
    <cellStyle name="Normal 40 2 2 2 3" xfId="30446"/>
    <cellStyle name="Normal 40 2 2 2 3 2" xfId="30447"/>
    <cellStyle name="Normal 40 2 2 2 3 2 2" xfId="40450"/>
    <cellStyle name="Normal 40 2 2 2 3 3" xfId="30448"/>
    <cellStyle name="Normal 40 2 2 2 4" xfId="30449"/>
    <cellStyle name="Normal 40 2 2 2 4 2" xfId="40451"/>
    <cellStyle name="Normal 40 2 2 2 5" xfId="30450"/>
    <cellStyle name="Normal 40 2 2 3" xfId="30451"/>
    <cellStyle name="Normal 40 2 2 3 2" xfId="30452"/>
    <cellStyle name="Normal 40 2 2 3 2 2" xfId="40452"/>
    <cellStyle name="Normal 40 2 2 3 3" xfId="30453"/>
    <cellStyle name="Normal 40 2 2 4" xfId="30454"/>
    <cellStyle name="Normal 40 2 2 4 2" xfId="30455"/>
    <cellStyle name="Normal 40 2 2 4 2 2" xfId="40453"/>
    <cellStyle name="Normal 40 2 2 4 3" xfId="30456"/>
    <cellStyle name="Normal 40 2 2 5" xfId="30457"/>
    <cellStyle name="Normal 40 2 2 5 2" xfId="40454"/>
    <cellStyle name="Normal 40 2 2 6" xfId="30458"/>
    <cellStyle name="Normal 40 2 3" xfId="30459"/>
    <cellStyle name="Normal 40 2 3 2" xfId="30460"/>
    <cellStyle name="Normal 40 2 3 2 2" xfId="30461"/>
    <cellStyle name="Normal 40 2 3 2 2 2" xfId="40455"/>
    <cellStyle name="Normal 40 2 3 2 3" xfId="30462"/>
    <cellStyle name="Normal 40 2 3 3" xfId="30463"/>
    <cellStyle name="Normal 40 2 3 3 2" xfId="30464"/>
    <cellStyle name="Normal 40 2 3 3 2 2" xfId="40456"/>
    <cellStyle name="Normal 40 2 3 3 3" xfId="30465"/>
    <cellStyle name="Normal 40 2 3 4" xfId="30466"/>
    <cellStyle name="Normal 40 2 3 4 2" xfId="40457"/>
    <cellStyle name="Normal 40 2 3 5" xfId="30467"/>
    <cellStyle name="Normal 40 2 4" xfId="30468"/>
    <cellStyle name="Normal 40 2 4 2" xfId="30469"/>
    <cellStyle name="Normal 40 2 4 2 2" xfId="40458"/>
    <cellStyle name="Normal 40 2 4 3" xfId="30470"/>
    <cellStyle name="Normal 40 2 5" xfId="30471"/>
    <cellStyle name="Normal 40 2 5 2" xfId="30472"/>
    <cellStyle name="Normal 40 2 5 2 2" xfId="40459"/>
    <cellStyle name="Normal 40 2 5 3" xfId="30473"/>
    <cellStyle name="Normal 40 2 6" xfId="30474"/>
    <cellStyle name="Normal 40 2 6 2" xfId="40460"/>
    <cellStyle name="Normal 40 2 7" xfId="30475"/>
    <cellStyle name="Normal 40 2 8" xfId="30476"/>
    <cellStyle name="Normal 40 2 9" xfId="1853"/>
    <cellStyle name="Normal 40 3" xfId="722"/>
    <cellStyle name="Normal 40 3 2" xfId="30477"/>
    <cellStyle name="Normal 40 3 2 2" xfId="30478"/>
    <cellStyle name="Normal 40 3 2 2 2" xfId="30479"/>
    <cellStyle name="Normal 40 3 2 2 2 2" xfId="40461"/>
    <cellStyle name="Normal 40 3 2 2 3" xfId="30480"/>
    <cellStyle name="Normal 40 3 2 3" xfId="30481"/>
    <cellStyle name="Normal 40 3 2 3 2" xfId="30482"/>
    <cellStyle name="Normal 40 3 2 3 2 2" xfId="40462"/>
    <cellStyle name="Normal 40 3 2 3 3" xfId="30483"/>
    <cellStyle name="Normal 40 3 2 4" xfId="30484"/>
    <cellStyle name="Normal 40 3 2 4 2" xfId="40463"/>
    <cellStyle name="Normal 40 3 2 5" xfId="30485"/>
    <cellStyle name="Normal 40 3 3" xfId="30486"/>
    <cellStyle name="Normal 40 3 3 2" xfId="30487"/>
    <cellStyle name="Normal 40 3 3 2 2" xfId="40464"/>
    <cellStyle name="Normal 40 3 3 3" xfId="30488"/>
    <cellStyle name="Normal 40 3 4" xfId="30489"/>
    <cellStyle name="Normal 40 3 4 2" xfId="30490"/>
    <cellStyle name="Normal 40 3 4 2 2" xfId="40465"/>
    <cellStyle name="Normal 40 3 4 3" xfId="30491"/>
    <cellStyle name="Normal 40 3 5" xfId="30492"/>
    <cellStyle name="Normal 40 3 5 2" xfId="40466"/>
    <cellStyle name="Normal 40 3 6" xfId="30493"/>
    <cellStyle name="Normal 40 4" xfId="30494"/>
    <cellStyle name="Normal 40 4 2" xfId="30495"/>
    <cellStyle name="Normal 40 4 2 2" xfId="30496"/>
    <cellStyle name="Normal 40 4 2 2 2" xfId="40467"/>
    <cellStyle name="Normal 40 4 2 3" xfId="30497"/>
    <cellStyle name="Normal 40 4 3" xfId="30498"/>
    <cellStyle name="Normal 40 4 3 2" xfId="30499"/>
    <cellStyle name="Normal 40 4 3 2 2" xfId="40468"/>
    <cellStyle name="Normal 40 4 3 3" xfId="30500"/>
    <cellStyle name="Normal 40 4 4" xfId="30501"/>
    <cellStyle name="Normal 40 4 4 2" xfId="40469"/>
    <cellStyle name="Normal 40 4 5" xfId="30502"/>
    <cellStyle name="Normal 40 5" xfId="30503"/>
    <cellStyle name="Normal 40 5 2" xfId="30504"/>
    <cellStyle name="Normal 40 5 2 2" xfId="40470"/>
    <cellStyle name="Normal 40 5 3" xfId="30505"/>
    <cellStyle name="Normal 40 6" xfId="30506"/>
    <cellStyle name="Normal 40 6 2" xfId="30507"/>
    <cellStyle name="Normal 40 6 2 2" xfId="40471"/>
    <cellStyle name="Normal 40 6 3" xfId="30508"/>
    <cellStyle name="Normal 40 7" xfId="30509"/>
    <cellStyle name="Normal 40 7 2" xfId="40472"/>
    <cellStyle name="Normal 40 8" xfId="30510"/>
    <cellStyle name="Normal 40 9" xfId="40473"/>
    <cellStyle name="Normal 41" xfId="723"/>
    <cellStyle name="Normal 41 2" xfId="724"/>
    <cellStyle name="Normal 41 2 2" xfId="1856"/>
    <cellStyle name="Normal 41 2 2 2" xfId="30511"/>
    <cellStyle name="Normal 41 2 2 2 2" xfId="30512"/>
    <cellStyle name="Normal 41 2 2 2 2 2" xfId="30513"/>
    <cellStyle name="Normal 41 2 2 2 2 2 2" xfId="40474"/>
    <cellStyle name="Normal 41 2 2 2 2 3" xfId="30514"/>
    <cellStyle name="Normal 41 2 2 2 3" xfId="30515"/>
    <cellStyle name="Normal 41 2 2 2 3 2" xfId="30516"/>
    <cellStyle name="Normal 41 2 2 2 3 2 2" xfId="40475"/>
    <cellStyle name="Normal 41 2 2 2 3 3" xfId="30517"/>
    <cellStyle name="Normal 41 2 2 2 4" xfId="30518"/>
    <cellStyle name="Normal 41 2 2 2 4 2" xfId="40476"/>
    <cellStyle name="Normal 41 2 2 2 5" xfId="30519"/>
    <cellStyle name="Normal 41 2 2 3" xfId="30520"/>
    <cellStyle name="Normal 41 2 2 3 2" xfId="30521"/>
    <cellStyle name="Normal 41 2 2 3 2 2" xfId="40477"/>
    <cellStyle name="Normal 41 2 2 3 3" xfId="30522"/>
    <cellStyle name="Normal 41 2 2 4" xfId="30523"/>
    <cellStyle name="Normal 41 2 2 4 2" xfId="30524"/>
    <cellStyle name="Normal 41 2 2 4 2 2" xfId="40478"/>
    <cellStyle name="Normal 41 2 2 4 3" xfId="30525"/>
    <cellStyle name="Normal 41 2 2 5" xfId="30526"/>
    <cellStyle name="Normal 41 2 2 5 2" xfId="40479"/>
    <cellStyle name="Normal 41 2 2 6" xfId="30527"/>
    <cellStyle name="Normal 41 2 3" xfId="30528"/>
    <cellStyle name="Normal 41 2 3 2" xfId="30529"/>
    <cellStyle name="Normal 41 2 3 2 2" xfId="30530"/>
    <cellStyle name="Normal 41 2 3 2 2 2" xfId="40480"/>
    <cellStyle name="Normal 41 2 3 2 3" xfId="30531"/>
    <cellStyle name="Normal 41 2 3 3" xfId="30532"/>
    <cellStyle name="Normal 41 2 3 3 2" xfId="30533"/>
    <cellStyle name="Normal 41 2 3 3 2 2" xfId="40481"/>
    <cellStyle name="Normal 41 2 3 3 3" xfId="30534"/>
    <cellStyle name="Normal 41 2 3 4" xfId="30535"/>
    <cellStyle name="Normal 41 2 3 4 2" xfId="40482"/>
    <cellStyle name="Normal 41 2 3 5" xfId="30536"/>
    <cellStyle name="Normal 41 2 4" xfId="30537"/>
    <cellStyle name="Normal 41 2 4 2" xfId="30538"/>
    <cellStyle name="Normal 41 2 4 2 2" xfId="40483"/>
    <cellStyle name="Normal 41 2 4 3" xfId="30539"/>
    <cellStyle name="Normal 41 2 5" xfId="30540"/>
    <cellStyle name="Normal 41 2 5 2" xfId="30541"/>
    <cellStyle name="Normal 41 2 5 2 2" xfId="40484"/>
    <cellStyle name="Normal 41 2 5 3" xfId="30542"/>
    <cellStyle name="Normal 41 2 6" xfId="30543"/>
    <cellStyle name="Normal 41 2 6 2" xfId="40485"/>
    <cellStyle name="Normal 41 2 7" xfId="30544"/>
    <cellStyle name="Normal 41 2 8" xfId="30545"/>
    <cellStyle name="Normal 41 2 9" xfId="1855"/>
    <cellStyle name="Normal 41 3" xfId="725"/>
    <cellStyle name="Normal 41 3 2" xfId="30546"/>
    <cellStyle name="Normal 41 3 2 2" xfId="30547"/>
    <cellStyle name="Normal 41 3 2 2 2" xfId="30548"/>
    <cellStyle name="Normal 41 3 2 2 2 2" xfId="40486"/>
    <cellStyle name="Normal 41 3 2 2 3" xfId="30549"/>
    <cellStyle name="Normal 41 3 2 3" xfId="30550"/>
    <cellStyle name="Normal 41 3 2 3 2" xfId="30551"/>
    <cellStyle name="Normal 41 3 2 3 2 2" xfId="40487"/>
    <cellStyle name="Normal 41 3 2 3 3" xfId="30552"/>
    <cellStyle name="Normal 41 3 2 4" xfId="30553"/>
    <cellStyle name="Normal 41 3 2 4 2" xfId="40488"/>
    <cellStyle name="Normal 41 3 2 5" xfId="30554"/>
    <cellStyle name="Normal 41 3 3" xfId="30555"/>
    <cellStyle name="Normal 41 3 3 2" xfId="30556"/>
    <cellStyle name="Normal 41 3 3 2 2" xfId="40489"/>
    <cellStyle name="Normal 41 3 3 3" xfId="30557"/>
    <cellStyle name="Normal 41 3 4" xfId="30558"/>
    <cellStyle name="Normal 41 3 4 2" xfId="30559"/>
    <cellStyle name="Normal 41 3 4 2 2" xfId="40490"/>
    <cellStyle name="Normal 41 3 4 3" xfId="30560"/>
    <cellStyle name="Normal 41 3 5" xfId="30561"/>
    <cellStyle name="Normal 41 3 5 2" xfId="40491"/>
    <cellStyle name="Normal 41 3 6" xfId="30562"/>
    <cellStyle name="Normal 41 4" xfId="30563"/>
    <cellStyle name="Normal 41 4 2" xfId="30564"/>
    <cellStyle name="Normal 41 4 2 2" xfId="30565"/>
    <cellStyle name="Normal 41 4 2 2 2" xfId="40492"/>
    <cellStyle name="Normal 41 4 2 3" xfId="30566"/>
    <cellStyle name="Normal 41 4 3" xfId="30567"/>
    <cellStyle name="Normal 41 4 3 2" xfId="30568"/>
    <cellStyle name="Normal 41 4 3 2 2" xfId="40493"/>
    <cellStyle name="Normal 41 4 3 3" xfId="30569"/>
    <cellStyle name="Normal 41 4 4" xfId="30570"/>
    <cellStyle name="Normal 41 4 4 2" xfId="40494"/>
    <cellStyle name="Normal 41 4 5" xfId="30571"/>
    <cellStyle name="Normal 41 4 6" xfId="42615"/>
    <cellStyle name="Normal 41 4 7" xfId="45009"/>
    <cellStyle name="Normal 41 5" xfId="30572"/>
    <cellStyle name="Normal 41 5 2" xfId="30573"/>
    <cellStyle name="Normal 41 5 2 2" xfId="40495"/>
    <cellStyle name="Normal 41 5 3" xfId="30574"/>
    <cellStyle name="Normal 41 6" xfId="30575"/>
    <cellStyle name="Normal 41 6 2" xfId="30576"/>
    <cellStyle name="Normal 41 6 2 2" xfId="40496"/>
    <cellStyle name="Normal 41 6 3" xfId="30577"/>
    <cellStyle name="Normal 41 7" xfId="30578"/>
    <cellStyle name="Normal 41 7 2" xfId="40497"/>
    <cellStyle name="Normal 41 8" xfId="30579"/>
    <cellStyle name="Normal 41 9" xfId="40498"/>
    <cellStyle name="Normal 42" xfId="726"/>
    <cellStyle name="Normal 42 2" xfId="727"/>
    <cellStyle name="Normal 42 2 2" xfId="40499"/>
    <cellStyle name="Normal 42 3" xfId="728"/>
    <cellStyle name="Normal 42 3 2" xfId="40500"/>
    <cellStyle name="Normal 42 4" xfId="40501"/>
    <cellStyle name="Normal 42 5" xfId="40502"/>
    <cellStyle name="Normal 43" xfId="729"/>
    <cellStyle name="Normal 43 2" xfId="730"/>
    <cellStyle name="Normal 43 2 2" xfId="30580"/>
    <cellStyle name="Normal 43 2 2 2" xfId="30581"/>
    <cellStyle name="Normal 43 2 2 2 2" xfId="30582"/>
    <cellStyle name="Normal 43 2 2 2 2 2" xfId="30583"/>
    <cellStyle name="Normal 43 2 2 2 2 2 2" xfId="40503"/>
    <cellStyle name="Normal 43 2 2 2 2 3" xfId="30584"/>
    <cellStyle name="Normal 43 2 2 2 3" xfId="30585"/>
    <cellStyle name="Normal 43 2 2 2 3 2" xfId="30586"/>
    <cellStyle name="Normal 43 2 2 2 3 2 2" xfId="40504"/>
    <cellStyle name="Normal 43 2 2 2 3 3" xfId="30587"/>
    <cellStyle name="Normal 43 2 2 2 4" xfId="30588"/>
    <cellStyle name="Normal 43 2 2 2 4 2" xfId="40505"/>
    <cellStyle name="Normal 43 2 2 2 5" xfId="30589"/>
    <cellStyle name="Normal 43 2 2 3" xfId="30590"/>
    <cellStyle name="Normal 43 2 2 3 2" xfId="30591"/>
    <cellStyle name="Normal 43 2 2 3 2 2" xfId="40506"/>
    <cellStyle name="Normal 43 2 2 3 3" xfId="30592"/>
    <cellStyle name="Normal 43 2 2 4" xfId="30593"/>
    <cellStyle name="Normal 43 2 2 4 2" xfId="30594"/>
    <cellStyle name="Normal 43 2 2 4 2 2" xfId="40507"/>
    <cellStyle name="Normal 43 2 2 4 3" xfId="30595"/>
    <cellStyle name="Normal 43 2 2 5" xfId="30596"/>
    <cellStyle name="Normal 43 2 2 5 2" xfId="40508"/>
    <cellStyle name="Normal 43 2 2 6" xfId="30597"/>
    <cellStyle name="Normal 43 2 3" xfId="30598"/>
    <cellStyle name="Normal 43 2 3 2" xfId="30599"/>
    <cellStyle name="Normal 43 2 3 2 2" xfId="30600"/>
    <cellStyle name="Normal 43 2 3 2 2 2" xfId="40509"/>
    <cellStyle name="Normal 43 2 3 2 3" xfId="30601"/>
    <cellStyle name="Normal 43 2 3 3" xfId="30602"/>
    <cellStyle name="Normal 43 2 3 3 2" xfId="30603"/>
    <cellStyle name="Normal 43 2 3 3 2 2" xfId="40510"/>
    <cellStyle name="Normal 43 2 3 3 3" xfId="30604"/>
    <cellStyle name="Normal 43 2 3 4" xfId="30605"/>
    <cellStyle name="Normal 43 2 3 4 2" xfId="40511"/>
    <cellStyle name="Normal 43 2 3 5" xfId="30606"/>
    <cellStyle name="Normal 43 2 4" xfId="30607"/>
    <cellStyle name="Normal 43 2 4 2" xfId="30608"/>
    <cellStyle name="Normal 43 2 4 2 2" xfId="40512"/>
    <cellStyle name="Normal 43 2 4 3" xfId="30609"/>
    <cellStyle name="Normal 43 2 5" xfId="30610"/>
    <cellStyle name="Normal 43 2 5 2" xfId="30611"/>
    <cellStyle name="Normal 43 2 5 2 2" xfId="40513"/>
    <cellStyle name="Normal 43 2 5 3" xfId="30612"/>
    <cellStyle name="Normal 43 2 6" xfId="30613"/>
    <cellStyle name="Normal 43 2 6 2" xfId="40514"/>
    <cellStyle name="Normal 43 2 7" xfId="30614"/>
    <cellStyle name="Normal 43 3" xfId="731"/>
    <cellStyle name="Normal 43 3 2" xfId="40515"/>
    <cellStyle name="Normal 43 4" xfId="40516"/>
    <cellStyle name="Normal 43 4 2" xfId="43791"/>
    <cellStyle name="Normal 43 4 3" xfId="45010"/>
    <cellStyle name="Normal 43 5" xfId="40517"/>
    <cellStyle name="Normal 44" xfId="732"/>
    <cellStyle name="Normal 44 2" xfId="733"/>
    <cellStyle name="Normal 44 2 2" xfId="1858"/>
    <cellStyle name="Normal 44 2 2 2" xfId="30615"/>
    <cellStyle name="Normal 44 2 2 2 2" xfId="30616"/>
    <cellStyle name="Normal 44 2 2 2 2 2" xfId="30617"/>
    <cellStyle name="Normal 44 2 2 2 2 2 2" xfId="40518"/>
    <cellStyle name="Normal 44 2 2 2 2 3" xfId="30618"/>
    <cellStyle name="Normal 44 2 2 2 3" xfId="30619"/>
    <cellStyle name="Normal 44 2 2 2 3 2" xfId="30620"/>
    <cellStyle name="Normal 44 2 2 2 3 2 2" xfId="40519"/>
    <cellStyle name="Normal 44 2 2 2 3 3" xfId="30621"/>
    <cellStyle name="Normal 44 2 2 2 4" xfId="30622"/>
    <cellStyle name="Normal 44 2 2 2 4 2" xfId="40520"/>
    <cellStyle name="Normal 44 2 2 2 5" xfId="30623"/>
    <cellStyle name="Normal 44 2 2 3" xfId="30624"/>
    <cellStyle name="Normal 44 2 2 3 2" xfId="30625"/>
    <cellStyle name="Normal 44 2 2 3 2 2" xfId="40521"/>
    <cellStyle name="Normal 44 2 2 3 3" xfId="30626"/>
    <cellStyle name="Normal 44 2 2 4" xfId="30627"/>
    <cellStyle name="Normal 44 2 2 4 2" xfId="30628"/>
    <cellStyle name="Normal 44 2 2 4 2 2" xfId="40522"/>
    <cellStyle name="Normal 44 2 2 4 3" xfId="30629"/>
    <cellStyle name="Normal 44 2 2 5" xfId="30630"/>
    <cellStyle name="Normal 44 2 2 5 2" xfId="40523"/>
    <cellStyle name="Normal 44 2 2 6" xfId="30631"/>
    <cellStyle name="Normal 44 2 3" xfId="30632"/>
    <cellStyle name="Normal 44 2 3 2" xfId="30633"/>
    <cellStyle name="Normal 44 2 3 2 2" xfId="30634"/>
    <cellStyle name="Normal 44 2 3 2 2 2" xfId="40524"/>
    <cellStyle name="Normal 44 2 3 2 3" xfId="30635"/>
    <cellStyle name="Normal 44 2 3 3" xfId="30636"/>
    <cellStyle name="Normal 44 2 3 3 2" xfId="30637"/>
    <cellStyle name="Normal 44 2 3 3 2 2" xfId="40525"/>
    <cellStyle name="Normal 44 2 3 3 3" xfId="30638"/>
    <cellStyle name="Normal 44 2 3 4" xfId="30639"/>
    <cellStyle name="Normal 44 2 3 4 2" xfId="40526"/>
    <cellStyle name="Normal 44 2 3 5" xfId="30640"/>
    <cellStyle name="Normal 44 2 4" xfId="30641"/>
    <cellStyle name="Normal 44 2 4 2" xfId="30642"/>
    <cellStyle name="Normal 44 2 4 2 2" xfId="40527"/>
    <cellStyle name="Normal 44 2 4 3" xfId="30643"/>
    <cellStyle name="Normal 44 2 5" xfId="30644"/>
    <cellStyle name="Normal 44 2 5 2" xfId="30645"/>
    <cellStyle name="Normal 44 2 5 2 2" xfId="40528"/>
    <cellStyle name="Normal 44 2 5 3" xfId="30646"/>
    <cellStyle name="Normal 44 2 6" xfId="30647"/>
    <cellStyle name="Normal 44 2 6 2" xfId="40529"/>
    <cellStyle name="Normal 44 2 7" xfId="30648"/>
    <cellStyle name="Normal 44 2 8" xfId="30649"/>
    <cellStyle name="Normal 44 2 9" xfId="1857"/>
    <cellStyle name="Normal 44 3" xfId="734"/>
    <cellStyle name="Normal 44 3 2" xfId="30650"/>
    <cellStyle name="Normal 44 3 2 2" xfId="30651"/>
    <cellStyle name="Normal 44 3 2 2 2" xfId="30652"/>
    <cellStyle name="Normal 44 3 2 2 2 2" xfId="40530"/>
    <cellStyle name="Normal 44 3 2 2 3" xfId="30653"/>
    <cellStyle name="Normal 44 3 2 3" xfId="30654"/>
    <cellStyle name="Normal 44 3 2 3 2" xfId="30655"/>
    <cellStyle name="Normal 44 3 2 3 2 2" xfId="40531"/>
    <cellStyle name="Normal 44 3 2 3 3" xfId="30656"/>
    <cellStyle name="Normal 44 3 2 4" xfId="30657"/>
    <cellStyle name="Normal 44 3 2 4 2" xfId="40532"/>
    <cellStyle name="Normal 44 3 2 5" xfId="30658"/>
    <cellStyle name="Normal 44 3 3" xfId="30659"/>
    <cellStyle name="Normal 44 3 3 2" xfId="30660"/>
    <cellStyle name="Normal 44 3 3 2 2" xfId="40533"/>
    <cellStyle name="Normal 44 3 3 3" xfId="30661"/>
    <cellStyle name="Normal 44 3 4" xfId="30662"/>
    <cellStyle name="Normal 44 3 4 2" xfId="30663"/>
    <cellStyle name="Normal 44 3 4 2 2" xfId="40534"/>
    <cellStyle name="Normal 44 3 4 3" xfId="30664"/>
    <cellStyle name="Normal 44 3 5" xfId="30665"/>
    <cellStyle name="Normal 44 3 5 2" xfId="40535"/>
    <cellStyle name="Normal 44 3 6" xfId="30666"/>
    <cellStyle name="Normal 44 4" xfId="1859"/>
    <cellStyle name="Normal 44 4 2" xfId="30667"/>
    <cellStyle name="Normal 44 4 2 2" xfId="30668"/>
    <cellStyle name="Normal 44 4 2 2 2" xfId="40536"/>
    <cellStyle name="Normal 44 4 2 3" xfId="30669"/>
    <cellStyle name="Normal 44 4 3" xfId="30670"/>
    <cellStyle name="Normal 44 4 3 2" xfId="30671"/>
    <cellStyle name="Normal 44 4 3 2 2" xfId="40537"/>
    <cellStyle name="Normal 44 4 3 3" xfId="30672"/>
    <cellStyle name="Normal 44 4 4" xfId="30673"/>
    <cellStyle name="Normal 44 4 4 2" xfId="40538"/>
    <cellStyle name="Normal 44 4 5" xfId="30674"/>
    <cellStyle name="Normal 44 5" xfId="30675"/>
    <cellStyle name="Normal 44 5 2" xfId="30676"/>
    <cellStyle name="Normal 44 5 2 2" xfId="40539"/>
    <cellStyle name="Normal 44 5 3" xfId="30677"/>
    <cellStyle name="Normal 44 6" xfId="30678"/>
    <cellStyle name="Normal 44 6 2" xfId="30679"/>
    <cellStyle name="Normal 44 6 2 2" xfId="40540"/>
    <cellStyle name="Normal 44 6 3" xfId="30680"/>
    <cellStyle name="Normal 44 7" xfId="30681"/>
    <cellStyle name="Normal 44 7 2" xfId="40541"/>
    <cellStyle name="Normal 44 8" xfId="30682"/>
    <cellStyle name="Normal 44 9" xfId="40542"/>
    <cellStyle name="Normal 45" xfId="735"/>
    <cellStyle name="Normal 45 2" xfId="736"/>
    <cellStyle name="Normal 45 2 2" xfId="30683"/>
    <cellStyle name="Normal 45 2 2 2" xfId="30684"/>
    <cellStyle name="Normal 45 2 2 2 2" xfId="30685"/>
    <cellStyle name="Normal 45 2 2 2 2 2" xfId="30686"/>
    <cellStyle name="Normal 45 2 2 2 2 2 2" xfId="40543"/>
    <cellStyle name="Normal 45 2 2 2 2 3" xfId="30687"/>
    <cellStyle name="Normal 45 2 2 2 3" xfId="30688"/>
    <cellStyle name="Normal 45 2 2 2 3 2" xfId="30689"/>
    <cellStyle name="Normal 45 2 2 2 3 2 2" xfId="40544"/>
    <cellStyle name="Normal 45 2 2 2 3 3" xfId="30690"/>
    <cellStyle name="Normal 45 2 2 2 4" xfId="30691"/>
    <cellStyle name="Normal 45 2 2 2 4 2" xfId="40545"/>
    <cellStyle name="Normal 45 2 2 2 5" xfId="30692"/>
    <cellStyle name="Normal 45 2 2 3" xfId="30693"/>
    <cellStyle name="Normal 45 2 2 3 2" xfId="30694"/>
    <cellStyle name="Normal 45 2 2 3 2 2" xfId="40546"/>
    <cellStyle name="Normal 45 2 2 3 3" xfId="30695"/>
    <cellStyle name="Normal 45 2 2 4" xfId="30696"/>
    <cellStyle name="Normal 45 2 2 4 2" xfId="30697"/>
    <cellStyle name="Normal 45 2 2 4 2 2" xfId="40547"/>
    <cellStyle name="Normal 45 2 2 4 3" xfId="30698"/>
    <cellStyle name="Normal 45 2 2 5" xfId="30699"/>
    <cellStyle name="Normal 45 2 2 5 2" xfId="40548"/>
    <cellStyle name="Normal 45 2 2 6" xfId="30700"/>
    <cellStyle name="Normal 45 2 3" xfId="30701"/>
    <cellStyle name="Normal 45 2 3 2" xfId="30702"/>
    <cellStyle name="Normal 45 2 3 2 2" xfId="30703"/>
    <cellStyle name="Normal 45 2 3 2 2 2" xfId="40549"/>
    <cellStyle name="Normal 45 2 3 2 3" xfId="30704"/>
    <cellStyle name="Normal 45 2 3 3" xfId="30705"/>
    <cellStyle name="Normal 45 2 3 3 2" xfId="30706"/>
    <cellStyle name="Normal 45 2 3 3 2 2" xfId="40550"/>
    <cellStyle name="Normal 45 2 3 3 3" xfId="30707"/>
    <cellStyle name="Normal 45 2 3 4" xfId="30708"/>
    <cellStyle name="Normal 45 2 3 4 2" xfId="40551"/>
    <cellStyle name="Normal 45 2 3 5" xfId="30709"/>
    <cellStyle name="Normal 45 2 4" xfId="30710"/>
    <cellStyle name="Normal 45 2 4 2" xfId="30711"/>
    <cellStyle name="Normal 45 2 4 2 2" xfId="40552"/>
    <cellStyle name="Normal 45 2 4 3" xfId="30712"/>
    <cellStyle name="Normal 45 2 5" xfId="30713"/>
    <cellStyle name="Normal 45 2 5 2" xfId="30714"/>
    <cellStyle name="Normal 45 2 5 2 2" xfId="40553"/>
    <cellStyle name="Normal 45 2 5 3" xfId="30715"/>
    <cellStyle name="Normal 45 2 6" xfId="30716"/>
    <cellStyle name="Normal 45 2 6 2" xfId="40554"/>
    <cellStyle name="Normal 45 2 7" xfId="30717"/>
    <cellStyle name="Normal 45 3" xfId="737"/>
    <cellStyle name="Normal 45 3 2" xfId="40555"/>
    <cellStyle name="Normal 45 4" xfId="40556"/>
    <cellStyle name="Normal 45 4 2" xfId="42616"/>
    <cellStyle name="Normal 45 4 3" xfId="45011"/>
    <cellStyle name="Normal 45 5" xfId="40557"/>
    <cellStyle name="Normal 46" xfId="738"/>
    <cellStyle name="Normal 46 2" xfId="739"/>
    <cellStyle name="Normal 46 2 2" xfId="30718"/>
    <cellStyle name="Normal 46 2 2 2" xfId="30719"/>
    <cellStyle name="Normal 46 2 2 2 2" xfId="30720"/>
    <cellStyle name="Normal 46 2 2 2 2 2" xfId="30721"/>
    <cellStyle name="Normal 46 2 2 2 2 2 2" xfId="40558"/>
    <cellStyle name="Normal 46 2 2 2 2 3" xfId="30722"/>
    <cellStyle name="Normal 46 2 2 2 3" xfId="30723"/>
    <cellStyle name="Normal 46 2 2 2 3 2" xfId="30724"/>
    <cellStyle name="Normal 46 2 2 2 3 2 2" xfId="40559"/>
    <cellStyle name="Normal 46 2 2 2 3 3" xfId="30725"/>
    <cellStyle name="Normal 46 2 2 2 4" xfId="30726"/>
    <cellStyle name="Normal 46 2 2 2 4 2" xfId="40560"/>
    <cellStyle name="Normal 46 2 2 2 5" xfId="30727"/>
    <cellStyle name="Normal 46 2 2 3" xfId="30728"/>
    <cellStyle name="Normal 46 2 2 3 2" xfId="30729"/>
    <cellStyle name="Normal 46 2 2 3 2 2" xfId="40561"/>
    <cellStyle name="Normal 46 2 2 3 3" xfId="30730"/>
    <cellStyle name="Normal 46 2 2 4" xfId="30731"/>
    <cellStyle name="Normal 46 2 2 4 2" xfId="30732"/>
    <cellStyle name="Normal 46 2 2 4 2 2" xfId="40562"/>
    <cellStyle name="Normal 46 2 2 4 3" xfId="30733"/>
    <cellStyle name="Normal 46 2 2 5" xfId="30734"/>
    <cellStyle name="Normal 46 2 2 5 2" xfId="40563"/>
    <cellStyle name="Normal 46 2 2 6" xfId="30735"/>
    <cellStyle name="Normal 46 2 3" xfId="30736"/>
    <cellStyle name="Normal 46 2 3 2" xfId="30737"/>
    <cellStyle name="Normal 46 2 3 2 2" xfId="30738"/>
    <cellStyle name="Normal 46 2 3 2 2 2" xfId="40564"/>
    <cellStyle name="Normal 46 2 3 2 3" xfId="30739"/>
    <cellStyle name="Normal 46 2 3 3" xfId="30740"/>
    <cellStyle name="Normal 46 2 3 3 2" xfId="30741"/>
    <cellStyle name="Normal 46 2 3 3 2 2" xfId="40565"/>
    <cellStyle name="Normal 46 2 3 3 3" xfId="30742"/>
    <cellStyle name="Normal 46 2 3 4" xfId="30743"/>
    <cellStyle name="Normal 46 2 3 4 2" xfId="40566"/>
    <cellStyle name="Normal 46 2 3 5" xfId="30744"/>
    <cellStyle name="Normal 46 2 4" xfId="30745"/>
    <cellStyle name="Normal 46 2 4 2" xfId="30746"/>
    <cellStyle name="Normal 46 2 4 2 2" xfId="40567"/>
    <cellStyle name="Normal 46 2 4 3" xfId="30747"/>
    <cellStyle name="Normal 46 2 5" xfId="30748"/>
    <cellStyle name="Normal 46 2 5 2" xfId="30749"/>
    <cellStyle name="Normal 46 2 5 2 2" xfId="40568"/>
    <cellStyle name="Normal 46 2 5 3" xfId="30750"/>
    <cellStyle name="Normal 46 2 6" xfId="30751"/>
    <cellStyle name="Normal 46 2 6 2" xfId="40569"/>
    <cellStyle name="Normal 46 2 7" xfId="30752"/>
    <cellStyle name="Normal 46 3" xfId="740"/>
    <cellStyle name="Normal 46 3 2" xfId="40570"/>
    <cellStyle name="Normal 46 4" xfId="40571"/>
    <cellStyle name="Normal 46 4 2" xfId="43792"/>
    <cellStyle name="Normal 46 4 3" xfId="45012"/>
    <cellStyle name="Normal 46 5" xfId="40572"/>
    <cellStyle name="Normal 47" xfId="741"/>
    <cellStyle name="Normal 47 2" xfId="742"/>
    <cellStyle name="Normal 47 2 2" xfId="30753"/>
    <cellStyle name="Normal 47 2 2 2" xfId="30754"/>
    <cellStyle name="Normal 47 2 2 2 2" xfId="30755"/>
    <cellStyle name="Normal 47 2 2 2 2 2" xfId="30756"/>
    <cellStyle name="Normal 47 2 2 2 2 2 2" xfId="40573"/>
    <cellStyle name="Normal 47 2 2 2 2 3" xfId="30757"/>
    <cellStyle name="Normal 47 2 2 2 3" xfId="30758"/>
    <cellStyle name="Normal 47 2 2 2 3 2" xfId="30759"/>
    <cellStyle name="Normal 47 2 2 2 3 2 2" xfId="40574"/>
    <cellStyle name="Normal 47 2 2 2 3 3" xfId="30760"/>
    <cellStyle name="Normal 47 2 2 2 4" xfId="30761"/>
    <cellStyle name="Normal 47 2 2 2 4 2" xfId="40575"/>
    <cellStyle name="Normal 47 2 2 2 5" xfId="30762"/>
    <cellStyle name="Normal 47 2 2 3" xfId="30763"/>
    <cellStyle name="Normal 47 2 2 3 2" xfId="30764"/>
    <cellStyle name="Normal 47 2 2 3 2 2" xfId="40576"/>
    <cellStyle name="Normal 47 2 2 3 3" xfId="30765"/>
    <cellStyle name="Normal 47 2 2 4" xfId="30766"/>
    <cellStyle name="Normal 47 2 2 4 2" xfId="30767"/>
    <cellStyle name="Normal 47 2 2 4 2 2" xfId="40577"/>
    <cellStyle name="Normal 47 2 2 4 3" xfId="30768"/>
    <cellStyle name="Normal 47 2 2 5" xfId="30769"/>
    <cellStyle name="Normal 47 2 2 5 2" xfId="40578"/>
    <cellStyle name="Normal 47 2 2 6" xfId="30770"/>
    <cellStyle name="Normal 47 2 3" xfId="30771"/>
    <cellStyle name="Normal 47 2 3 2" xfId="30772"/>
    <cellStyle name="Normal 47 2 3 2 2" xfId="30773"/>
    <cellStyle name="Normal 47 2 3 2 2 2" xfId="40579"/>
    <cellStyle name="Normal 47 2 3 2 3" xfId="30774"/>
    <cellStyle name="Normal 47 2 3 3" xfId="30775"/>
    <cellStyle name="Normal 47 2 3 3 2" xfId="30776"/>
    <cellStyle name="Normal 47 2 3 3 2 2" xfId="40580"/>
    <cellStyle name="Normal 47 2 3 3 3" xfId="30777"/>
    <cellStyle name="Normal 47 2 3 4" xfId="30778"/>
    <cellStyle name="Normal 47 2 3 4 2" xfId="40581"/>
    <cellStyle name="Normal 47 2 3 5" xfId="30779"/>
    <cellStyle name="Normal 47 2 4" xfId="30780"/>
    <cellStyle name="Normal 47 2 4 2" xfId="30781"/>
    <cellStyle name="Normal 47 2 4 2 2" xfId="40582"/>
    <cellStyle name="Normal 47 2 4 3" xfId="30782"/>
    <cellStyle name="Normal 47 2 5" xfId="30783"/>
    <cellStyle name="Normal 47 2 5 2" xfId="30784"/>
    <cellStyle name="Normal 47 2 5 2 2" xfId="40583"/>
    <cellStyle name="Normal 47 2 5 3" xfId="30785"/>
    <cellStyle name="Normal 47 2 6" xfId="30786"/>
    <cellStyle name="Normal 47 2 6 2" xfId="40584"/>
    <cellStyle name="Normal 47 2 7" xfId="30787"/>
    <cellStyle name="Normal 47 3" xfId="743"/>
    <cellStyle name="Normal 47 3 2" xfId="40585"/>
    <cellStyle name="Normal 47 4" xfId="40586"/>
    <cellStyle name="Normal 47 5" xfId="40587"/>
    <cellStyle name="Normal 48" xfId="744"/>
    <cellStyle name="Normal 48 2" xfId="745"/>
    <cellStyle name="Normal 48 2 2" xfId="30788"/>
    <cellStyle name="Normal 48 2 2 2" xfId="30789"/>
    <cellStyle name="Normal 48 2 2 2 2" xfId="30790"/>
    <cellStyle name="Normal 48 2 2 2 2 2" xfId="30791"/>
    <cellStyle name="Normal 48 2 2 2 2 2 2" xfId="40588"/>
    <cellStyle name="Normal 48 2 2 2 2 3" xfId="30792"/>
    <cellStyle name="Normal 48 2 2 2 3" xfId="30793"/>
    <cellStyle name="Normal 48 2 2 2 3 2" xfId="30794"/>
    <cellStyle name="Normal 48 2 2 2 3 2 2" xfId="40589"/>
    <cellStyle name="Normal 48 2 2 2 3 3" xfId="30795"/>
    <cellStyle name="Normal 48 2 2 2 4" xfId="30796"/>
    <cellStyle name="Normal 48 2 2 2 4 2" xfId="40590"/>
    <cellStyle name="Normal 48 2 2 2 5" xfId="30797"/>
    <cellStyle name="Normal 48 2 2 3" xfId="30798"/>
    <cellStyle name="Normal 48 2 2 3 2" xfId="30799"/>
    <cellStyle name="Normal 48 2 2 3 2 2" xfId="40591"/>
    <cellStyle name="Normal 48 2 2 3 3" xfId="30800"/>
    <cellStyle name="Normal 48 2 2 4" xfId="30801"/>
    <cellStyle name="Normal 48 2 2 4 2" xfId="30802"/>
    <cellStyle name="Normal 48 2 2 4 2 2" xfId="40592"/>
    <cellStyle name="Normal 48 2 2 4 3" xfId="30803"/>
    <cellStyle name="Normal 48 2 2 5" xfId="30804"/>
    <cellStyle name="Normal 48 2 2 5 2" xfId="40593"/>
    <cellStyle name="Normal 48 2 2 6" xfId="30805"/>
    <cellStyle name="Normal 48 2 3" xfId="30806"/>
    <cellStyle name="Normal 48 2 3 2" xfId="30807"/>
    <cellStyle name="Normal 48 2 3 2 2" xfId="30808"/>
    <cellStyle name="Normal 48 2 3 2 2 2" xfId="40594"/>
    <cellStyle name="Normal 48 2 3 2 3" xfId="30809"/>
    <cellStyle name="Normal 48 2 3 3" xfId="30810"/>
    <cellStyle name="Normal 48 2 3 3 2" xfId="30811"/>
    <cellStyle name="Normal 48 2 3 3 2 2" xfId="40595"/>
    <cellStyle name="Normal 48 2 3 3 3" xfId="30812"/>
    <cellStyle name="Normal 48 2 3 4" xfId="30813"/>
    <cellStyle name="Normal 48 2 3 4 2" xfId="40596"/>
    <cellStyle name="Normal 48 2 3 5" xfId="30814"/>
    <cellStyle name="Normal 48 2 4" xfId="30815"/>
    <cellStyle name="Normal 48 2 4 2" xfId="30816"/>
    <cellStyle name="Normal 48 2 4 2 2" xfId="40597"/>
    <cellStyle name="Normal 48 2 4 3" xfId="30817"/>
    <cellStyle name="Normal 48 2 5" xfId="30818"/>
    <cellStyle name="Normal 48 2 5 2" xfId="30819"/>
    <cellStyle name="Normal 48 2 5 2 2" xfId="40598"/>
    <cellStyle name="Normal 48 2 5 3" xfId="30820"/>
    <cellStyle name="Normal 48 2 6" xfId="30821"/>
    <cellStyle name="Normal 48 2 6 2" xfId="40599"/>
    <cellStyle name="Normal 48 2 7" xfId="30822"/>
    <cellStyle name="Normal 48 3" xfId="746"/>
    <cellStyle name="Normal 48 3 2" xfId="30823"/>
    <cellStyle name="Normal 48 3 2 2" xfId="30824"/>
    <cellStyle name="Normal 48 3 2 2 2" xfId="30825"/>
    <cellStyle name="Normal 48 3 2 2 2 2" xfId="40600"/>
    <cellStyle name="Normal 48 3 2 2 3" xfId="30826"/>
    <cellStyle name="Normal 48 3 2 3" xfId="30827"/>
    <cellStyle name="Normal 48 3 2 3 2" xfId="30828"/>
    <cellStyle name="Normal 48 3 2 3 2 2" xfId="40601"/>
    <cellStyle name="Normal 48 3 2 3 3" xfId="30829"/>
    <cellStyle name="Normal 48 3 2 4" xfId="30830"/>
    <cellStyle name="Normal 48 3 2 4 2" xfId="40602"/>
    <cellStyle name="Normal 48 3 2 5" xfId="30831"/>
    <cellStyle name="Normal 48 3 3" xfId="30832"/>
    <cellStyle name="Normal 48 3 3 2" xfId="30833"/>
    <cellStyle name="Normal 48 3 3 2 2" xfId="40603"/>
    <cellStyle name="Normal 48 3 3 3" xfId="30834"/>
    <cellStyle name="Normal 48 3 4" xfId="30835"/>
    <cellStyle name="Normal 48 3 4 2" xfId="30836"/>
    <cellStyle name="Normal 48 3 4 2 2" xfId="40604"/>
    <cellStyle name="Normal 48 3 4 3" xfId="30837"/>
    <cellStyle name="Normal 48 3 5" xfId="30838"/>
    <cellStyle name="Normal 48 3 5 2" xfId="40605"/>
    <cellStyle name="Normal 48 3 6" xfId="30839"/>
    <cellStyle name="Normal 48 4" xfId="30840"/>
    <cellStyle name="Normal 48 4 2" xfId="30841"/>
    <cellStyle name="Normal 48 4 2 2" xfId="30842"/>
    <cellStyle name="Normal 48 4 2 2 2" xfId="40606"/>
    <cellStyle name="Normal 48 4 2 3" xfId="30843"/>
    <cellStyle name="Normal 48 4 3" xfId="30844"/>
    <cellStyle name="Normal 48 4 3 2" xfId="30845"/>
    <cellStyle name="Normal 48 4 3 2 2" xfId="40607"/>
    <cellStyle name="Normal 48 4 3 3" xfId="30846"/>
    <cellStyle name="Normal 48 4 4" xfId="30847"/>
    <cellStyle name="Normal 48 4 4 2" xfId="40608"/>
    <cellStyle name="Normal 48 4 5" xfId="30848"/>
    <cellStyle name="Normal 48 5" xfId="30849"/>
    <cellStyle name="Normal 48 5 2" xfId="30850"/>
    <cellStyle name="Normal 48 5 2 2" xfId="40609"/>
    <cellStyle name="Normal 48 5 3" xfId="30851"/>
    <cellStyle name="Normal 48 6" xfId="30852"/>
    <cellStyle name="Normal 48 6 2" xfId="30853"/>
    <cellStyle name="Normal 48 6 2 2" xfId="40610"/>
    <cellStyle name="Normal 48 6 3" xfId="30854"/>
    <cellStyle name="Normal 48 7" xfId="30855"/>
    <cellStyle name="Normal 48 7 2" xfId="40611"/>
    <cellStyle name="Normal 48 8" xfId="30856"/>
    <cellStyle name="Normal 48 9" xfId="40612"/>
    <cellStyle name="Normal 49" xfId="747"/>
    <cellStyle name="Normal 49 2" xfId="748"/>
    <cellStyle name="Normal 49 2 2" xfId="30857"/>
    <cellStyle name="Normal 49 2 2 2" xfId="30858"/>
    <cellStyle name="Normal 49 2 2 2 2" xfId="30859"/>
    <cellStyle name="Normal 49 2 2 2 2 2" xfId="30860"/>
    <cellStyle name="Normal 49 2 2 2 2 2 2" xfId="40613"/>
    <cellStyle name="Normal 49 2 2 2 2 3" xfId="30861"/>
    <cellStyle name="Normal 49 2 2 2 3" xfId="30862"/>
    <cellStyle name="Normal 49 2 2 2 3 2" xfId="30863"/>
    <cellStyle name="Normal 49 2 2 2 3 2 2" xfId="40614"/>
    <cellStyle name="Normal 49 2 2 2 3 3" xfId="30864"/>
    <cellStyle name="Normal 49 2 2 2 4" xfId="30865"/>
    <cellStyle name="Normal 49 2 2 2 4 2" xfId="40615"/>
    <cellStyle name="Normal 49 2 2 2 5" xfId="30866"/>
    <cellStyle name="Normal 49 2 2 3" xfId="30867"/>
    <cellStyle name="Normal 49 2 2 3 2" xfId="30868"/>
    <cellStyle name="Normal 49 2 2 3 2 2" xfId="40616"/>
    <cellStyle name="Normal 49 2 2 3 3" xfId="30869"/>
    <cellStyle name="Normal 49 2 2 4" xfId="30870"/>
    <cellStyle name="Normal 49 2 2 4 2" xfId="30871"/>
    <cellStyle name="Normal 49 2 2 4 2 2" xfId="40617"/>
    <cellStyle name="Normal 49 2 2 4 3" xfId="30872"/>
    <cellStyle name="Normal 49 2 2 5" xfId="30873"/>
    <cellStyle name="Normal 49 2 2 5 2" xfId="40618"/>
    <cellStyle name="Normal 49 2 2 6" xfId="30874"/>
    <cellStyle name="Normal 49 2 3" xfId="30875"/>
    <cellStyle name="Normal 49 2 3 2" xfId="30876"/>
    <cellStyle name="Normal 49 2 3 2 2" xfId="30877"/>
    <cellStyle name="Normal 49 2 3 2 2 2" xfId="40619"/>
    <cellStyle name="Normal 49 2 3 2 3" xfId="30878"/>
    <cellStyle name="Normal 49 2 3 3" xfId="30879"/>
    <cellStyle name="Normal 49 2 3 3 2" xfId="30880"/>
    <cellStyle name="Normal 49 2 3 3 2 2" xfId="40620"/>
    <cellStyle name="Normal 49 2 3 3 3" xfId="30881"/>
    <cellStyle name="Normal 49 2 3 4" xfId="30882"/>
    <cellStyle name="Normal 49 2 3 4 2" xfId="40621"/>
    <cellStyle name="Normal 49 2 3 5" xfId="30883"/>
    <cellStyle name="Normal 49 2 4" xfId="30884"/>
    <cellStyle name="Normal 49 2 4 2" xfId="30885"/>
    <cellStyle name="Normal 49 2 4 2 2" xfId="40622"/>
    <cellStyle name="Normal 49 2 4 3" xfId="30886"/>
    <cellStyle name="Normal 49 2 5" xfId="30887"/>
    <cellStyle name="Normal 49 2 5 2" xfId="30888"/>
    <cellStyle name="Normal 49 2 5 2 2" xfId="40623"/>
    <cellStyle name="Normal 49 2 5 3" xfId="30889"/>
    <cellStyle name="Normal 49 2 6" xfId="30890"/>
    <cellStyle name="Normal 49 2 6 2" xfId="40624"/>
    <cellStyle name="Normal 49 2 7" xfId="30891"/>
    <cellStyle name="Normal 49 3" xfId="749"/>
    <cellStyle name="Normal 49 3 2" xfId="30892"/>
    <cellStyle name="Normal 49 3 2 2" xfId="30893"/>
    <cellStyle name="Normal 49 3 2 2 2" xfId="30894"/>
    <cellStyle name="Normal 49 3 2 2 2 2" xfId="40625"/>
    <cellStyle name="Normal 49 3 2 2 3" xfId="30895"/>
    <cellStyle name="Normal 49 3 2 3" xfId="30896"/>
    <cellStyle name="Normal 49 3 2 3 2" xfId="30897"/>
    <cellStyle name="Normal 49 3 2 3 2 2" xfId="40626"/>
    <cellStyle name="Normal 49 3 2 3 3" xfId="30898"/>
    <cellStyle name="Normal 49 3 2 4" xfId="30899"/>
    <cellStyle name="Normal 49 3 2 4 2" xfId="40627"/>
    <cellStyle name="Normal 49 3 2 5" xfId="30900"/>
    <cellStyle name="Normal 49 3 3" xfId="30901"/>
    <cellStyle name="Normal 49 3 3 2" xfId="30902"/>
    <cellStyle name="Normal 49 3 3 2 2" xfId="40628"/>
    <cellStyle name="Normal 49 3 3 3" xfId="30903"/>
    <cellStyle name="Normal 49 3 4" xfId="30904"/>
    <cellStyle name="Normal 49 3 4 2" xfId="30905"/>
    <cellStyle name="Normal 49 3 4 2 2" xfId="40629"/>
    <cellStyle name="Normal 49 3 4 3" xfId="30906"/>
    <cellStyle name="Normal 49 3 5" xfId="30907"/>
    <cellStyle name="Normal 49 3 5 2" xfId="40630"/>
    <cellStyle name="Normal 49 3 6" xfId="30908"/>
    <cellStyle name="Normal 49 4" xfId="30909"/>
    <cellStyle name="Normal 49 4 2" xfId="30910"/>
    <cellStyle name="Normal 49 4 2 2" xfId="30911"/>
    <cellStyle name="Normal 49 4 2 2 2" xfId="40631"/>
    <cellStyle name="Normal 49 4 2 3" xfId="30912"/>
    <cellStyle name="Normal 49 4 3" xfId="30913"/>
    <cellStyle name="Normal 49 4 3 2" xfId="30914"/>
    <cellStyle name="Normal 49 4 3 2 2" xfId="40632"/>
    <cellStyle name="Normal 49 4 3 3" xfId="30915"/>
    <cellStyle name="Normal 49 4 4" xfId="30916"/>
    <cellStyle name="Normal 49 4 4 2" xfId="40633"/>
    <cellStyle name="Normal 49 4 5" xfId="30917"/>
    <cellStyle name="Normal 49 5" xfId="30918"/>
    <cellStyle name="Normal 49 5 2" xfId="30919"/>
    <cellStyle name="Normal 49 5 2 2" xfId="40634"/>
    <cellStyle name="Normal 49 5 3" xfId="30920"/>
    <cellStyle name="Normal 49 6" xfId="30921"/>
    <cellStyle name="Normal 49 6 2" xfId="30922"/>
    <cellStyle name="Normal 49 6 2 2" xfId="40635"/>
    <cellStyle name="Normal 49 6 3" xfId="30923"/>
    <cellStyle name="Normal 49 7" xfId="30924"/>
    <cellStyle name="Normal 49 7 2" xfId="40636"/>
    <cellStyle name="Normal 49 8" xfId="30925"/>
    <cellStyle name="Normal 49 9" xfId="40637"/>
    <cellStyle name="Normal 5" xfId="750"/>
    <cellStyle name="Normal 5 10" xfId="1860"/>
    <cellStyle name="Normal 5 10 2" xfId="40638"/>
    <cellStyle name="Normal 5 10 2 2" xfId="43793"/>
    <cellStyle name="Normal 5 10 3" xfId="43794"/>
    <cellStyle name="Normal 5 10 3 2" xfId="43795"/>
    <cellStyle name="Normal 5 10 4" xfId="43796"/>
    <cellStyle name="Normal 5 10 4 2" xfId="43797"/>
    <cellStyle name="Normal 5 10 5" xfId="43798"/>
    <cellStyle name="Normal 5 11" xfId="30926"/>
    <cellStyle name="Normal 5 11 2" xfId="43799"/>
    <cellStyle name="Normal 5 12" xfId="40639"/>
    <cellStyle name="Normal 5 12 2" xfId="43800"/>
    <cellStyle name="Normal 5 13" xfId="43801"/>
    <cellStyle name="Normal 5 13 2" xfId="43802"/>
    <cellStyle name="Normal 5 14" xfId="43803"/>
    <cellStyle name="Normal 5 2" xfId="751"/>
    <cellStyle name="Normal 5 2 10" xfId="1861"/>
    <cellStyle name="Normal 5 2 10 2" xfId="40640"/>
    <cellStyle name="Normal 5 2 10 3" xfId="45655"/>
    <cellStyle name="Normal 5 2 11" xfId="1862"/>
    <cellStyle name="Normal 5 2 11 2" xfId="40641"/>
    <cellStyle name="Normal 5 2 11 3" xfId="45656"/>
    <cellStyle name="Normal 5 2 12" xfId="30927"/>
    <cellStyle name="Normal 5 2 12 2" xfId="42628"/>
    <cellStyle name="Normal 5 2 12 3" xfId="45013"/>
    <cellStyle name="Normal 5 2 13" xfId="40642"/>
    <cellStyle name="Normal 5 2 2" xfId="752"/>
    <cellStyle name="Normal 5 2 2 2" xfId="753"/>
    <cellStyle name="Normal 5 2 2 2 2" xfId="1863"/>
    <cellStyle name="Normal 5 2 2 2 2 2" xfId="30928"/>
    <cellStyle name="Normal 5 2 2 2 2 2 2" xfId="30929"/>
    <cellStyle name="Normal 5 2 2 2 2 2 2 2" xfId="30930"/>
    <cellStyle name="Normal 5 2 2 2 2 2 2 2 2" xfId="40643"/>
    <cellStyle name="Normal 5 2 2 2 2 2 2 3" xfId="30931"/>
    <cellStyle name="Normal 5 2 2 2 2 2 3" xfId="30932"/>
    <cellStyle name="Normal 5 2 2 2 2 2 3 2" xfId="30933"/>
    <cellStyle name="Normal 5 2 2 2 2 2 3 2 2" xfId="40644"/>
    <cellStyle name="Normal 5 2 2 2 2 2 3 3" xfId="30934"/>
    <cellStyle name="Normal 5 2 2 2 2 2 4" xfId="30935"/>
    <cellStyle name="Normal 5 2 2 2 2 2 4 2" xfId="40645"/>
    <cellStyle name="Normal 5 2 2 2 2 2 5" xfId="30936"/>
    <cellStyle name="Normal 5 2 2 2 2 3" xfId="30937"/>
    <cellStyle name="Normal 5 2 2 2 2 3 2" xfId="30938"/>
    <cellStyle name="Normal 5 2 2 2 2 3 2 2" xfId="40646"/>
    <cellStyle name="Normal 5 2 2 2 2 3 3" xfId="30939"/>
    <cellStyle name="Normal 5 2 2 2 2 4" xfId="30940"/>
    <cellStyle name="Normal 5 2 2 2 2 4 2" xfId="30941"/>
    <cellStyle name="Normal 5 2 2 2 2 4 2 2" xfId="40647"/>
    <cellStyle name="Normal 5 2 2 2 2 4 3" xfId="30942"/>
    <cellStyle name="Normal 5 2 2 2 2 5" xfId="30943"/>
    <cellStyle name="Normal 5 2 2 2 2 5 2" xfId="40648"/>
    <cellStyle name="Normal 5 2 2 2 2 6" xfId="30944"/>
    <cellStyle name="Normal 5 2 2 2 2 7" xfId="45657"/>
    <cellStyle name="Normal 5 2 2 2 3" xfId="1864"/>
    <cellStyle name="Normal 5 2 2 2 3 2" xfId="30945"/>
    <cellStyle name="Normal 5 2 2 2 3 2 2" xfId="30946"/>
    <cellStyle name="Normal 5 2 2 2 3 2 2 2" xfId="40649"/>
    <cellStyle name="Normal 5 2 2 2 3 2 3" xfId="30947"/>
    <cellStyle name="Normal 5 2 2 2 3 3" xfId="30948"/>
    <cellStyle name="Normal 5 2 2 2 3 3 2" xfId="30949"/>
    <cellStyle name="Normal 5 2 2 2 3 3 2 2" xfId="40650"/>
    <cellStyle name="Normal 5 2 2 2 3 3 3" xfId="30950"/>
    <cellStyle name="Normal 5 2 2 2 3 4" xfId="30951"/>
    <cellStyle name="Normal 5 2 2 2 3 4 2" xfId="40651"/>
    <cellStyle name="Normal 5 2 2 2 3 5" xfId="30952"/>
    <cellStyle name="Normal 5 2 2 2 3 6" xfId="45658"/>
    <cellStyle name="Normal 5 2 2 2 4" xfId="1865"/>
    <cellStyle name="Normal 5 2 2 2 4 2" xfId="30953"/>
    <cellStyle name="Normal 5 2 2 2 4 2 2" xfId="40652"/>
    <cellStyle name="Normal 5 2 2 2 4 3" xfId="30954"/>
    <cellStyle name="Normal 5 2 2 2 4 4" xfId="45659"/>
    <cellStyle name="Normal 5 2 2 2 5" xfId="1866"/>
    <cellStyle name="Normal 5 2 2 2 5 2" xfId="30955"/>
    <cellStyle name="Normal 5 2 2 2 5 2 2" xfId="40653"/>
    <cellStyle name="Normal 5 2 2 2 5 3" xfId="30956"/>
    <cellStyle name="Normal 5 2 2 2 5 4" xfId="45660"/>
    <cellStyle name="Normal 5 2 2 2 6" xfId="30957"/>
    <cellStyle name="Normal 5 2 2 2 6 2" xfId="40654"/>
    <cellStyle name="Normal 5 2 2 2 7" xfId="30958"/>
    <cellStyle name="Normal 5 2 2 2 8" xfId="45661"/>
    <cellStyle name="Normal 5 2 2 3" xfId="1867"/>
    <cellStyle name="Normal 5 2 2 3 2" xfId="1868"/>
    <cellStyle name="Normal 5 2 2 3 2 2" xfId="30959"/>
    <cellStyle name="Normal 5 2 2 3 2 2 2" xfId="30960"/>
    <cellStyle name="Normal 5 2 2 3 2 2 2 2" xfId="40655"/>
    <cellStyle name="Normal 5 2 2 3 2 2 3" xfId="30961"/>
    <cellStyle name="Normal 5 2 2 3 2 3" xfId="30962"/>
    <cellStyle name="Normal 5 2 2 3 2 3 2" xfId="30963"/>
    <cellStyle name="Normal 5 2 2 3 2 3 2 2" xfId="40656"/>
    <cellStyle name="Normal 5 2 2 3 2 3 3" xfId="30964"/>
    <cellStyle name="Normal 5 2 2 3 2 4" xfId="30965"/>
    <cellStyle name="Normal 5 2 2 3 2 4 2" xfId="40657"/>
    <cellStyle name="Normal 5 2 2 3 2 5" xfId="30966"/>
    <cellStyle name="Normal 5 2 2 3 2 6" xfId="45662"/>
    <cellStyle name="Normal 5 2 2 3 3" xfId="1869"/>
    <cellStyle name="Normal 5 2 2 3 3 2" xfId="30967"/>
    <cellStyle name="Normal 5 2 2 3 3 2 2" xfId="40658"/>
    <cellStyle name="Normal 5 2 2 3 3 3" xfId="30968"/>
    <cellStyle name="Normal 5 2 2 3 3 4" xfId="45663"/>
    <cellStyle name="Normal 5 2 2 3 4" xfId="30969"/>
    <cellStyle name="Normal 5 2 2 3 4 2" xfId="30970"/>
    <cellStyle name="Normal 5 2 2 3 4 2 2" xfId="40659"/>
    <cellStyle name="Normal 5 2 2 3 4 3" xfId="30971"/>
    <cellStyle name="Normal 5 2 2 3 5" xfId="30972"/>
    <cellStyle name="Normal 5 2 2 3 5 2" xfId="40660"/>
    <cellStyle name="Normal 5 2 2 3 6" xfId="30973"/>
    <cellStyle name="Normal 5 2 2 3 7" xfId="45664"/>
    <cellStyle name="Normal 5 2 2 4" xfId="1870"/>
    <cellStyle name="Normal 5 2 2 4 2" xfId="1871"/>
    <cellStyle name="Normal 5 2 2 4 2 2" xfId="30974"/>
    <cellStyle name="Normal 5 2 2 4 2 2 2" xfId="40661"/>
    <cellStyle name="Normal 5 2 2 4 2 3" xfId="30975"/>
    <cellStyle name="Normal 5 2 2 4 2 4" xfId="45665"/>
    <cellStyle name="Normal 5 2 2 4 3" xfId="1872"/>
    <cellStyle name="Normal 5 2 2 4 3 2" xfId="30976"/>
    <cellStyle name="Normal 5 2 2 4 3 2 2" xfId="40662"/>
    <cellStyle name="Normal 5 2 2 4 3 3" xfId="30977"/>
    <cellStyle name="Normal 5 2 2 4 3 4" xfId="45666"/>
    <cellStyle name="Normal 5 2 2 4 4" xfId="30978"/>
    <cellStyle name="Normal 5 2 2 4 4 2" xfId="40663"/>
    <cellStyle name="Normal 5 2 2 4 5" xfId="30979"/>
    <cellStyle name="Normal 5 2 2 4 6" xfId="45667"/>
    <cellStyle name="Normal 5 2 2 5" xfId="1873"/>
    <cellStyle name="Normal 5 2 2 5 2" xfId="30980"/>
    <cellStyle name="Normal 5 2 2 5 2 2" xfId="40664"/>
    <cellStyle name="Normal 5 2 2 5 3" xfId="30981"/>
    <cellStyle name="Normal 5 2 2 5 4" xfId="45668"/>
    <cellStyle name="Normal 5 2 2 6" xfId="1874"/>
    <cellStyle name="Normal 5 2 2 6 2" xfId="30982"/>
    <cellStyle name="Normal 5 2 2 6 2 2" xfId="40665"/>
    <cellStyle name="Normal 5 2 2 6 3" xfId="30983"/>
    <cellStyle name="Normal 5 2 2 6 4" xfId="45669"/>
    <cellStyle name="Normal 5 2 2 7" xfId="30984"/>
    <cellStyle name="Normal 5 2 2 7 2" xfId="40666"/>
    <cellStyle name="Normal 5 2 2 8" xfId="30985"/>
    <cellStyle name="Normal 5 2 2 9" xfId="45670"/>
    <cellStyle name="Normal 5 2 3" xfId="754"/>
    <cellStyle name="Normal 5 2 3 2" xfId="1875"/>
    <cellStyle name="Normal 5 2 3 2 2" xfId="1876"/>
    <cellStyle name="Normal 5 2 3 2 2 2" xfId="30986"/>
    <cellStyle name="Normal 5 2 3 2 2 2 2" xfId="30987"/>
    <cellStyle name="Normal 5 2 3 2 2 2 2 2" xfId="40667"/>
    <cellStyle name="Normal 5 2 3 2 2 2 3" xfId="30988"/>
    <cellStyle name="Normal 5 2 3 2 2 3" xfId="30989"/>
    <cellStyle name="Normal 5 2 3 2 2 3 2" xfId="30990"/>
    <cellStyle name="Normal 5 2 3 2 2 3 2 2" xfId="40668"/>
    <cellStyle name="Normal 5 2 3 2 2 3 3" xfId="30991"/>
    <cellStyle name="Normal 5 2 3 2 2 4" xfId="30992"/>
    <cellStyle name="Normal 5 2 3 2 2 4 2" xfId="40669"/>
    <cellStyle name="Normal 5 2 3 2 2 5" xfId="30993"/>
    <cellStyle name="Normal 5 2 3 2 2 6" xfId="45671"/>
    <cellStyle name="Normal 5 2 3 2 3" xfId="1877"/>
    <cellStyle name="Normal 5 2 3 2 3 2" xfId="30994"/>
    <cellStyle name="Normal 5 2 3 2 3 2 2" xfId="40670"/>
    <cellStyle name="Normal 5 2 3 2 3 3" xfId="30995"/>
    <cellStyle name="Normal 5 2 3 2 3 4" xfId="45672"/>
    <cellStyle name="Normal 5 2 3 2 4" xfId="1878"/>
    <cellStyle name="Normal 5 2 3 2 4 2" xfId="30996"/>
    <cellStyle name="Normal 5 2 3 2 4 2 2" xfId="40671"/>
    <cellStyle name="Normal 5 2 3 2 4 3" xfId="30997"/>
    <cellStyle name="Normal 5 2 3 2 4 4" xfId="45673"/>
    <cellStyle name="Normal 5 2 3 2 5" xfId="1879"/>
    <cellStyle name="Normal 5 2 3 2 5 2" xfId="40672"/>
    <cellStyle name="Normal 5 2 3 2 5 3" xfId="45674"/>
    <cellStyle name="Normal 5 2 3 2 6" xfId="30998"/>
    <cellStyle name="Normal 5 2 3 2 7" xfId="45675"/>
    <cellStyle name="Normal 5 2 3 3" xfId="1880"/>
    <cellStyle name="Normal 5 2 3 3 2" xfId="1881"/>
    <cellStyle name="Normal 5 2 3 3 2 2" xfId="30999"/>
    <cellStyle name="Normal 5 2 3 3 2 2 2" xfId="40673"/>
    <cellStyle name="Normal 5 2 3 3 2 3" xfId="31000"/>
    <cellStyle name="Normal 5 2 3 3 2 4" xfId="45676"/>
    <cellStyle name="Normal 5 2 3 3 3" xfId="1882"/>
    <cellStyle name="Normal 5 2 3 3 3 2" xfId="31001"/>
    <cellStyle name="Normal 5 2 3 3 3 2 2" xfId="40674"/>
    <cellStyle name="Normal 5 2 3 3 3 3" xfId="31002"/>
    <cellStyle name="Normal 5 2 3 3 3 4" xfId="45677"/>
    <cellStyle name="Normal 5 2 3 3 4" xfId="31003"/>
    <cellStyle name="Normal 5 2 3 3 4 2" xfId="40675"/>
    <cellStyle name="Normal 5 2 3 3 5" xfId="31004"/>
    <cellStyle name="Normal 5 2 3 3 6" xfId="45678"/>
    <cellStyle name="Normal 5 2 3 4" xfId="1883"/>
    <cellStyle name="Normal 5 2 3 4 2" xfId="1884"/>
    <cellStyle name="Normal 5 2 3 4 2 2" xfId="40676"/>
    <cellStyle name="Normal 5 2 3 4 2 3" xfId="45679"/>
    <cellStyle name="Normal 5 2 3 4 3" xfId="1885"/>
    <cellStyle name="Normal 5 2 3 4 3 2" xfId="40677"/>
    <cellStyle name="Normal 5 2 3 4 3 3" xfId="45680"/>
    <cellStyle name="Normal 5 2 3 4 4" xfId="40678"/>
    <cellStyle name="Normal 5 2 3 4 5" xfId="45681"/>
    <cellStyle name="Normal 5 2 3 5" xfId="1886"/>
    <cellStyle name="Normal 5 2 3 5 2" xfId="31005"/>
    <cellStyle name="Normal 5 2 3 5 2 2" xfId="40679"/>
    <cellStyle name="Normal 5 2 3 5 3" xfId="31006"/>
    <cellStyle name="Normal 5 2 3 5 4" xfId="45682"/>
    <cellStyle name="Normal 5 2 3 6" xfId="1887"/>
    <cellStyle name="Normal 5 2 3 6 2" xfId="40680"/>
    <cellStyle name="Normal 5 2 3 6 3" xfId="45683"/>
    <cellStyle name="Normal 5 2 3 7" xfId="31007"/>
    <cellStyle name="Normal 5 2 3 8" xfId="45014"/>
    <cellStyle name="Normal 5 2 3 9" xfId="1048"/>
    <cellStyle name="Normal 5 2 4" xfId="1888"/>
    <cellStyle name="Normal 5 2 4 2" xfId="1889"/>
    <cellStyle name="Normal 5 2 4 2 2" xfId="1890"/>
    <cellStyle name="Normal 5 2 4 2 2 2" xfId="31008"/>
    <cellStyle name="Normal 5 2 4 2 2 2 2" xfId="40681"/>
    <cellStyle name="Normal 5 2 4 2 2 3" xfId="31009"/>
    <cellStyle name="Normal 5 2 4 2 2 4" xfId="45684"/>
    <cellStyle name="Normal 5 2 4 2 3" xfId="1891"/>
    <cellStyle name="Normal 5 2 4 2 3 2" xfId="31010"/>
    <cellStyle name="Normal 5 2 4 2 3 2 2" xfId="40682"/>
    <cellStyle name="Normal 5 2 4 2 3 3" xfId="31011"/>
    <cellStyle name="Normal 5 2 4 2 3 4" xfId="45685"/>
    <cellStyle name="Normal 5 2 4 2 4" xfId="1892"/>
    <cellStyle name="Normal 5 2 4 2 4 2" xfId="40683"/>
    <cellStyle name="Normal 5 2 4 2 4 3" xfId="45686"/>
    <cellStyle name="Normal 5 2 4 2 5" xfId="1893"/>
    <cellStyle name="Normal 5 2 4 2 5 2" xfId="40684"/>
    <cellStyle name="Normal 5 2 4 2 5 3" xfId="45687"/>
    <cellStyle name="Normal 5 2 4 2 6" xfId="40685"/>
    <cellStyle name="Normal 5 2 4 2 7" xfId="45688"/>
    <cellStyle name="Normal 5 2 4 3" xfId="1894"/>
    <cellStyle name="Normal 5 2 4 3 2" xfId="1895"/>
    <cellStyle name="Normal 5 2 4 3 2 2" xfId="40686"/>
    <cellStyle name="Normal 5 2 4 3 2 3" xfId="45689"/>
    <cellStyle name="Normal 5 2 4 3 3" xfId="1896"/>
    <cellStyle name="Normal 5 2 4 3 3 2" xfId="40687"/>
    <cellStyle name="Normal 5 2 4 3 3 3" xfId="45690"/>
    <cellStyle name="Normal 5 2 4 3 4" xfId="40688"/>
    <cellStyle name="Normal 5 2 4 3 5" xfId="45691"/>
    <cellStyle name="Normal 5 2 4 4" xfId="1897"/>
    <cellStyle name="Normal 5 2 4 4 2" xfId="1898"/>
    <cellStyle name="Normal 5 2 4 4 2 2" xfId="40689"/>
    <cellStyle name="Normal 5 2 4 4 2 3" xfId="45692"/>
    <cellStyle name="Normal 5 2 4 4 3" xfId="1899"/>
    <cellStyle name="Normal 5 2 4 4 3 2" xfId="40690"/>
    <cellStyle name="Normal 5 2 4 4 3 3" xfId="45693"/>
    <cellStyle name="Normal 5 2 4 4 4" xfId="40691"/>
    <cellStyle name="Normal 5 2 4 4 5" xfId="45694"/>
    <cellStyle name="Normal 5 2 4 5" xfId="1900"/>
    <cellStyle name="Normal 5 2 4 5 2" xfId="40692"/>
    <cellStyle name="Normal 5 2 4 5 3" xfId="45695"/>
    <cellStyle name="Normal 5 2 4 6" xfId="1901"/>
    <cellStyle name="Normal 5 2 4 6 2" xfId="40693"/>
    <cellStyle name="Normal 5 2 4 6 3" xfId="45696"/>
    <cellStyle name="Normal 5 2 4 7" xfId="40694"/>
    <cellStyle name="Normal 5 2 4 8" xfId="45697"/>
    <cellStyle name="Normal 5 2 5" xfId="1902"/>
    <cellStyle name="Normal 5 2 5 10" xfId="1903"/>
    <cellStyle name="Normal 5 2 5 10 2" xfId="1904"/>
    <cellStyle name="Normal 5 2 5 10 2 2" xfId="40695"/>
    <cellStyle name="Normal 5 2 5 10 2 3" xfId="45698"/>
    <cellStyle name="Normal 5 2 5 10 3" xfId="1905"/>
    <cellStyle name="Normal 5 2 5 10 3 2" xfId="40696"/>
    <cellStyle name="Normal 5 2 5 10 3 3" xfId="45699"/>
    <cellStyle name="Normal 5 2 5 10 4" xfId="40697"/>
    <cellStyle name="Normal 5 2 5 10 5" xfId="45700"/>
    <cellStyle name="Normal 5 2 5 11" xfId="1906"/>
    <cellStyle name="Normal 5 2 5 11 2" xfId="1907"/>
    <cellStyle name="Normal 5 2 5 11 2 2" xfId="40698"/>
    <cellStyle name="Normal 5 2 5 11 2 3" xfId="45701"/>
    <cellStyle name="Normal 5 2 5 11 3" xfId="40699"/>
    <cellStyle name="Normal 5 2 5 11 4" xfId="45702"/>
    <cellStyle name="Normal 5 2 5 12" xfId="1908"/>
    <cellStyle name="Normal 5 2 5 12 2" xfId="1909"/>
    <cellStyle name="Normal 5 2 5 12 2 2" xfId="40700"/>
    <cellStyle name="Normal 5 2 5 12 2 3" xfId="45703"/>
    <cellStyle name="Normal 5 2 5 12 3" xfId="40701"/>
    <cellStyle name="Normal 5 2 5 12 4" xfId="45704"/>
    <cellStyle name="Normal 5 2 5 13" xfId="1910"/>
    <cellStyle name="Normal 5 2 5 13 2" xfId="40702"/>
    <cellStyle name="Normal 5 2 5 13 3" xfId="45705"/>
    <cellStyle name="Normal 5 2 5 14" xfId="1911"/>
    <cellStyle name="Normal 5 2 5 14 2" xfId="40703"/>
    <cellStyle name="Normal 5 2 5 14 3" xfId="45706"/>
    <cellStyle name="Normal 5 2 5 15" xfId="1912"/>
    <cellStyle name="Normal 5 2 5 15 2" xfId="40704"/>
    <cellStyle name="Normal 5 2 5 15 3" xfId="45707"/>
    <cellStyle name="Normal 5 2 5 16" xfId="1913"/>
    <cellStyle name="Normal 5 2 5 16 2" xfId="40705"/>
    <cellStyle name="Normal 5 2 5 16 3" xfId="45708"/>
    <cellStyle name="Normal 5 2 5 17" xfId="1914"/>
    <cellStyle name="Normal 5 2 5 17 2" xfId="40706"/>
    <cellStyle name="Normal 5 2 5 17 3" xfId="45709"/>
    <cellStyle name="Normal 5 2 5 18" xfId="1915"/>
    <cellStyle name="Normal 5 2 5 18 2" xfId="40707"/>
    <cellStyle name="Normal 5 2 5 18 3" xfId="45710"/>
    <cellStyle name="Normal 5 2 5 19" xfId="1916"/>
    <cellStyle name="Normal 5 2 5 19 2" xfId="1917"/>
    <cellStyle name="Normal 5 2 5 19 2 2" xfId="40708"/>
    <cellStyle name="Normal 5 2 5 19 2 3" xfId="45711"/>
    <cellStyle name="Normal 5 2 5 19 3" xfId="1918"/>
    <cellStyle name="Normal 5 2 5 19 3 2" xfId="40709"/>
    <cellStyle name="Normal 5 2 5 19 3 3" xfId="45712"/>
    <cellStyle name="Normal 5 2 5 19 4" xfId="1919"/>
    <cellStyle name="Normal 5 2 5 19 4 2" xfId="40710"/>
    <cellStyle name="Normal 5 2 5 19 4 3" xfId="45713"/>
    <cellStyle name="Normal 5 2 5 19 5" xfId="1920"/>
    <cellStyle name="Normal 5 2 5 19 5 2" xfId="40711"/>
    <cellStyle name="Normal 5 2 5 19 5 3" xfId="45714"/>
    <cellStyle name="Normal 5 2 5 19 6" xfId="1921"/>
    <cellStyle name="Normal 5 2 5 19 6 2" xfId="40712"/>
    <cellStyle name="Normal 5 2 5 19 6 3" xfId="45715"/>
    <cellStyle name="Normal 5 2 5 19 7" xfId="1922"/>
    <cellStyle name="Normal 5 2 5 19 7 2" xfId="40713"/>
    <cellStyle name="Normal 5 2 5 19 7 3" xfId="45716"/>
    <cellStyle name="Normal 5 2 5 19 8" xfId="40714"/>
    <cellStyle name="Normal 5 2 5 19 9" xfId="45717"/>
    <cellStyle name="Normal 5 2 5 2" xfId="1923"/>
    <cellStyle name="Normal 5 2 5 2 2" xfId="1924"/>
    <cellStyle name="Normal 5 2 5 2 2 2" xfId="1925"/>
    <cellStyle name="Normal 5 2 5 2 2 2 2" xfId="40715"/>
    <cellStyle name="Normal 5 2 5 2 2 2 3" xfId="45718"/>
    <cellStyle name="Normal 5 2 5 2 2 3" xfId="1926"/>
    <cellStyle name="Normal 5 2 5 2 2 3 2" xfId="40716"/>
    <cellStyle name="Normal 5 2 5 2 2 3 3" xfId="45719"/>
    <cellStyle name="Normal 5 2 5 2 2 4" xfId="1927"/>
    <cellStyle name="Normal 5 2 5 2 2 4 2" xfId="40717"/>
    <cellStyle name="Normal 5 2 5 2 2 4 3" xfId="45720"/>
    <cellStyle name="Normal 5 2 5 2 2 5" xfId="1928"/>
    <cellStyle name="Normal 5 2 5 2 2 5 2" xfId="40718"/>
    <cellStyle name="Normal 5 2 5 2 2 5 3" xfId="45721"/>
    <cellStyle name="Normal 5 2 5 2 2 6" xfId="40719"/>
    <cellStyle name="Normal 5 2 5 2 2 7" xfId="45722"/>
    <cellStyle name="Normal 5 2 5 2 3" xfId="1929"/>
    <cellStyle name="Normal 5 2 5 2 3 2" xfId="1930"/>
    <cellStyle name="Normal 5 2 5 2 3 2 2" xfId="40720"/>
    <cellStyle name="Normal 5 2 5 2 3 2 3" xfId="45723"/>
    <cellStyle name="Normal 5 2 5 2 3 3" xfId="1931"/>
    <cellStyle name="Normal 5 2 5 2 3 3 2" xfId="40721"/>
    <cellStyle name="Normal 5 2 5 2 3 3 3" xfId="45724"/>
    <cellStyle name="Normal 5 2 5 2 3 4" xfId="40722"/>
    <cellStyle name="Normal 5 2 5 2 3 5" xfId="45725"/>
    <cellStyle name="Normal 5 2 5 2 4" xfId="1932"/>
    <cellStyle name="Normal 5 2 5 2 4 2" xfId="1933"/>
    <cellStyle name="Normal 5 2 5 2 4 2 2" xfId="40723"/>
    <cellStyle name="Normal 5 2 5 2 4 2 3" xfId="45726"/>
    <cellStyle name="Normal 5 2 5 2 4 3" xfId="1934"/>
    <cellStyle name="Normal 5 2 5 2 4 3 2" xfId="40724"/>
    <cellStyle name="Normal 5 2 5 2 4 3 3" xfId="45727"/>
    <cellStyle name="Normal 5 2 5 2 4 4" xfId="40725"/>
    <cellStyle name="Normal 5 2 5 2 4 5" xfId="45728"/>
    <cellStyle name="Normal 5 2 5 2 5" xfId="1935"/>
    <cellStyle name="Normal 5 2 5 2 5 2" xfId="40726"/>
    <cellStyle name="Normal 5 2 5 2 5 3" xfId="45729"/>
    <cellStyle name="Normal 5 2 5 2 6" xfId="1936"/>
    <cellStyle name="Normal 5 2 5 2 6 2" xfId="40727"/>
    <cellStyle name="Normal 5 2 5 2 6 3" xfId="45730"/>
    <cellStyle name="Normal 5 2 5 2 7" xfId="40728"/>
    <cellStyle name="Normal 5 2 5 2 8" xfId="45731"/>
    <cellStyle name="Normal 5 2 5 20" xfId="1937"/>
    <cellStyle name="Normal 5 2 5 20 2" xfId="40729"/>
    <cellStyle name="Normal 5 2 5 20 3" xfId="45732"/>
    <cellStyle name="Normal 5 2 5 21" xfId="1938"/>
    <cellStyle name="Normal 5 2 5 21 2" xfId="40730"/>
    <cellStyle name="Normal 5 2 5 21 3" xfId="45733"/>
    <cellStyle name="Normal 5 2 5 22" xfId="1939"/>
    <cellStyle name="Normal 5 2 5 22 2" xfId="40731"/>
    <cellStyle name="Normal 5 2 5 22 3" xfId="45734"/>
    <cellStyle name="Normal 5 2 5 23" xfId="1940"/>
    <cellStyle name="Normal 5 2 5 23 2" xfId="40732"/>
    <cellStyle name="Normal 5 2 5 23 3" xfId="45735"/>
    <cellStyle name="Normal 5 2 5 24" xfId="1941"/>
    <cellStyle name="Normal 5 2 5 24 2" xfId="40733"/>
    <cellStyle name="Normal 5 2 5 24 3" xfId="45736"/>
    <cellStyle name="Normal 5 2 5 25" xfId="1942"/>
    <cellStyle name="Normal 5 2 5 25 2" xfId="40734"/>
    <cellStyle name="Normal 5 2 5 25 3" xfId="45737"/>
    <cellStyle name="Normal 5 2 5 26" xfId="1943"/>
    <cellStyle name="Normal 5 2 5 26 2" xfId="40735"/>
    <cellStyle name="Normal 5 2 5 26 3" xfId="45738"/>
    <cellStyle name="Normal 5 2 5 27" xfId="1944"/>
    <cellStyle name="Normal 5 2 5 27 2" xfId="40736"/>
    <cellStyle name="Normal 5 2 5 27 3" xfId="45739"/>
    <cellStyle name="Normal 5 2 5 28" xfId="40737"/>
    <cellStyle name="Normal 5 2 5 29" xfId="45740"/>
    <cellStyle name="Normal 5 2 5 3" xfId="1945"/>
    <cellStyle name="Normal 5 2 5 3 10" xfId="1946"/>
    <cellStyle name="Normal 5 2 5 3 10 2" xfId="40738"/>
    <cellStyle name="Normal 5 2 5 3 10 3" xfId="45741"/>
    <cellStyle name="Normal 5 2 5 3 11" xfId="1947"/>
    <cellStyle name="Normal 5 2 5 3 11 2" xfId="40739"/>
    <cellStyle name="Normal 5 2 5 3 11 3" xfId="45742"/>
    <cellStyle name="Normal 5 2 5 3 12" xfId="1948"/>
    <cellStyle name="Normal 5 2 5 3 12 2" xfId="40740"/>
    <cellStyle name="Normal 5 2 5 3 12 3" xfId="45743"/>
    <cellStyle name="Normal 5 2 5 3 13" xfId="1949"/>
    <cellStyle name="Normal 5 2 5 3 13 2" xfId="40741"/>
    <cellStyle name="Normal 5 2 5 3 13 3" xfId="45744"/>
    <cellStyle name="Normal 5 2 5 3 14" xfId="1950"/>
    <cellStyle name="Normal 5 2 5 3 14 2" xfId="40742"/>
    <cellStyle name="Normal 5 2 5 3 14 3" xfId="45745"/>
    <cellStyle name="Normal 5 2 5 3 15" xfId="1951"/>
    <cellStyle name="Normal 5 2 5 3 15 2" xfId="40743"/>
    <cellStyle name="Normal 5 2 5 3 15 3" xfId="45746"/>
    <cellStyle name="Normal 5 2 5 3 16" xfId="1952"/>
    <cellStyle name="Normal 5 2 5 3 16 2" xfId="40744"/>
    <cellStyle name="Normal 5 2 5 3 16 3" xfId="45747"/>
    <cellStyle name="Normal 5 2 5 3 17" xfId="1953"/>
    <cellStyle name="Normal 5 2 5 3 17 2" xfId="40745"/>
    <cellStyle name="Normal 5 2 5 3 17 3" xfId="45748"/>
    <cellStyle name="Normal 5 2 5 3 18" xfId="1954"/>
    <cellStyle name="Normal 5 2 5 3 18 2" xfId="40746"/>
    <cellStyle name="Normal 5 2 5 3 18 3" xfId="45749"/>
    <cellStyle name="Normal 5 2 5 3 19" xfId="1955"/>
    <cellStyle name="Normal 5 2 5 3 19 2" xfId="40747"/>
    <cellStyle name="Normal 5 2 5 3 19 3" xfId="45750"/>
    <cellStyle name="Normal 5 2 5 3 2" xfId="1956"/>
    <cellStyle name="Normal 5 2 5 3 2 2" xfId="1957"/>
    <cellStyle name="Normal 5 2 5 3 2 2 2" xfId="1958"/>
    <cellStyle name="Normal 5 2 5 3 2 2 2 2" xfId="40748"/>
    <cellStyle name="Normal 5 2 5 3 2 2 2 3" xfId="45751"/>
    <cellStyle name="Normal 5 2 5 3 2 2 3" xfId="1959"/>
    <cellStyle name="Normal 5 2 5 3 2 2 3 2" xfId="40749"/>
    <cellStyle name="Normal 5 2 5 3 2 2 3 3" xfId="45752"/>
    <cellStyle name="Normal 5 2 5 3 2 2 4" xfId="40750"/>
    <cellStyle name="Normal 5 2 5 3 2 2 5" xfId="45753"/>
    <cellStyle name="Normal 5 2 5 3 2 3" xfId="1960"/>
    <cellStyle name="Normal 5 2 5 3 2 3 2" xfId="1961"/>
    <cellStyle name="Normal 5 2 5 3 2 3 2 2" xfId="40751"/>
    <cellStyle name="Normal 5 2 5 3 2 3 2 3" xfId="45754"/>
    <cellStyle name="Normal 5 2 5 3 2 3 3" xfId="1962"/>
    <cellStyle name="Normal 5 2 5 3 2 3 3 2" xfId="40752"/>
    <cellStyle name="Normal 5 2 5 3 2 3 3 3" xfId="45755"/>
    <cellStyle name="Normal 5 2 5 3 2 3 4" xfId="40753"/>
    <cellStyle name="Normal 5 2 5 3 2 3 5" xfId="45756"/>
    <cellStyle name="Normal 5 2 5 3 2 4" xfId="1963"/>
    <cellStyle name="Normal 5 2 5 3 2 4 2" xfId="40754"/>
    <cellStyle name="Normal 5 2 5 3 2 4 3" xfId="45757"/>
    <cellStyle name="Normal 5 2 5 3 2 5" xfId="1964"/>
    <cellStyle name="Normal 5 2 5 3 2 5 2" xfId="40755"/>
    <cellStyle name="Normal 5 2 5 3 2 5 3" xfId="45758"/>
    <cellStyle name="Normal 5 2 5 3 2 6" xfId="40756"/>
    <cellStyle name="Normal 5 2 5 3 2 7" xfId="45759"/>
    <cellStyle name="Normal 5 2 5 3 20" xfId="40757"/>
    <cellStyle name="Normal 5 2 5 3 21" xfId="45760"/>
    <cellStyle name="Normal 5 2 5 3 3" xfId="1965"/>
    <cellStyle name="Normal 5 2 5 3 3 2" xfId="1966"/>
    <cellStyle name="Normal 5 2 5 3 3 2 2" xfId="40758"/>
    <cellStyle name="Normal 5 2 5 3 3 2 3" xfId="45761"/>
    <cellStyle name="Normal 5 2 5 3 3 3" xfId="1967"/>
    <cellStyle name="Normal 5 2 5 3 3 3 2" xfId="40759"/>
    <cellStyle name="Normal 5 2 5 3 3 3 3" xfId="45762"/>
    <cellStyle name="Normal 5 2 5 3 3 4" xfId="1968"/>
    <cellStyle name="Normal 5 2 5 3 3 4 2" xfId="40760"/>
    <cellStyle name="Normal 5 2 5 3 3 4 3" xfId="45763"/>
    <cellStyle name="Normal 5 2 5 3 3 5" xfId="1969"/>
    <cellStyle name="Normal 5 2 5 3 3 5 2" xfId="40761"/>
    <cellStyle name="Normal 5 2 5 3 3 5 3" xfId="45764"/>
    <cellStyle name="Normal 5 2 5 3 3 6" xfId="40762"/>
    <cellStyle name="Normal 5 2 5 3 3 7" xfId="45765"/>
    <cellStyle name="Normal 5 2 5 3 4" xfId="1970"/>
    <cellStyle name="Normal 5 2 5 3 4 2" xfId="1971"/>
    <cellStyle name="Normal 5 2 5 3 4 2 2" xfId="40763"/>
    <cellStyle name="Normal 5 2 5 3 4 2 3" xfId="45766"/>
    <cellStyle name="Normal 5 2 5 3 4 3" xfId="1972"/>
    <cellStyle name="Normal 5 2 5 3 4 3 2" xfId="40764"/>
    <cellStyle name="Normal 5 2 5 3 4 3 3" xfId="45767"/>
    <cellStyle name="Normal 5 2 5 3 4 4" xfId="40765"/>
    <cellStyle name="Normal 5 2 5 3 4 5" xfId="45768"/>
    <cellStyle name="Normal 5 2 5 3 5" xfId="1973"/>
    <cellStyle name="Normal 5 2 5 3 5 2" xfId="1974"/>
    <cellStyle name="Normal 5 2 5 3 5 2 2" xfId="40766"/>
    <cellStyle name="Normal 5 2 5 3 5 2 3" xfId="45769"/>
    <cellStyle name="Normal 5 2 5 3 5 3" xfId="1975"/>
    <cellStyle name="Normal 5 2 5 3 5 3 2" xfId="40767"/>
    <cellStyle name="Normal 5 2 5 3 5 3 3" xfId="45770"/>
    <cellStyle name="Normal 5 2 5 3 5 4" xfId="40768"/>
    <cellStyle name="Normal 5 2 5 3 5 5" xfId="45771"/>
    <cellStyle name="Normal 5 2 5 3 6" xfId="1976"/>
    <cellStyle name="Normal 5 2 5 3 6 2" xfId="40769"/>
    <cellStyle name="Normal 5 2 5 3 6 3" xfId="45772"/>
    <cellStyle name="Normal 5 2 5 3 7" xfId="1977"/>
    <cellStyle name="Normal 5 2 5 3 7 2" xfId="40770"/>
    <cellStyle name="Normal 5 2 5 3 7 3" xfId="45773"/>
    <cellStyle name="Normal 5 2 5 3 8" xfId="1978"/>
    <cellStyle name="Normal 5 2 5 3 8 2" xfId="40771"/>
    <cellStyle name="Normal 5 2 5 3 8 3" xfId="45774"/>
    <cellStyle name="Normal 5 2 5 3 9" xfId="1979"/>
    <cellStyle name="Normal 5 2 5 3 9 2" xfId="40772"/>
    <cellStyle name="Normal 5 2 5 3 9 3" xfId="45775"/>
    <cellStyle name="Normal 5 2 5 4" xfId="1980"/>
    <cellStyle name="Normal 5 2 5 4 2" xfId="1981"/>
    <cellStyle name="Normal 5 2 5 4 2 2" xfId="1982"/>
    <cellStyle name="Normal 5 2 5 4 2 2 2" xfId="40773"/>
    <cellStyle name="Normal 5 2 5 4 2 2 3" xfId="45776"/>
    <cellStyle name="Normal 5 2 5 4 2 3" xfId="1983"/>
    <cellStyle name="Normal 5 2 5 4 2 3 2" xfId="40774"/>
    <cellStyle name="Normal 5 2 5 4 2 3 3" xfId="45777"/>
    <cellStyle name="Normal 5 2 5 4 2 4" xfId="1984"/>
    <cellStyle name="Normal 5 2 5 4 2 4 2" xfId="40775"/>
    <cellStyle name="Normal 5 2 5 4 2 4 3" xfId="45778"/>
    <cellStyle name="Normal 5 2 5 4 2 5" xfId="1985"/>
    <cellStyle name="Normal 5 2 5 4 2 5 2" xfId="40776"/>
    <cellStyle name="Normal 5 2 5 4 2 5 3" xfId="45779"/>
    <cellStyle name="Normal 5 2 5 4 2 6" xfId="40777"/>
    <cellStyle name="Normal 5 2 5 4 2 7" xfId="45780"/>
    <cellStyle name="Normal 5 2 5 4 3" xfId="1986"/>
    <cellStyle name="Normal 5 2 5 4 3 2" xfId="1987"/>
    <cellStyle name="Normal 5 2 5 4 3 2 2" xfId="40778"/>
    <cellStyle name="Normal 5 2 5 4 3 2 3" xfId="45781"/>
    <cellStyle name="Normal 5 2 5 4 3 3" xfId="1988"/>
    <cellStyle name="Normal 5 2 5 4 3 3 2" xfId="40779"/>
    <cellStyle name="Normal 5 2 5 4 3 3 3" xfId="45782"/>
    <cellStyle name="Normal 5 2 5 4 3 4" xfId="40780"/>
    <cellStyle name="Normal 5 2 5 4 3 5" xfId="45783"/>
    <cellStyle name="Normal 5 2 5 4 4" xfId="1989"/>
    <cellStyle name="Normal 5 2 5 4 4 2" xfId="1990"/>
    <cellStyle name="Normal 5 2 5 4 4 2 2" xfId="40781"/>
    <cellStyle name="Normal 5 2 5 4 4 2 3" xfId="45784"/>
    <cellStyle name="Normal 5 2 5 4 4 3" xfId="1991"/>
    <cellStyle name="Normal 5 2 5 4 4 3 2" xfId="40782"/>
    <cellStyle name="Normal 5 2 5 4 4 3 3" xfId="45785"/>
    <cellStyle name="Normal 5 2 5 4 4 4" xfId="40783"/>
    <cellStyle name="Normal 5 2 5 4 4 5" xfId="45786"/>
    <cellStyle name="Normal 5 2 5 4 5" xfId="1992"/>
    <cellStyle name="Normal 5 2 5 4 5 2" xfId="40784"/>
    <cellStyle name="Normal 5 2 5 4 5 3" xfId="45787"/>
    <cellStyle name="Normal 5 2 5 4 6" xfId="1993"/>
    <cellStyle name="Normal 5 2 5 4 6 2" xfId="40785"/>
    <cellStyle name="Normal 5 2 5 4 6 3" xfId="45788"/>
    <cellStyle name="Normal 5 2 5 4 7" xfId="40786"/>
    <cellStyle name="Normal 5 2 5 4 8" xfId="45789"/>
    <cellStyle name="Normal 5 2 5 5" xfId="1994"/>
    <cellStyle name="Normal 5 2 5 5 2" xfId="1995"/>
    <cellStyle name="Normal 5 2 5 5 2 2" xfId="1996"/>
    <cellStyle name="Normal 5 2 5 5 2 2 2" xfId="40787"/>
    <cellStyle name="Normal 5 2 5 5 2 2 3" xfId="45790"/>
    <cellStyle name="Normal 5 2 5 5 2 3" xfId="1997"/>
    <cellStyle name="Normal 5 2 5 5 2 3 2" xfId="40788"/>
    <cellStyle name="Normal 5 2 5 5 2 3 3" xfId="45791"/>
    <cellStyle name="Normal 5 2 5 5 2 4" xfId="1998"/>
    <cellStyle name="Normal 5 2 5 5 2 4 2" xfId="40789"/>
    <cellStyle name="Normal 5 2 5 5 2 4 3" xfId="45792"/>
    <cellStyle name="Normal 5 2 5 5 2 5" xfId="1999"/>
    <cellStyle name="Normal 5 2 5 5 2 5 2" xfId="40790"/>
    <cellStyle name="Normal 5 2 5 5 2 5 3" xfId="45793"/>
    <cellStyle name="Normal 5 2 5 5 2 6" xfId="40791"/>
    <cellStyle name="Normal 5 2 5 5 2 7" xfId="45794"/>
    <cellStyle name="Normal 5 2 5 5 3" xfId="2000"/>
    <cellStyle name="Normal 5 2 5 5 3 2" xfId="2001"/>
    <cellStyle name="Normal 5 2 5 5 3 2 2" xfId="40792"/>
    <cellStyle name="Normal 5 2 5 5 3 2 3" xfId="45795"/>
    <cellStyle name="Normal 5 2 5 5 3 3" xfId="2002"/>
    <cellStyle name="Normal 5 2 5 5 3 3 2" xfId="40793"/>
    <cellStyle name="Normal 5 2 5 5 3 3 3" xfId="45796"/>
    <cellStyle name="Normal 5 2 5 5 3 4" xfId="40794"/>
    <cellStyle name="Normal 5 2 5 5 3 5" xfId="45797"/>
    <cellStyle name="Normal 5 2 5 5 4" xfId="2003"/>
    <cellStyle name="Normal 5 2 5 5 4 2" xfId="2004"/>
    <cellStyle name="Normal 5 2 5 5 4 2 2" xfId="40795"/>
    <cellStyle name="Normal 5 2 5 5 4 2 3" xfId="45798"/>
    <cellStyle name="Normal 5 2 5 5 4 3" xfId="2005"/>
    <cellStyle name="Normal 5 2 5 5 4 3 2" xfId="40796"/>
    <cellStyle name="Normal 5 2 5 5 4 3 3" xfId="45799"/>
    <cellStyle name="Normal 5 2 5 5 4 4" xfId="40797"/>
    <cellStyle name="Normal 5 2 5 5 4 5" xfId="45800"/>
    <cellStyle name="Normal 5 2 5 5 5" xfId="2006"/>
    <cellStyle name="Normal 5 2 5 5 5 2" xfId="40798"/>
    <cellStyle name="Normal 5 2 5 5 5 3" xfId="45801"/>
    <cellStyle name="Normal 5 2 5 5 6" xfId="2007"/>
    <cellStyle name="Normal 5 2 5 5 6 2" xfId="40799"/>
    <cellStyle name="Normal 5 2 5 5 6 3" xfId="45802"/>
    <cellStyle name="Normal 5 2 5 5 7" xfId="40800"/>
    <cellStyle name="Normal 5 2 5 5 8" xfId="45803"/>
    <cellStyle name="Normal 5 2 5 6" xfId="2008"/>
    <cellStyle name="Normal 5 2 5 6 2" xfId="2009"/>
    <cellStyle name="Normal 5 2 5 6 2 2" xfId="2010"/>
    <cellStyle name="Normal 5 2 5 6 2 2 2" xfId="40801"/>
    <cellStyle name="Normal 5 2 5 6 2 2 3" xfId="45804"/>
    <cellStyle name="Normal 5 2 5 6 2 3" xfId="2011"/>
    <cellStyle name="Normal 5 2 5 6 2 3 2" xfId="40802"/>
    <cellStyle name="Normal 5 2 5 6 2 3 3" xfId="45805"/>
    <cellStyle name="Normal 5 2 5 6 2 4" xfId="2012"/>
    <cellStyle name="Normal 5 2 5 6 2 4 2" xfId="40803"/>
    <cellStyle name="Normal 5 2 5 6 2 4 3" xfId="45806"/>
    <cellStyle name="Normal 5 2 5 6 2 5" xfId="2013"/>
    <cellStyle name="Normal 5 2 5 6 2 5 2" xfId="40804"/>
    <cellStyle name="Normal 5 2 5 6 2 5 3" xfId="45807"/>
    <cellStyle name="Normal 5 2 5 6 2 6" xfId="40805"/>
    <cellStyle name="Normal 5 2 5 6 2 7" xfId="45808"/>
    <cellStyle name="Normal 5 2 5 6 3" xfId="2014"/>
    <cellStyle name="Normal 5 2 5 6 3 2" xfId="2015"/>
    <cellStyle name="Normal 5 2 5 6 3 2 2" xfId="40806"/>
    <cellStyle name="Normal 5 2 5 6 3 2 3" xfId="45809"/>
    <cellStyle name="Normal 5 2 5 6 3 3" xfId="2016"/>
    <cellStyle name="Normal 5 2 5 6 3 3 2" xfId="40807"/>
    <cellStyle name="Normal 5 2 5 6 3 3 3" xfId="45810"/>
    <cellStyle name="Normal 5 2 5 6 3 4" xfId="40808"/>
    <cellStyle name="Normal 5 2 5 6 3 5" xfId="45811"/>
    <cellStyle name="Normal 5 2 5 6 4" xfId="2017"/>
    <cellStyle name="Normal 5 2 5 6 4 2" xfId="2018"/>
    <cellStyle name="Normal 5 2 5 6 4 2 2" xfId="40809"/>
    <cellStyle name="Normal 5 2 5 6 4 2 3" xfId="45812"/>
    <cellStyle name="Normal 5 2 5 6 4 3" xfId="2019"/>
    <cellStyle name="Normal 5 2 5 6 4 3 2" xfId="40810"/>
    <cellStyle name="Normal 5 2 5 6 4 3 3" xfId="45813"/>
    <cellStyle name="Normal 5 2 5 6 4 4" xfId="40811"/>
    <cellStyle name="Normal 5 2 5 6 4 5" xfId="45814"/>
    <cellStyle name="Normal 5 2 5 6 5" xfId="2020"/>
    <cellStyle name="Normal 5 2 5 6 5 2" xfId="40812"/>
    <cellStyle name="Normal 5 2 5 6 5 3" xfId="45815"/>
    <cellStyle name="Normal 5 2 5 6 6" xfId="2021"/>
    <cellStyle name="Normal 5 2 5 6 6 2" xfId="40813"/>
    <cellStyle name="Normal 5 2 5 6 6 3" xfId="45816"/>
    <cellStyle name="Normal 5 2 5 6 7" xfId="40814"/>
    <cellStyle name="Normal 5 2 5 6 8" xfId="45817"/>
    <cellStyle name="Normal 5 2 5 7" xfId="2022"/>
    <cellStyle name="Normal 5 2 5 7 2" xfId="2023"/>
    <cellStyle name="Normal 5 2 5 7 2 2" xfId="2024"/>
    <cellStyle name="Normal 5 2 5 7 2 2 2" xfId="40815"/>
    <cellStyle name="Normal 5 2 5 7 2 2 3" xfId="45818"/>
    <cellStyle name="Normal 5 2 5 7 2 3" xfId="2025"/>
    <cellStyle name="Normal 5 2 5 7 2 3 2" xfId="40816"/>
    <cellStyle name="Normal 5 2 5 7 2 3 3" xfId="45819"/>
    <cellStyle name="Normal 5 2 5 7 2 4" xfId="40817"/>
    <cellStyle name="Normal 5 2 5 7 2 5" xfId="45820"/>
    <cellStyle name="Normal 5 2 5 7 3" xfId="2026"/>
    <cellStyle name="Normal 5 2 5 7 3 2" xfId="2027"/>
    <cellStyle name="Normal 5 2 5 7 3 2 2" xfId="40818"/>
    <cellStyle name="Normal 5 2 5 7 3 2 3" xfId="45821"/>
    <cellStyle name="Normal 5 2 5 7 3 3" xfId="2028"/>
    <cellStyle name="Normal 5 2 5 7 3 3 2" xfId="40819"/>
    <cellStyle name="Normal 5 2 5 7 3 3 3" xfId="45822"/>
    <cellStyle name="Normal 5 2 5 7 3 4" xfId="40820"/>
    <cellStyle name="Normal 5 2 5 7 3 5" xfId="45823"/>
    <cellStyle name="Normal 5 2 5 7 4" xfId="2029"/>
    <cellStyle name="Normal 5 2 5 7 4 2" xfId="2030"/>
    <cellStyle name="Normal 5 2 5 7 4 2 2" xfId="40821"/>
    <cellStyle name="Normal 5 2 5 7 4 2 3" xfId="45824"/>
    <cellStyle name="Normal 5 2 5 7 4 3" xfId="40822"/>
    <cellStyle name="Normal 5 2 5 7 4 4" xfId="45825"/>
    <cellStyle name="Normal 5 2 5 7 5" xfId="2031"/>
    <cellStyle name="Normal 5 2 5 7 5 2" xfId="40823"/>
    <cellStyle name="Normal 5 2 5 7 5 3" xfId="45826"/>
    <cellStyle name="Normal 5 2 5 7 6" xfId="2032"/>
    <cellStyle name="Normal 5 2 5 7 6 2" xfId="40824"/>
    <cellStyle name="Normal 5 2 5 7 6 3" xfId="45827"/>
    <cellStyle name="Normal 5 2 5 7 7" xfId="40825"/>
    <cellStyle name="Normal 5 2 5 7 8" xfId="45828"/>
    <cellStyle name="Normal 5 2 5 8" xfId="2033"/>
    <cellStyle name="Normal 5 2 5 8 2" xfId="2034"/>
    <cellStyle name="Normal 5 2 5 8 2 2" xfId="40826"/>
    <cellStyle name="Normal 5 2 5 8 2 3" xfId="45829"/>
    <cellStyle name="Normal 5 2 5 8 3" xfId="2035"/>
    <cellStyle name="Normal 5 2 5 8 3 2" xfId="40827"/>
    <cellStyle name="Normal 5 2 5 8 3 3" xfId="45830"/>
    <cellStyle name="Normal 5 2 5 8 4" xfId="2036"/>
    <cellStyle name="Normal 5 2 5 8 4 2" xfId="40828"/>
    <cellStyle name="Normal 5 2 5 8 4 3" xfId="45831"/>
    <cellStyle name="Normal 5 2 5 8 5" xfId="2037"/>
    <cellStyle name="Normal 5 2 5 8 5 2" xfId="40829"/>
    <cellStyle name="Normal 5 2 5 8 5 3" xfId="45832"/>
    <cellStyle name="Normal 5 2 5 8 6" xfId="40830"/>
    <cellStyle name="Normal 5 2 5 8 7" xfId="45833"/>
    <cellStyle name="Normal 5 2 5 9" xfId="2038"/>
    <cellStyle name="Normal 5 2 5 9 2" xfId="2039"/>
    <cellStyle name="Normal 5 2 5 9 2 2" xfId="40831"/>
    <cellStyle name="Normal 5 2 5 9 2 3" xfId="45834"/>
    <cellStyle name="Normal 5 2 5 9 3" xfId="2040"/>
    <cellStyle name="Normal 5 2 5 9 3 2" xfId="40832"/>
    <cellStyle name="Normal 5 2 5 9 3 3" xfId="45835"/>
    <cellStyle name="Normal 5 2 5 9 4" xfId="40833"/>
    <cellStyle name="Normal 5 2 5 9 5" xfId="45836"/>
    <cellStyle name="Normal 5 2 5_10070" xfId="2041"/>
    <cellStyle name="Normal 5 2 6" xfId="2042"/>
    <cellStyle name="Normal 5 2 6 2" xfId="2043"/>
    <cellStyle name="Normal 5 2 6 2 2" xfId="2044"/>
    <cellStyle name="Normal 5 2 6 2 2 2" xfId="40834"/>
    <cellStyle name="Normal 5 2 6 2 2 3" xfId="45837"/>
    <cellStyle name="Normal 5 2 6 2 3" xfId="2045"/>
    <cellStyle name="Normal 5 2 6 2 3 2" xfId="40835"/>
    <cellStyle name="Normal 5 2 6 2 3 3" xfId="45838"/>
    <cellStyle name="Normal 5 2 6 2 4" xfId="40836"/>
    <cellStyle name="Normal 5 2 6 2 5" xfId="45839"/>
    <cellStyle name="Normal 5 2 6 3" xfId="2046"/>
    <cellStyle name="Normal 5 2 6 3 2" xfId="2047"/>
    <cellStyle name="Normal 5 2 6 3 2 2" xfId="40837"/>
    <cellStyle name="Normal 5 2 6 3 2 3" xfId="45840"/>
    <cellStyle name="Normal 5 2 6 3 3" xfId="2048"/>
    <cellStyle name="Normal 5 2 6 3 3 2" xfId="40838"/>
    <cellStyle name="Normal 5 2 6 3 3 3" xfId="45841"/>
    <cellStyle name="Normal 5 2 6 3 4" xfId="40839"/>
    <cellStyle name="Normal 5 2 6 3 5" xfId="45842"/>
    <cellStyle name="Normal 5 2 6 4" xfId="2049"/>
    <cellStyle name="Normal 5 2 6 4 2" xfId="40840"/>
    <cellStyle name="Normal 5 2 6 4 3" xfId="45843"/>
    <cellStyle name="Normal 5 2 6 5" xfId="2050"/>
    <cellStyle name="Normal 5 2 6 5 2" xfId="40841"/>
    <cellStyle name="Normal 5 2 6 5 3" xfId="45844"/>
    <cellStyle name="Normal 5 2 6 6" xfId="40842"/>
    <cellStyle name="Normal 5 2 6 7" xfId="45845"/>
    <cellStyle name="Normal 5 2 7" xfId="2051"/>
    <cellStyle name="Normal 5 2 7 2" xfId="2052"/>
    <cellStyle name="Normal 5 2 7 2 2" xfId="40843"/>
    <cellStyle name="Normal 5 2 7 2 3" xfId="45846"/>
    <cellStyle name="Normal 5 2 7 3" xfId="2053"/>
    <cellStyle name="Normal 5 2 7 3 2" xfId="40844"/>
    <cellStyle name="Normal 5 2 7 3 3" xfId="45847"/>
    <cellStyle name="Normal 5 2 7 4" xfId="2054"/>
    <cellStyle name="Normal 5 2 7 4 2" xfId="40845"/>
    <cellStyle name="Normal 5 2 7 4 3" xfId="45848"/>
    <cellStyle name="Normal 5 2 7 5" xfId="2055"/>
    <cellStyle name="Normal 5 2 7 5 2" xfId="40846"/>
    <cellStyle name="Normal 5 2 7 5 3" xfId="45849"/>
    <cellStyle name="Normal 5 2 7 6" xfId="40847"/>
    <cellStyle name="Normal 5 2 7 7" xfId="45850"/>
    <cellStyle name="Normal 5 2 8" xfId="2056"/>
    <cellStyle name="Normal 5 2 8 2" xfId="40848"/>
    <cellStyle name="Normal 5 2 8 3" xfId="45851"/>
    <cellStyle name="Normal 5 2 9" xfId="2057"/>
    <cellStyle name="Normal 5 2 9 2" xfId="40849"/>
    <cellStyle name="Normal 5 2 9 3" xfId="45852"/>
    <cellStyle name="Normal 5 2_TV" xfId="31012"/>
    <cellStyle name="Normal 5 3" xfId="755"/>
    <cellStyle name="Normal 5 3 2" xfId="756"/>
    <cellStyle name="Normal 5 3 2 2" xfId="2058"/>
    <cellStyle name="Normal 5 3 2 2 2" xfId="31013"/>
    <cellStyle name="Normal 5 3 2 2 2 2" xfId="31014"/>
    <cellStyle name="Normal 5 3 2 2 2 2 2" xfId="31015"/>
    <cellStyle name="Normal 5 3 2 2 2 2 2 2" xfId="40850"/>
    <cellStyle name="Normal 5 3 2 2 2 2 3" xfId="31016"/>
    <cellStyle name="Normal 5 3 2 2 2 3" xfId="31017"/>
    <cellStyle name="Normal 5 3 2 2 2 3 2" xfId="31018"/>
    <cellStyle name="Normal 5 3 2 2 2 3 2 2" xfId="40851"/>
    <cellStyle name="Normal 5 3 2 2 2 3 3" xfId="31019"/>
    <cellStyle name="Normal 5 3 2 2 2 4" xfId="31020"/>
    <cellStyle name="Normal 5 3 2 2 2 4 2" xfId="40852"/>
    <cellStyle name="Normal 5 3 2 2 2 5" xfId="31021"/>
    <cellStyle name="Normal 5 3 2 2 3" xfId="31022"/>
    <cellStyle name="Normal 5 3 2 2 3 2" xfId="31023"/>
    <cellStyle name="Normal 5 3 2 2 3 2 2" xfId="40853"/>
    <cellStyle name="Normal 5 3 2 2 3 3" xfId="31024"/>
    <cellStyle name="Normal 5 3 2 2 4" xfId="31025"/>
    <cellStyle name="Normal 5 3 2 2 4 2" xfId="31026"/>
    <cellStyle name="Normal 5 3 2 2 4 2 2" xfId="40854"/>
    <cellStyle name="Normal 5 3 2 2 4 3" xfId="31027"/>
    <cellStyle name="Normal 5 3 2 2 5" xfId="31028"/>
    <cellStyle name="Normal 5 3 2 2 5 2" xfId="40855"/>
    <cellStyle name="Normal 5 3 2 2 6" xfId="31029"/>
    <cellStyle name="Normal 5 3 2 2 7" xfId="45853"/>
    <cellStyle name="Normal 5 3 2 3" xfId="2059"/>
    <cellStyle name="Normal 5 3 2 3 2" xfId="31030"/>
    <cellStyle name="Normal 5 3 2 3 2 2" xfId="31031"/>
    <cellStyle name="Normal 5 3 2 3 2 2 2" xfId="40856"/>
    <cellStyle name="Normal 5 3 2 3 2 3" xfId="31032"/>
    <cellStyle name="Normal 5 3 2 3 3" xfId="31033"/>
    <cellStyle name="Normal 5 3 2 3 3 2" xfId="31034"/>
    <cellStyle name="Normal 5 3 2 3 3 2 2" xfId="40857"/>
    <cellStyle name="Normal 5 3 2 3 3 3" xfId="31035"/>
    <cellStyle name="Normal 5 3 2 3 4" xfId="31036"/>
    <cellStyle name="Normal 5 3 2 3 4 2" xfId="40858"/>
    <cellStyle name="Normal 5 3 2 3 5" xfId="31037"/>
    <cellStyle name="Normal 5 3 2 3 6" xfId="45854"/>
    <cellStyle name="Normal 5 3 2 4" xfId="31038"/>
    <cellStyle name="Normal 5 3 2 4 2" xfId="31039"/>
    <cellStyle name="Normal 5 3 2 4 2 2" xfId="40859"/>
    <cellStyle name="Normal 5 3 2 4 3" xfId="31040"/>
    <cellStyle name="Normal 5 3 2 5" xfId="31041"/>
    <cellStyle name="Normal 5 3 2 5 2" xfId="31042"/>
    <cellStyle name="Normal 5 3 2 5 2 2" xfId="40860"/>
    <cellStyle name="Normal 5 3 2 5 3" xfId="31043"/>
    <cellStyle name="Normal 5 3 2 6" xfId="31044"/>
    <cellStyle name="Normal 5 3 2 6 2" xfId="40861"/>
    <cellStyle name="Normal 5 3 2 7" xfId="31045"/>
    <cellStyle name="Normal 5 3 2 8" xfId="45855"/>
    <cellStyle name="Normal 5 3 3" xfId="2060"/>
    <cellStyle name="Normal 5 3 3 2" xfId="2061"/>
    <cellStyle name="Normal 5 3 3 2 2" xfId="31046"/>
    <cellStyle name="Normal 5 3 3 2 2 2" xfId="31047"/>
    <cellStyle name="Normal 5 3 3 2 2 2 2" xfId="40862"/>
    <cellStyle name="Normal 5 3 3 2 2 3" xfId="31048"/>
    <cellStyle name="Normal 5 3 3 2 3" xfId="31049"/>
    <cellStyle name="Normal 5 3 3 2 3 2" xfId="31050"/>
    <cellStyle name="Normal 5 3 3 2 3 2 2" xfId="40863"/>
    <cellStyle name="Normal 5 3 3 2 3 3" xfId="31051"/>
    <cellStyle name="Normal 5 3 3 2 4" xfId="31052"/>
    <cellStyle name="Normal 5 3 3 2 4 2" xfId="40864"/>
    <cellStyle name="Normal 5 3 3 2 5" xfId="31053"/>
    <cellStyle name="Normal 5 3 3 2 6" xfId="45856"/>
    <cellStyle name="Normal 5 3 3 3" xfId="2062"/>
    <cellStyle name="Normal 5 3 3 3 2" xfId="31054"/>
    <cellStyle name="Normal 5 3 3 3 2 2" xfId="40865"/>
    <cellStyle name="Normal 5 3 3 3 3" xfId="31055"/>
    <cellStyle name="Normal 5 3 3 3 4" xfId="45857"/>
    <cellStyle name="Normal 5 3 3 4" xfId="31056"/>
    <cellStyle name="Normal 5 3 3 4 2" xfId="31057"/>
    <cellStyle name="Normal 5 3 3 4 2 2" xfId="40866"/>
    <cellStyle name="Normal 5 3 3 4 3" xfId="31058"/>
    <cellStyle name="Normal 5 3 3 5" xfId="31059"/>
    <cellStyle name="Normal 5 3 3 5 2" xfId="40867"/>
    <cellStyle name="Normal 5 3 3 6" xfId="31060"/>
    <cellStyle name="Normal 5 3 3 7" xfId="45858"/>
    <cellStyle name="Normal 5 3 4" xfId="2063"/>
    <cellStyle name="Normal 5 3 4 2" xfId="31061"/>
    <cellStyle name="Normal 5 3 4 2 2" xfId="31062"/>
    <cellStyle name="Normal 5 3 4 2 2 2" xfId="40868"/>
    <cellStyle name="Normal 5 3 4 2 3" xfId="31063"/>
    <cellStyle name="Normal 5 3 4 3" xfId="31064"/>
    <cellStyle name="Normal 5 3 4 3 2" xfId="31065"/>
    <cellStyle name="Normal 5 3 4 3 2 2" xfId="40869"/>
    <cellStyle name="Normal 5 3 4 3 3" xfId="31066"/>
    <cellStyle name="Normal 5 3 4 4" xfId="31067"/>
    <cellStyle name="Normal 5 3 4 4 2" xfId="40870"/>
    <cellStyle name="Normal 5 3 4 5" xfId="31068"/>
    <cellStyle name="Normal 5 3 4 6" xfId="45859"/>
    <cellStyle name="Normal 5 3 5" xfId="2064"/>
    <cellStyle name="Normal 5 3 5 2" xfId="31069"/>
    <cellStyle name="Normal 5 3 5 2 2" xfId="40871"/>
    <cellStyle name="Normal 5 3 5 3" xfId="31070"/>
    <cellStyle name="Normal 5 3 5 4" xfId="45860"/>
    <cellStyle name="Normal 5 3 6" xfId="31071"/>
    <cellStyle name="Normal 5 3 6 2" xfId="31072"/>
    <cellStyle name="Normal 5 3 6 2 2" xfId="40872"/>
    <cellStyle name="Normal 5 3 6 3" xfId="31073"/>
    <cellStyle name="Normal 5 3 7" xfId="31074"/>
    <cellStyle name="Normal 5 3 7 2" xfId="40873"/>
    <cellStyle name="Normal 5 3 8" xfId="31075"/>
    <cellStyle name="Normal 5 3 8 2" xfId="42617"/>
    <cellStyle name="Normal 5 3 8 3" xfId="45015"/>
    <cellStyle name="Normal 5 3 9" xfId="40874"/>
    <cellStyle name="Normal 5 4" xfId="757"/>
    <cellStyle name="Normal 5 4 10" xfId="45861"/>
    <cellStyle name="Normal 5 4 2" xfId="758"/>
    <cellStyle name="Normal 5 4 2 2" xfId="31076"/>
    <cellStyle name="Normal 5 4 2 2 2" xfId="31077"/>
    <cellStyle name="Normal 5 4 2 2 2 2" xfId="31078"/>
    <cellStyle name="Normal 5 4 2 2 2 2 2" xfId="31079"/>
    <cellStyle name="Normal 5 4 2 2 2 2 2 2" xfId="40875"/>
    <cellStyle name="Normal 5 4 2 2 2 2 3" xfId="31080"/>
    <cellStyle name="Normal 5 4 2 2 2 3" xfId="31081"/>
    <cellStyle name="Normal 5 4 2 2 2 3 2" xfId="31082"/>
    <cellStyle name="Normal 5 4 2 2 2 3 2 2" xfId="40876"/>
    <cellStyle name="Normal 5 4 2 2 2 3 3" xfId="31083"/>
    <cellStyle name="Normal 5 4 2 2 2 4" xfId="31084"/>
    <cellStyle name="Normal 5 4 2 2 2 4 2" xfId="40877"/>
    <cellStyle name="Normal 5 4 2 2 2 5" xfId="31085"/>
    <cellStyle name="Normal 5 4 2 2 3" xfId="31086"/>
    <cellStyle name="Normal 5 4 2 2 3 2" xfId="31087"/>
    <cellStyle name="Normal 5 4 2 2 3 2 2" xfId="40878"/>
    <cellStyle name="Normal 5 4 2 2 3 3" xfId="31088"/>
    <cellStyle name="Normal 5 4 2 2 4" xfId="31089"/>
    <cellStyle name="Normal 5 4 2 2 4 2" xfId="31090"/>
    <cellStyle name="Normal 5 4 2 2 4 2 2" xfId="40879"/>
    <cellStyle name="Normal 5 4 2 2 4 3" xfId="31091"/>
    <cellStyle name="Normal 5 4 2 2 5" xfId="31092"/>
    <cellStyle name="Normal 5 4 2 2 5 2" xfId="40880"/>
    <cellStyle name="Normal 5 4 2 2 6" xfId="31093"/>
    <cellStyle name="Normal 5 4 2 3" xfId="31094"/>
    <cellStyle name="Normal 5 4 2 3 2" xfId="31095"/>
    <cellStyle name="Normal 5 4 2 3 2 2" xfId="31096"/>
    <cellStyle name="Normal 5 4 2 3 2 2 2" xfId="40881"/>
    <cellStyle name="Normal 5 4 2 3 2 3" xfId="31097"/>
    <cellStyle name="Normal 5 4 2 3 3" xfId="31098"/>
    <cellStyle name="Normal 5 4 2 3 3 2" xfId="31099"/>
    <cellStyle name="Normal 5 4 2 3 3 2 2" xfId="40882"/>
    <cellStyle name="Normal 5 4 2 3 3 3" xfId="31100"/>
    <cellStyle name="Normal 5 4 2 3 4" xfId="31101"/>
    <cellStyle name="Normal 5 4 2 3 4 2" xfId="40883"/>
    <cellStyle name="Normal 5 4 2 3 5" xfId="31102"/>
    <cellStyle name="Normal 5 4 2 4" xfId="31103"/>
    <cellStyle name="Normal 5 4 2 4 2" xfId="31104"/>
    <cellStyle name="Normal 5 4 2 4 2 2" xfId="40884"/>
    <cellStyle name="Normal 5 4 2 4 3" xfId="31105"/>
    <cellStyle name="Normal 5 4 2 5" xfId="31106"/>
    <cellStyle name="Normal 5 4 2 5 2" xfId="31107"/>
    <cellStyle name="Normal 5 4 2 5 2 2" xfId="40885"/>
    <cellStyle name="Normal 5 4 2 5 3" xfId="31108"/>
    <cellStyle name="Normal 5 4 2 6" xfId="31109"/>
    <cellStyle name="Normal 5 4 2 6 2" xfId="40886"/>
    <cellStyle name="Normal 5 4 2 7" xfId="31110"/>
    <cellStyle name="Normal 5 4 2 8" xfId="45862"/>
    <cellStyle name="Normal 5 4 3" xfId="2065"/>
    <cellStyle name="Normal 5 4 3 2" xfId="31111"/>
    <cellStyle name="Normal 5 4 3 2 2" xfId="31112"/>
    <cellStyle name="Normal 5 4 3 2 2 2" xfId="31113"/>
    <cellStyle name="Normal 5 4 3 2 2 2 2" xfId="40887"/>
    <cellStyle name="Normal 5 4 3 2 2 3" xfId="31114"/>
    <cellStyle name="Normal 5 4 3 2 3" xfId="31115"/>
    <cellStyle name="Normal 5 4 3 2 3 2" xfId="31116"/>
    <cellStyle name="Normal 5 4 3 2 3 2 2" xfId="40888"/>
    <cellStyle name="Normal 5 4 3 2 3 3" xfId="31117"/>
    <cellStyle name="Normal 5 4 3 2 4" xfId="31118"/>
    <cellStyle name="Normal 5 4 3 2 4 2" xfId="40889"/>
    <cellStyle name="Normal 5 4 3 2 5" xfId="31119"/>
    <cellStyle name="Normal 5 4 3 3" xfId="31120"/>
    <cellStyle name="Normal 5 4 3 3 2" xfId="31121"/>
    <cellStyle name="Normal 5 4 3 3 2 2" xfId="40890"/>
    <cellStyle name="Normal 5 4 3 3 3" xfId="31122"/>
    <cellStyle name="Normal 5 4 3 4" xfId="31123"/>
    <cellStyle name="Normal 5 4 3 4 2" xfId="31124"/>
    <cellStyle name="Normal 5 4 3 4 2 2" xfId="40891"/>
    <cellStyle name="Normal 5 4 3 4 3" xfId="31125"/>
    <cellStyle name="Normal 5 4 3 5" xfId="31126"/>
    <cellStyle name="Normal 5 4 3 5 2" xfId="40892"/>
    <cellStyle name="Normal 5 4 3 6" xfId="31127"/>
    <cellStyle name="Normal 5 4 3 7" xfId="45863"/>
    <cellStyle name="Normal 5 4 4" xfId="2066"/>
    <cellStyle name="Normal 5 4 4 2" xfId="31128"/>
    <cellStyle name="Normal 5 4 4 2 2" xfId="31129"/>
    <cellStyle name="Normal 5 4 4 2 2 2" xfId="40893"/>
    <cellStyle name="Normal 5 4 4 2 3" xfId="31130"/>
    <cellStyle name="Normal 5 4 4 3" xfId="31131"/>
    <cellStyle name="Normal 5 4 4 3 2" xfId="31132"/>
    <cellStyle name="Normal 5 4 4 3 2 2" xfId="40894"/>
    <cellStyle name="Normal 5 4 4 3 3" xfId="31133"/>
    <cellStyle name="Normal 5 4 4 4" xfId="31134"/>
    <cellStyle name="Normal 5 4 4 4 2" xfId="40895"/>
    <cellStyle name="Normal 5 4 4 5" xfId="31135"/>
    <cellStyle name="Normal 5 4 5" xfId="2067"/>
    <cellStyle name="Normal 5 4 5 2" xfId="31136"/>
    <cellStyle name="Normal 5 4 5 2 2" xfId="40896"/>
    <cellStyle name="Normal 5 4 5 3" xfId="31137"/>
    <cellStyle name="Normal 5 4 5 4" xfId="45864"/>
    <cellStyle name="Normal 5 4 6" xfId="2068"/>
    <cellStyle name="Normal 5 4 6 2" xfId="31138"/>
    <cellStyle name="Normal 5 4 6 2 2" xfId="40897"/>
    <cellStyle name="Normal 5 4 6 3" xfId="31139"/>
    <cellStyle name="Normal 5 4 6 4" xfId="45865"/>
    <cellStyle name="Normal 5 4 7" xfId="31140"/>
    <cellStyle name="Normal 5 4 7 2" xfId="40898"/>
    <cellStyle name="Normal 5 4 8" xfId="31141"/>
    <cellStyle name="Normal 5 4 9" xfId="40899"/>
    <cellStyle name="Normal 5 5" xfId="759"/>
    <cellStyle name="Normal 5 5 2" xfId="2069"/>
    <cellStyle name="Normal 5 5 2 2" xfId="31142"/>
    <cellStyle name="Normal 5 5 2 2 2" xfId="31143"/>
    <cellStyle name="Normal 5 5 2 2 2 2" xfId="31144"/>
    <cellStyle name="Normal 5 5 2 2 2 2 2" xfId="40900"/>
    <cellStyle name="Normal 5 5 2 2 2 3" xfId="31145"/>
    <cellStyle name="Normal 5 5 2 2 3" xfId="31146"/>
    <cellStyle name="Normal 5 5 2 2 3 2" xfId="31147"/>
    <cellStyle name="Normal 5 5 2 2 3 2 2" xfId="40901"/>
    <cellStyle name="Normal 5 5 2 2 3 3" xfId="31148"/>
    <cellStyle name="Normal 5 5 2 2 4" xfId="31149"/>
    <cellStyle name="Normal 5 5 2 2 4 2" xfId="40902"/>
    <cellStyle name="Normal 5 5 2 2 5" xfId="31150"/>
    <cellStyle name="Normal 5 5 2 3" xfId="31151"/>
    <cellStyle name="Normal 5 5 2 3 2" xfId="31152"/>
    <cellStyle name="Normal 5 5 2 3 2 2" xfId="40903"/>
    <cellStyle name="Normal 5 5 2 3 3" xfId="31153"/>
    <cellStyle name="Normal 5 5 2 4" xfId="31154"/>
    <cellStyle name="Normal 5 5 2 4 2" xfId="31155"/>
    <cellStyle name="Normal 5 5 2 4 2 2" xfId="40904"/>
    <cellStyle name="Normal 5 5 2 4 3" xfId="31156"/>
    <cellStyle name="Normal 5 5 2 5" xfId="31157"/>
    <cellStyle name="Normal 5 5 2 5 2" xfId="40905"/>
    <cellStyle name="Normal 5 5 2 6" xfId="31158"/>
    <cellStyle name="Normal 5 5 2 7" xfId="45866"/>
    <cellStyle name="Normal 5 5 3" xfId="2070"/>
    <cellStyle name="Normal 5 5 3 2" xfId="31159"/>
    <cellStyle name="Normal 5 5 3 2 2" xfId="31160"/>
    <cellStyle name="Normal 5 5 3 2 2 2" xfId="40906"/>
    <cellStyle name="Normal 5 5 3 2 3" xfId="31161"/>
    <cellStyle name="Normal 5 5 3 3" xfId="31162"/>
    <cellStyle name="Normal 5 5 3 3 2" xfId="31163"/>
    <cellStyle name="Normal 5 5 3 3 2 2" xfId="40907"/>
    <cellStyle name="Normal 5 5 3 3 3" xfId="31164"/>
    <cellStyle name="Normal 5 5 3 4" xfId="31165"/>
    <cellStyle name="Normal 5 5 3 4 2" xfId="40908"/>
    <cellStyle name="Normal 5 5 3 5" xfId="31166"/>
    <cellStyle name="Normal 5 5 3 6" xfId="45867"/>
    <cellStyle name="Normal 5 5 4" xfId="31167"/>
    <cellStyle name="Normal 5 5 4 2" xfId="31168"/>
    <cellStyle name="Normal 5 5 4 2 2" xfId="40909"/>
    <cellStyle name="Normal 5 5 4 3" xfId="31169"/>
    <cellStyle name="Normal 5 5 4 4" xfId="31170"/>
    <cellStyle name="Normal 5 5 4 5" xfId="44691"/>
    <cellStyle name="Normal 5 5 4 6" xfId="45016"/>
    <cellStyle name="Normal 5 5 5" xfId="31171"/>
    <cellStyle name="Normal 5 5 5 2" xfId="31172"/>
    <cellStyle name="Normal 5 5 5 2 2" xfId="40910"/>
    <cellStyle name="Normal 5 5 5 3" xfId="31173"/>
    <cellStyle name="Normal 5 5 6" xfId="31174"/>
    <cellStyle name="Normal 5 5 6 2" xfId="40911"/>
    <cellStyle name="Normal 5 5 7" xfId="31175"/>
    <cellStyle name="Normal 5 6" xfId="2071"/>
    <cellStyle name="Normal 5 6 2" xfId="31176"/>
    <cellStyle name="Normal 5 6 2 2" xfId="31177"/>
    <cellStyle name="Normal 5 6 2 2 2" xfId="31178"/>
    <cellStyle name="Normal 5 6 2 2 2 2" xfId="40912"/>
    <cellStyle name="Normal 5 6 2 2 3" xfId="31179"/>
    <cellStyle name="Normal 5 6 2 3" xfId="31180"/>
    <cellStyle name="Normal 5 6 2 3 2" xfId="31181"/>
    <cellStyle name="Normal 5 6 2 3 2 2" xfId="40913"/>
    <cellStyle name="Normal 5 6 2 3 3" xfId="31182"/>
    <cellStyle name="Normal 5 6 2 4" xfId="31183"/>
    <cellStyle name="Normal 5 6 2 4 2" xfId="40914"/>
    <cellStyle name="Normal 5 6 2 5" xfId="31184"/>
    <cellStyle name="Normal 5 6 3" xfId="31185"/>
    <cellStyle name="Normal 5 6 3 2" xfId="31186"/>
    <cellStyle name="Normal 5 6 3 2 2" xfId="40915"/>
    <cellStyle name="Normal 5 6 3 3" xfId="31187"/>
    <cellStyle name="Normal 5 6 4" xfId="31188"/>
    <cellStyle name="Normal 5 6 4 2" xfId="31189"/>
    <cellStyle name="Normal 5 6 4 2 2" xfId="40916"/>
    <cellStyle name="Normal 5 6 4 3" xfId="31190"/>
    <cellStyle name="Normal 5 6 5" xfId="31191"/>
    <cellStyle name="Normal 5 6 5 2" xfId="40917"/>
    <cellStyle name="Normal 5 6 6" xfId="31192"/>
    <cellStyle name="Normal 5 6 7" xfId="45868"/>
    <cellStyle name="Normal 5 7" xfId="2072"/>
    <cellStyle name="Normal 5 7 2" xfId="31193"/>
    <cellStyle name="Normal 5 7 2 2" xfId="31194"/>
    <cellStyle name="Normal 5 7 2 2 2" xfId="40918"/>
    <cellStyle name="Normal 5 7 2 3" xfId="31195"/>
    <cellStyle name="Normal 5 7 3" xfId="31196"/>
    <cellStyle name="Normal 5 7 3 2" xfId="31197"/>
    <cellStyle name="Normal 5 7 3 2 2" xfId="40919"/>
    <cellStyle name="Normal 5 7 3 3" xfId="31198"/>
    <cellStyle name="Normal 5 7 4" xfId="31199"/>
    <cellStyle name="Normal 5 7 4 2" xfId="40920"/>
    <cellStyle name="Normal 5 7 5" xfId="31200"/>
    <cellStyle name="Normal 5 7 6" xfId="45869"/>
    <cellStyle name="Normal 5 8" xfId="2073"/>
    <cellStyle name="Normal 5 8 2" xfId="31201"/>
    <cellStyle name="Normal 5 8 2 2" xfId="40921"/>
    <cellStyle name="Normal 5 8 3" xfId="31202"/>
    <cellStyle name="Normal 5 8 3 2" xfId="43804"/>
    <cellStyle name="Normal 5 8 4" xfId="43805"/>
    <cellStyle name="Normal 5 8 4 2" xfId="43806"/>
    <cellStyle name="Normal 5 8 5" xfId="43807"/>
    <cellStyle name="Normal 5 8 6" xfId="45870"/>
    <cellStyle name="Normal 5 9" xfId="2074"/>
    <cellStyle name="Normal 5 9 2" xfId="31203"/>
    <cellStyle name="Normal 5 9 2 2" xfId="40922"/>
    <cellStyle name="Normal 5 9 3" xfId="31204"/>
    <cellStyle name="Normal 5 9 3 2" xfId="43808"/>
    <cellStyle name="Normal 5 9 4" xfId="43809"/>
    <cellStyle name="Normal 5 9 4 2" xfId="43810"/>
    <cellStyle name="Normal 5 9 5" xfId="43811"/>
    <cellStyle name="Normal 5_10051" xfId="2075"/>
    <cellStyle name="Normal 50" xfId="760"/>
    <cellStyle name="Normal 50 2" xfId="761"/>
    <cellStyle name="Normal 50 2 2" xfId="31205"/>
    <cellStyle name="Normal 50 2 2 2" xfId="31206"/>
    <cellStyle name="Normal 50 2 2 2 2" xfId="31207"/>
    <cellStyle name="Normal 50 2 2 2 2 2" xfId="31208"/>
    <cellStyle name="Normal 50 2 2 2 2 2 2" xfId="40923"/>
    <cellStyle name="Normal 50 2 2 2 2 3" xfId="31209"/>
    <cellStyle name="Normal 50 2 2 2 3" xfId="31210"/>
    <cellStyle name="Normal 50 2 2 2 3 2" xfId="31211"/>
    <cellStyle name="Normal 50 2 2 2 3 2 2" xfId="40924"/>
    <cellStyle name="Normal 50 2 2 2 3 3" xfId="31212"/>
    <cellStyle name="Normal 50 2 2 2 4" xfId="31213"/>
    <cellStyle name="Normal 50 2 2 2 4 2" xfId="40925"/>
    <cellStyle name="Normal 50 2 2 2 5" xfId="31214"/>
    <cellStyle name="Normal 50 2 2 3" xfId="31215"/>
    <cellStyle name="Normal 50 2 2 3 2" xfId="31216"/>
    <cellStyle name="Normal 50 2 2 3 2 2" xfId="40926"/>
    <cellStyle name="Normal 50 2 2 3 3" xfId="31217"/>
    <cellStyle name="Normal 50 2 2 4" xfId="31218"/>
    <cellStyle name="Normal 50 2 2 4 2" xfId="31219"/>
    <cellStyle name="Normal 50 2 2 4 2 2" xfId="40927"/>
    <cellStyle name="Normal 50 2 2 4 3" xfId="31220"/>
    <cellStyle name="Normal 50 2 2 5" xfId="31221"/>
    <cellStyle name="Normal 50 2 2 5 2" xfId="40928"/>
    <cellStyle name="Normal 50 2 2 6" xfId="31222"/>
    <cellStyle name="Normal 50 2 3" xfId="31223"/>
    <cellStyle name="Normal 50 2 3 2" xfId="31224"/>
    <cellStyle name="Normal 50 2 3 2 2" xfId="31225"/>
    <cellStyle name="Normal 50 2 3 2 2 2" xfId="40929"/>
    <cellStyle name="Normal 50 2 3 2 3" xfId="31226"/>
    <cellStyle name="Normal 50 2 3 3" xfId="31227"/>
    <cellStyle name="Normal 50 2 3 3 2" xfId="31228"/>
    <cellStyle name="Normal 50 2 3 3 2 2" xfId="40930"/>
    <cellStyle name="Normal 50 2 3 3 3" xfId="31229"/>
    <cellStyle name="Normal 50 2 3 4" xfId="31230"/>
    <cellStyle name="Normal 50 2 3 4 2" xfId="40931"/>
    <cellStyle name="Normal 50 2 3 5" xfId="31231"/>
    <cellStyle name="Normal 50 2 4" xfId="31232"/>
    <cellStyle name="Normal 50 2 4 2" xfId="31233"/>
    <cellStyle name="Normal 50 2 4 2 2" xfId="40932"/>
    <cellStyle name="Normal 50 2 4 3" xfId="31234"/>
    <cellStyle name="Normal 50 2 5" xfId="31235"/>
    <cellStyle name="Normal 50 2 5 2" xfId="31236"/>
    <cellStyle name="Normal 50 2 5 2 2" xfId="40933"/>
    <cellStyle name="Normal 50 2 5 3" xfId="31237"/>
    <cellStyle name="Normal 50 2 6" xfId="31238"/>
    <cellStyle name="Normal 50 2 6 2" xfId="40934"/>
    <cellStyle name="Normal 50 2 7" xfId="31239"/>
    <cellStyle name="Normal 50 3" xfId="762"/>
    <cellStyle name="Normal 50 3 2" xfId="31240"/>
    <cellStyle name="Normal 50 3 2 2" xfId="31241"/>
    <cellStyle name="Normal 50 3 2 2 2" xfId="31242"/>
    <cellStyle name="Normal 50 3 2 2 2 2" xfId="40935"/>
    <cellStyle name="Normal 50 3 2 2 3" xfId="31243"/>
    <cellStyle name="Normal 50 3 2 3" xfId="31244"/>
    <cellStyle name="Normal 50 3 2 3 2" xfId="31245"/>
    <cellStyle name="Normal 50 3 2 3 2 2" xfId="40936"/>
    <cellStyle name="Normal 50 3 2 3 3" xfId="31246"/>
    <cellStyle name="Normal 50 3 2 4" xfId="31247"/>
    <cellStyle name="Normal 50 3 2 4 2" xfId="40937"/>
    <cellStyle name="Normal 50 3 2 5" xfId="31248"/>
    <cellStyle name="Normal 50 3 3" xfId="31249"/>
    <cellStyle name="Normal 50 3 3 2" xfId="31250"/>
    <cellStyle name="Normal 50 3 3 2 2" xfId="40938"/>
    <cellStyle name="Normal 50 3 3 3" xfId="31251"/>
    <cellStyle name="Normal 50 3 4" xfId="31252"/>
    <cellStyle name="Normal 50 3 4 2" xfId="31253"/>
    <cellStyle name="Normal 50 3 4 2 2" xfId="40939"/>
    <cellStyle name="Normal 50 3 4 3" xfId="31254"/>
    <cellStyle name="Normal 50 3 5" xfId="31255"/>
    <cellStyle name="Normal 50 3 5 2" xfId="40940"/>
    <cellStyle name="Normal 50 3 6" xfId="31256"/>
    <cellStyle name="Normal 50 4" xfId="31257"/>
    <cellStyle name="Normal 50 4 2" xfId="31258"/>
    <cellStyle name="Normal 50 4 2 2" xfId="31259"/>
    <cellStyle name="Normal 50 4 2 2 2" xfId="40941"/>
    <cellStyle name="Normal 50 4 2 3" xfId="31260"/>
    <cellStyle name="Normal 50 4 3" xfId="31261"/>
    <cellStyle name="Normal 50 4 3 2" xfId="31262"/>
    <cellStyle name="Normal 50 4 3 2 2" xfId="40942"/>
    <cellStyle name="Normal 50 4 3 3" xfId="31263"/>
    <cellStyle name="Normal 50 4 4" xfId="31264"/>
    <cellStyle name="Normal 50 4 4 2" xfId="40943"/>
    <cellStyle name="Normal 50 4 5" xfId="31265"/>
    <cellStyle name="Normal 50 5" xfId="31266"/>
    <cellStyle name="Normal 50 5 2" xfId="31267"/>
    <cellStyle name="Normal 50 5 2 2" xfId="40944"/>
    <cellStyle name="Normal 50 5 3" xfId="31268"/>
    <cellStyle name="Normal 50 6" xfId="31269"/>
    <cellStyle name="Normal 50 6 2" xfId="31270"/>
    <cellStyle name="Normal 50 6 2 2" xfId="40945"/>
    <cellStyle name="Normal 50 6 3" xfId="31271"/>
    <cellStyle name="Normal 50 7" xfId="31272"/>
    <cellStyle name="Normal 50 7 2" xfId="40946"/>
    <cellStyle name="Normal 50 8" xfId="31273"/>
    <cellStyle name="Normal 50 9" xfId="40947"/>
    <cellStyle name="Normal 51" xfId="763"/>
    <cellStyle name="Normal 51 2" xfId="764"/>
    <cellStyle name="Normal 51 2 2" xfId="31274"/>
    <cellStyle name="Normal 51 2 2 2" xfId="31275"/>
    <cellStyle name="Normal 51 2 2 2 2" xfId="31276"/>
    <cellStyle name="Normal 51 2 2 2 2 2" xfId="31277"/>
    <cellStyle name="Normal 51 2 2 2 2 2 2" xfId="40948"/>
    <cellStyle name="Normal 51 2 2 2 2 3" xfId="31278"/>
    <cellStyle name="Normal 51 2 2 2 3" xfId="31279"/>
    <cellStyle name="Normal 51 2 2 2 3 2" xfId="31280"/>
    <cellStyle name="Normal 51 2 2 2 3 2 2" xfId="40949"/>
    <cellStyle name="Normal 51 2 2 2 3 3" xfId="31281"/>
    <cellStyle name="Normal 51 2 2 2 4" xfId="31282"/>
    <cellStyle name="Normal 51 2 2 2 4 2" xfId="40950"/>
    <cellStyle name="Normal 51 2 2 2 5" xfId="31283"/>
    <cellStyle name="Normal 51 2 2 3" xfId="31284"/>
    <cellStyle name="Normal 51 2 2 3 2" xfId="31285"/>
    <cellStyle name="Normal 51 2 2 3 2 2" xfId="40951"/>
    <cellStyle name="Normal 51 2 2 3 3" xfId="31286"/>
    <cellStyle name="Normal 51 2 2 4" xfId="31287"/>
    <cellStyle name="Normal 51 2 2 4 2" xfId="31288"/>
    <cellStyle name="Normal 51 2 2 4 2 2" xfId="40952"/>
    <cellStyle name="Normal 51 2 2 4 3" xfId="31289"/>
    <cellStyle name="Normal 51 2 2 5" xfId="31290"/>
    <cellStyle name="Normal 51 2 2 5 2" xfId="40953"/>
    <cellStyle name="Normal 51 2 2 6" xfId="31291"/>
    <cellStyle name="Normal 51 2 3" xfId="31292"/>
    <cellStyle name="Normal 51 2 3 2" xfId="31293"/>
    <cellStyle name="Normal 51 2 3 2 2" xfId="31294"/>
    <cellStyle name="Normal 51 2 3 2 2 2" xfId="40954"/>
    <cellStyle name="Normal 51 2 3 2 3" xfId="31295"/>
    <cellStyle name="Normal 51 2 3 3" xfId="31296"/>
    <cellStyle name="Normal 51 2 3 3 2" xfId="31297"/>
    <cellStyle name="Normal 51 2 3 3 2 2" xfId="40955"/>
    <cellStyle name="Normal 51 2 3 3 3" xfId="31298"/>
    <cellStyle name="Normal 51 2 3 4" xfId="31299"/>
    <cellStyle name="Normal 51 2 3 4 2" xfId="40956"/>
    <cellStyle name="Normal 51 2 3 5" xfId="31300"/>
    <cellStyle name="Normal 51 2 4" xfId="31301"/>
    <cellStyle name="Normal 51 2 4 2" xfId="31302"/>
    <cellStyle name="Normal 51 2 4 2 2" xfId="40957"/>
    <cellStyle name="Normal 51 2 4 3" xfId="31303"/>
    <cellStyle name="Normal 51 2 5" xfId="31304"/>
    <cellStyle name="Normal 51 2 5 2" xfId="31305"/>
    <cellStyle name="Normal 51 2 5 2 2" xfId="40958"/>
    <cellStyle name="Normal 51 2 5 3" xfId="31306"/>
    <cellStyle name="Normal 51 2 6" xfId="31307"/>
    <cellStyle name="Normal 51 2 6 2" xfId="40959"/>
    <cellStyle name="Normal 51 2 7" xfId="31308"/>
    <cellStyle name="Normal 51 3" xfId="765"/>
    <cellStyle name="Normal 51 3 2" xfId="31309"/>
    <cellStyle name="Normal 51 3 2 2" xfId="31310"/>
    <cellStyle name="Normal 51 3 2 2 2" xfId="31311"/>
    <cellStyle name="Normal 51 3 2 2 2 2" xfId="40960"/>
    <cellStyle name="Normal 51 3 2 2 3" xfId="31312"/>
    <cellStyle name="Normal 51 3 2 3" xfId="31313"/>
    <cellStyle name="Normal 51 3 2 3 2" xfId="31314"/>
    <cellStyle name="Normal 51 3 2 3 2 2" xfId="40961"/>
    <cellStyle name="Normal 51 3 2 3 3" xfId="31315"/>
    <cellStyle name="Normal 51 3 2 4" xfId="31316"/>
    <cellStyle name="Normal 51 3 2 4 2" xfId="40962"/>
    <cellStyle name="Normal 51 3 2 5" xfId="31317"/>
    <cellStyle name="Normal 51 3 3" xfId="31318"/>
    <cellStyle name="Normal 51 3 3 2" xfId="31319"/>
    <cellStyle name="Normal 51 3 3 2 2" xfId="40963"/>
    <cellStyle name="Normal 51 3 3 3" xfId="31320"/>
    <cellStyle name="Normal 51 3 4" xfId="31321"/>
    <cellStyle name="Normal 51 3 4 2" xfId="31322"/>
    <cellStyle name="Normal 51 3 4 2 2" xfId="40964"/>
    <cellStyle name="Normal 51 3 4 3" xfId="31323"/>
    <cellStyle name="Normal 51 3 5" xfId="31324"/>
    <cellStyle name="Normal 51 3 5 2" xfId="40965"/>
    <cellStyle name="Normal 51 3 6" xfId="31325"/>
    <cellStyle name="Normal 51 4" xfId="31326"/>
    <cellStyle name="Normal 51 4 2" xfId="31327"/>
    <cellStyle name="Normal 51 4 2 2" xfId="31328"/>
    <cellStyle name="Normal 51 4 2 2 2" xfId="40966"/>
    <cellStyle name="Normal 51 4 2 3" xfId="31329"/>
    <cellStyle name="Normal 51 4 3" xfId="31330"/>
    <cellStyle name="Normal 51 4 3 2" xfId="31331"/>
    <cellStyle name="Normal 51 4 3 2 2" xfId="40967"/>
    <cellStyle name="Normal 51 4 3 3" xfId="31332"/>
    <cellStyle name="Normal 51 4 4" xfId="31333"/>
    <cellStyle name="Normal 51 4 4 2" xfId="40968"/>
    <cellStyle name="Normal 51 4 5" xfId="31334"/>
    <cellStyle name="Normal 51 5" xfId="31335"/>
    <cellStyle name="Normal 51 5 2" xfId="31336"/>
    <cellStyle name="Normal 51 5 2 2" xfId="40969"/>
    <cellStyle name="Normal 51 5 3" xfId="31337"/>
    <cellStyle name="Normal 51 6" xfId="31338"/>
    <cellStyle name="Normal 51 6 2" xfId="31339"/>
    <cellStyle name="Normal 51 6 2 2" xfId="40970"/>
    <cellStyle name="Normal 51 6 3" xfId="31340"/>
    <cellStyle name="Normal 51 7" xfId="31341"/>
    <cellStyle name="Normal 51 7 2" xfId="40971"/>
    <cellStyle name="Normal 51 8" xfId="31342"/>
    <cellStyle name="Normal 51 9" xfId="40972"/>
    <cellStyle name="Normal 52" xfId="766"/>
    <cellStyle name="Normal 52 2" xfId="767"/>
    <cellStyle name="Normal 52 2 2" xfId="31343"/>
    <cellStyle name="Normal 52 2 2 2" xfId="31344"/>
    <cellStyle name="Normal 52 2 2 2 2" xfId="31345"/>
    <cellStyle name="Normal 52 2 2 2 2 2" xfId="31346"/>
    <cellStyle name="Normal 52 2 2 2 2 2 2" xfId="40973"/>
    <cellStyle name="Normal 52 2 2 2 2 3" xfId="31347"/>
    <cellStyle name="Normal 52 2 2 2 3" xfId="31348"/>
    <cellStyle name="Normal 52 2 2 2 3 2" xfId="31349"/>
    <cellStyle name="Normal 52 2 2 2 3 2 2" xfId="40974"/>
    <cellStyle name="Normal 52 2 2 2 3 3" xfId="31350"/>
    <cellStyle name="Normal 52 2 2 2 4" xfId="31351"/>
    <cellStyle name="Normal 52 2 2 2 4 2" xfId="40975"/>
    <cellStyle name="Normal 52 2 2 2 5" xfId="31352"/>
    <cellStyle name="Normal 52 2 2 3" xfId="31353"/>
    <cellStyle name="Normal 52 2 2 3 2" xfId="31354"/>
    <cellStyle name="Normal 52 2 2 3 2 2" xfId="40976"/>
    <cellStyle name="Normal 52 2 2 3 3" xfId="31355"/>
    <cellStyle name="Normal 52 2 2 4" xfId="31356"/>
    <cellStyle name="Normal 52 2 2 4 2" xfId="31357"/>
    <cellStyle name="Normal 52 2 2 4 2 2" xfId="40977"/>
    <cellStyle name="Normal 52 2 2 4 3" xfId="31358"/>
    <cellStyle name="Normal 52 2 2 5" xfId="31359"/>
    <cellStyle name="Normal 52 2 2 5 2" xfId="40978"/>
    <cellStyle name="Normal 52 2 2 6" xfId="31360"/>
    <cellStyle name="Normal 52 2 3" xfId="31361"/>
    <cellStyle name="Normal 52 2 3 2" xfId="31362"/>
    <cellStyle name="Normal 52 2 3 2 2" xfId="31363"/>
    <cellStyle name="Normal 52 2 3 2 2 2" xfId="40979"/>
    <cellStyle name="Normal 52 2 3 2 3" xfId="31364"/>
    <cellStyle name="Normal 52 2 3 3" xfId="31365"/>
    <cellStyle name="Normal 52 2 3 3 2" xfId="31366"/>
    <cellStyle name="Normal 52 2 3 3 2 2" xfId="40980"/>
    <cellStyle name="Normal 52 2 3 3 3" xfId="31367"/>
    <cellStyle name="Normal 52 2 3 4" xfId="31368"/>
    <cellStyle name="Normal 52 2 3 4 2" xfId="40981"/>
    <cellStyle name="Normal 52 2 3 5" xfId="31369"/>
    <cellStyle name="Normal 52 2 4" xfId="31370"/>
    <cellStyle name="Normal 52 2 4 2" xfId="31371"/>
    <cellStyle name="Normal 52 2 4 2 2" xfId="40982"/>
    <cellStyle name="Normal 52 2 4 3" xfId="31372"/>
    <cellStyle name="Normal 52 2 5" xfId="31373"/>
    <cellStyle name="Normal 52 2 5 2" xfId="31374"/>
    <cellStyle name="Normal 52 2 5 2 2" xfId="40983"/>
    <cellStyle name="Normal 52 2 5 3" xfId="31375"/>
    <cellStyle name="Normal 52 2 6" xfId="31376"/>
    <cellStyle name="Normal 52 2 6 2" xfId="40984"/>
    <cellStyle name="Normal 52 2 7" xfId="31377"/>
    <cellStyle name="Normal 52 3" xfId="768"/>
    <cellStyle name="Normal 52 3 2" xfId="31378"/>
    <cellStyle name="Normal 52 3 2 2" xfId="31379"/>
    <cellStyle name="Normal 52 3 2 2 2" xfId="31380"/>
    <cellStyle name="Normal 52 3 2 2 2 2" xfId="40985"/>
    <cellStyle name="Normal 52 3 2 2 3" xfId="31381"/>
    <cellStyle name="Normal 52 3 2 3" xfId="31382"/>
    <cellStyle name="Normal 52 3 2 3 2" xfId="31383"/>
    <cellStyle name="Normal 52 3 2 3 2 2" xfId="40986"/>
    <cellStyle name="Normal 52 3 2 3 3" xfId="31384"/>
    <cellStyle name="Normal 52 3 2 4" xfId="31385"/>
    <cellStyle name="Normal 52 3 2 4 2" xfId="40987"/>
    <cellStyle name="Normal 52 3 2 5" xfId="31386"/>
    <cellStyle name="Normal 52 3 3" xfId="31387"/>
    <cellStyle name="Normal 52 3 3 2" xfId="31388"/>
    <cellStyle name="Normal 52 3 3 2 2" xfId="40988"/>
    <cellStyle name="Normal 52 3 3 3" xfId="31389"/>
    <cellStyle name="Normal 52 3 4" xfId="31390"/>
    <cellStyle name="Normal 52 3 4 2" xfId="31391"/>
    <cellStyle name="Normal 52 3 4 2 2" xfId="40989"/>
    <cellStyle name="Normal 52 3 4 3" xfId="31392"/>
    <cellStyle name="Normal 52 3 5" xfId="31393"/>
    <cellStyle name="Normal 52 3 5 2" xfId="40990"/>
    <cellStyle name="Normal 52 3 6" xfId="31394"/>
    <cellStyle name="Normal 52 4" xfId="31395"/>
    <cellStyle name="Normal 52 4 2" xfId="31396"/>
    <cellStyle name="Normal 52 4 2 2" xfId="31397"/>
    <cellStyle name="Normal 52 4 2 2 2" xfId="40991"/>
    <cellStyle name="Normal 52 4 2 3" xfId="31398"/>
    <cellStyle name="Normal 52 4 3" xfId="31399"/>
    <cellStyle name="Normal 52 4 3 2" xfId="31400"/>
    <cellStyle name="Normal 52 4 3 2 2" xfId="40992"/>
    <cellStyle name="Normal 52 4 3 3" xfId="31401"/>
    <cellStyle name="Normal 52 4 4" xfId="31402"/>
    <cellStyle name="Normal 52 4 4 2" xfId="40993"/>
    <cellStyle name="Normal 52 4 5" xfId="31403"/>
    <cellStyle name="Normal 52 5" xfId="31404"/>
    <cellStyle name="Normal 52 5 2" xfId="31405"/>
    <cellStyle name="Normal 52 5 2 2" xfId="40994"/>
    <cellStyle name="Normal 52 5 3" xfId="31406"/>
    <cellStyle name="Normal 52 6" xfId="31407"/>
    <cellStyle name="Normal 52 6 2" xfId="31408"/>
    <cellStyle name="Normal 52 6 2 2" xfId="40995"/>
    <cellStyle name="Normal 52 6 3" xfId="31409"/>
    <cellStyle name="Normal 52 7" xfId="31410"/>
    <cellStyle name="Normal 52 7 2" xfId="40996"/>
    <cellStyle name="Normal 52 8" xfId="31411"/>
    <cellStyle name="Normal 52 9" xfId="40997"/>
    <cellStyle name="Normal 53" xfId="769"/>
    <cellStyle name="Normal 53 2" xfId="770"/>
    <cellStyle name="Normal 53 2 2" xfId="31412"/>
    <cellStyle name="Normal 53 2 2 2" xfId="31413"/>
    <cellStyle name="Normal 53 2 2 2 2" xfId="31414"/>
    <cellStyle name="Normal 53 2 2 2 2 2" xfId="31415"/>
    <cellStyle name="Normal 53 2 2 2 2 2 2" xfId="40998"/>
    <cellStyle name="Normal 53 2 2 2 2 3" xfId="31416"/>
    <cellStyle name="Normal 53 2 2 2 3" xfId="31417"/>
    <cellStyle name="Normal 53 2 2 2 3 2" xfId="31418"/>
    <cellStyle name="Normal 53 2 2 2 3 2 2" xfId="40999"/>
    <cellStyle name="Normal 53 2 2 2 3 3" xfId="31419"/>
    <cellStyle name="Normal 53 2 2 2 4" xfId="31420"/>
    <cellStyle name="Normal 53 2 2 2 4 2" xfId="41000"/>
    <cellStyle name="Normal 53 2 2 2 5" xfId="31421"/>
    <cellStyle name="Normal 53 2 2 3" xfId="31422"/>
    <cellStyle name="Normal 53 2 2 3 2" xfId="31423"/>
    <cellStyle name="Normal 53 2 2 3 2 2" xfId="41001"/>
    <cellStyle name="Normal 53 2 2 3 3" xfId="31424"/>
    <cellStyle name="Normal 53 2 2 4" xfId="31425"/>
    <cellStyle name="Normal 53 2 2 4 2" xfId="31426"/>
    <cellStyle name="Normal 53 2 2 4 2 2" xfId="41002"/>
    <cellStyle name="Normal 53 2 2 4 3" xfId="31427"/>
    <cellStyle name="Normal 53 2 2 5" xfId="31428"/>
    <cellStyle name="Normal 53 2 2 5 2" xfId="41003"/>
    <cellStyle name="Normal 53 2 2 6" xfId="31429"/>
    <cellStyle name="Normal 53 2 3" xfId="31430"/>
    <cellStyle name="Normal 53 2 3 2" xfId="31431"/>
    <cellStyle name="Normal 53 2 3 2 2" xfId="31432"/>
    <cellStyle name="Normal 53 2 3 2 2 2" xfId="41004"/>
    <cellStyle name="Normal 53 2 3 2 3" xfId="31433"/>
    <cellStyle name="Normal 53 2 3 3" xfId="31434"/>
    <cellStyle name="Normal 53 2 3 3 2" xfId="31435"/>
    <cellStyle name="Normal 53 2 3 3 2 2" xfId="41005"/>
    <cellStyle name="Normal 53 2 3 3 3" xfId="31436"/>
    <cellStyle name="Normal 53 2 3 4" xfId="31437"/>
    <cellStyle name="Normal 53 2 3 4 2" xfId="41006"/>
    <cellStyle name="Normal 53 2 3 5" xfId="31438"/>
    <cellStyle name="Normal 53 2 4" xfId="31439"/>
    <cellStyle name="Normal 53 2 4 2" xfId="31440"/>
    <cellStyle name="Normal 53 2 4 2 2" xfId="41007"/>
    <cellStyle name="Normal 53 2 4 3" xfId="31441"/>
    <cellStyle name="Normal 53 2 5" xfId="31442"/>
    <cellStyle name="Normal 53 2 5 2" xfId="31443"/>
    <cellStyle name="Normal 53 2 5 2 2" xfId="41008"/>
    <cellStyle name="Normal 53 2 5 3" xfId="31444"/>
    <cellStyle name="Normal 53 2 6" xfId="31445"/>
    <cellStyle name="Normal 53 2 6 2" xfId="41009"/>
    <cellStyle name="Normal 53 2 7" xfId="31446"/>
    <cellStyle name="Normal 53 3" xfId="771"/>
    <cellStyle name="Normal 53 3 2" xfId="31447"/>
    <cellStyle name="Normal 53 3 2 2" xfId="31448"/>
    <cellStyle name="Normal 53 3 2 2 2" xfId="31449"/>
    <cellStyle name="Normal 53 3 2 2 2 2" xfId="41010"/>
    <cellStyle name="Normal 53 3 2 2 3" xfId="31450"/>
    <cellStyle name="Normal 53 3 2 3" xfId="31451"/>
    <cellStyle name="Normal 53 3 2 3 2" xfId="31452"/>
    <cellStyle name="Normal 53 3 2 3 2 2" xfId="41011"/>
    <cellStyle name="Normal 53 3 2 3 3" xfId="31453"/>
    <cellStyle name="Normal 53 3 2 4" xfId="31454"/>
    <cellStyle name="Normal 53 3 2 4 2" xfId="41012"/>
    <cellStyle name="Normal 53 3 2 5" xfId="31455"/>
    <cellStyle name="Normal 53 3 3" xfId="31456"/>
    <cellStyle name="Normal 53 3 3 2" xfId="31457"/>
    <cellStyle name="Normal 53 3 3 2 2" xfId="41013"/>
    <cellStyle name="Normal 53 3 3 3" xfId="31458"/>
    <cellStyle name="Normal 53 3 4" xfId="31459"/>
    <cellStyle name="Normal 53 3 4 2" xfId="31460"/>
    <cellStyle name="Normal 53 3 4 2 2" xfId="41014"/>
    <cellStyle name="Normal 53 3 4 3" xfId="31461"/>
    <cellStyle name="Normal 53 3 5" xfId="31462"/>
    <cellStyle name="Normal 53 3 5 2" xfId="41015"/>
    <cellStyle name="Normal 53 3 6" xfId="31463"/>
    <cellStyle name="Normal 53 4" xfId="31464"/>
    <cellStyle name="Normal 53 4 2" xfId="31465"/>
    <cellStyle name="Normal 53 4 2 2" xfId="31466"/>
    <cellStyle name="Normal 53 4 2 2 2" xfId="41016"/>
    <cellStyle name="Normal 53 4 2 3" xfId="31467"/>
    <cellStyle name="Normal 53 4 3" xfId="31468"/>
    <cellStyle name="Normal 53 4 3 2" xfId="31469"/>
    <cellStyle name="Normal 53 4 3 2 2" xfId="41017"/>
    <cellStyle name="Normal 53 4 3 3" xfId="31470"/>
    <cellStyle name="Normal 53 4 4" xfId="31471"/>
    <cellStyle name="Normal 53 4 4 2" xfId="41018"/>
    <cellStyle name="Normal 53 4 5" xfId="31472"/>
    <cellStyle name="Normal 53 5" xfId="31473"/>
    <cellStyle name="Normal 53 5 2" xfId="31474"/>
    <cellStyle name="Normal 53 5 2 2" xfId="41019"/>
    <cellStyle name="Normal 53 5 3" xfId="31475"/>
    <cellStyle name="Normal 53 6" xfId="31476"/>
    <cellStyle name="Normal 53 6 2" xfId="31477"/>
    <cellStyle name="Normal 53 6 2 2" xfId="41020"/>
    <cellStyle name="Normal 53 6 3" xfId="31478"/>
    <cellStyle name="Normal 53 7" xfId="31479"/>
    <cellStyle name="Normal 53 7 2" xfId="41021"/>
    <cellStyle name="Normal 53 8" xfId="31480"/>
    <cellStyle name="Normal 53 9" xfId="41022"/>
    <cellStyle name="Normal 54" xfId="772"/>
    <cellStyle name="Normal 54 2" xfId="773"/>
    <cellStyle name="Normal 54 2 2" xfId="31481"/>
    <cellStyle name="Normal 54 2 2 2" xfId="31482"/>
    <cellStyle name="Normal 54 2 2 2 2" xfId="31483"/>
    <cellStyle name="Normal 54 2 2 2 2 2" xfId="31484"/>
    <cellStyle name="Normal 54 2 2 2 2 2 2" xfId="41023"/>
    <cellStyle name="Normal 54 2 2 2 2 3" xfId="31485"/>
    <cellStyle name="Normal 54 2 2 2 3" xfId="31486"/>
    <cellStyle name="Normal 54 2 2 2 3 2" xfId="31487"/>
    <cellStyle name="Normal 54 2 2 2 3 2 2" xfId="41024"/>
    <cellStyle name="Normal 54 2 2 2 3 3" xfId="31488"/>
    <cellStyle name="Normal 54 2 2 2 4" xfId="31489"/>
    <cellStyle name="Normal 54 2 2 2 4 2" xfId="41025"/>
    <cellStyle name="Normal 54 2 2 2 5" xfId="31490"/>
    <cellStyle name="Normal 54 2 2 3" xfId="31491"/>
    <cellStyle name="Normal 54 2 2 3 2" xfId="31492"/>
    <cellStyle name="Normal 54 2 2 3 2 2" xfId="41026"/>
    <cellStyle name="Normal 54 2 2 3 3" xfId="31493"/>
    <cellStyle name="Normal 54 2 2 4" xfId="31494"/>
    <cellStyle name="Normal 54 2 2 4 2" xfId="31495"/>
    <cellStyle name="Normal 54 2 2 4 2 2" xfId="41027"/>
    <cellStyle name="Normal 54 2 2 4 3" xfId="31496"/>
    <cellStyle name="Normal 54 2 2 5" xfId="31497"/>
    <cellStyle name="Normal 54 2 2 5 2" xfId="41028"/>
    <cellStyle name="Normal 54 2 2 6" xfId="31498"/>
    <cellStyle name="Normal 54 2 3" xfId="31499"/>
    <cellStyle name="Normal 54 2 3 2" xfId="31500"/>
    <cellStyle name="Normal 54 2 3 2 2" xfId="31501"/>
    <cellStyle name="Normal 54 2 3 2 2 2" xfId="41029"/>
    <cellStyle name="Normal 54 2 3 2 3" xfId="31502"/>
    <cellStyle name="Normal 54 2 3 3" xfId="31503"/>
    <cellStyle name="Normal 54 2 3 3 2" xfId="31504"/>
    <cellStyle name="Normal 54 2 3 3 2 2" xfId="41030"/>
    <cellStyle name="Normal 54 2 3 3 3" xfId="31505"/>
    <cellStyle name="Normal 54 2 3 4" xfId="31506"/>
    <cellStyle name="Normal 54 2 3 4 2" xfId="41031"/>
    <cellStyle name="Normal 54 2 3 5" xfId="31507"/>
    <cellStyle name="Normal 54 2 4" xfId="31508"/>
    <cellStyle name="Normal 54 2 4 2" xfId="31509"/>
    <cellStyle name="Normal 54 2 4 2 2" xfId="41032"/>
    <cellStyle name="Normal 54 2 4 3" xfId="31510"/>
    <cellStyle name="Normal 54 2 5" xfId="31511"/>
    <cellStyle name="Normal 54 2 5 2" xfId="31512"/>
    <cellStyle name="Normal 54 2 5 2 2" xfId="41033"/>
    <cellStyle name="Normal 54 2 5 3" xfId="31513"/>
    <cellStyle name="Normal 54 2 6" xfId="31514"/>
    <cellStyle name="Normal 54 2 6 2" xfId="41034"/>
    <cellStyle name="Normal 54 2 7" xfId="31515"/>
    <cellStyle name="Normal 54 3" xfId="774"/>
    <cellStyle name="Normal 54 3 2" xfId="31516"/>
    <cellStyle name="Normal 54 3 2 2" xfId="31517"/>
    <cellStyle name="Normal 54 3 2 2 2" xfId="31518"/>
    <cellStyle name="Normal 54 3 2 2 2 2" xfId="41035"/>
    <cellStyle name="Normal 54 3 2 2 3" xfId="31519"/>
    <cellStyle name="Normal 54 3 2 3" xfId="31520"/>
    <cellStyle name="Normal 54 3 2 3 2" xfId="31521"/>
    <cellStyle name="Normal 54 3 2 3 2 2" xfId="41036"/>
    <cellStyle name="Normal 54 3 2 3 3" xfId="31522"/>
    <cellStyle name="Normal 54 3 2 4" xfId="31523"/>
    <cellStyle name="Normal 54 3 2 4 2" xfId="41037"/>
    <cellStyle name="Normal 54 3 2 5" xfId="31524"/>
    <cellStyle name="Normal 54 3 3" xfId="31525"/>
    <cellStyle name="Normal 54 3 3 2" xfId="31526"/>
    <cellStyle name="Normal 54 3 3 2 2" xfId="41038"/>
    <cellStyle name="Normal 54 3 3 3" xfId="31527"/>
    <cellStyle name="Normal 54 3 4" xfId="31528"/>
    <cellStyle name="Normal 54 3 4 2" xfId="31529"/>
    <cellStyle name="Normal 54 3 4 2 2" xfId="41039"/>
    <cellStyle name="Normal 54 3 4 3" xfId="31530"/>
    <cellStyle name="Normal 54 3 5" xfId="31531"/>
    <cellStyle name="Normal 54 3 5 2" xfId="41040"/>
    <cellStyle name="Normal 54 3 6" xfId="31532"/>
    <cellStyle name="Normal 54 4" xfId="31533"/>
    <cellStyle name="Normal 54 4 2" xfId="31534"/>
    <cellStyle name="Normal 54 4 2 2" xfId="31535"/>
    <cellStyle name="Normal 54 4 2 2 2" xfId="41041"/>
    <cellStyle name="Normal 54 4 2 3" xfId="31536"/>
    <cellStyle name="Normal 54 4 3" xfId="31537"/>
    <cellStyle name="Normal 54 4 3 2" xfId="31538"/>
    <cellStyle name="Normal 54 4 3 2 2" xfId="41042"/>
    <cellStyle name="Normal 54 4 3 3" xfId="31539"/>
    <cellStyle name="Normal 54 4 4" xfId="31540"/>
    <cellStyle name="Normal 54 4 4 2" xfId="41043"/>
    <cellStyle name="Normal 54 4 5" xfId="31541"/>
    <cellStyle name="Normal 54 5" xfId="31542"/>
    <cellStyle name="Normal 54 5 2" xfId="31543"/>
    <cellStyle name="Normal 54 5 2 2" xfId="41044"/>
    <cellStyle name="Normal 54 5 3" xfId="31544"/>
    <cellStyle name="Normal 54 6" xfId="31545"/>
    <cellStyle name="Normal 54 6 2" xfId="31546"/>
    <cellStyle name="Normal 54 6 2 2" xfId="41045"/>
    <cellStyle name="Normal 54 6 3" xfId="31547"/>
    <cellStyle name="Normal 54 7" xfId="31548"/>
    <cellStyle name="Normal 54 7 2" xfId="41046"/>
    <cellStyle name="Normal 54 8" xfId="31549"/>
    <cellStyle name="Normal 54 9" xfId="41047"/>
    <cellStyle name="Normal 55" xfId="775"/>
    <cellStyle name="Normal 55 2" xfId="776"/>
    <cellStyle name="Normal 55 2 2" xfId="31550"/>
    <cellStyle name="Normal 55 2 2 2" xfId="31551"/>
    <cellStyle name="Normal 55 2 2 2 2" xfId="31552"/>
    <cellStyle name="Normal 55 2 2 2 2 2" xfId="31553"/>
    <cellStyle name="Normal 55 2 2 2 2 2 2" xfId="41048"/>
    <cellStyle name="Normal 55 2 2 2 2 3" xfId="31554"/>
    <cellStyle name="Normal 55 2 2 2 3" xfId="31555"/>
    <cellStyle name="Normal 55 2 2 2 3 2" xfId="31556"/>
    <cellStyle name="Normal 55 2 2 2 3 2 2" xfId="41049"/>
    <cellStyle name="Normal 55 2 2 2 3 3" xfId="31557"/>
    <cellStyle name="Normal 55 2 2 2 4" xfId="31558"/>
    <cellStyle name="Normal 55 2 2 2 4 2" xfId="41050"/>
    <cellStyle name="Normal 55 2 2 2 5" xfId="31559"/>
    <cellStyle name="Normal 55 2 2 3" xfId="31560"/>
    <cellStyle name="Normal 55 2 2 3 2" xfId="31561"/>
    <cellStyle name="Normal 55 2 2 3 2 2" xfId="41051"/>
    <cellStyle name="Normal 55 2 2 3 3" xfId="31562"/>
    <cellStyle name="Normal 55 2 2 4" xfId="31563"/>
    <cellStyle name="Normal 55 2 2 4 2" xfId="31564"/>
    <cellStyle name="Normal 55 2 2 4 2 2" xfId="41052"/>
    <cellStyle name="Normal 55 2 2 4 3" xfId="31565"/>
    <cellStyle name="Normal 55 2 2 5" xfId="31566"/>
    <cellStyle name="Normal 55 2 2 5 2" xfId="41053"/>
    <cellStyle name="Normal 55 2 2 6" xfId="31567"/>
    <cellStyle name="Normal 55 2 3" xfId="31568"/>
    <cellStyle name="Normal 55 2 3 2" xfId="31569"/>
    <cellStyle name="Normal 55 2 3 2 2" xfId="31570"/>
    <cellStyle name="Normal 55 2 3 2 2 2" xfId="41054"/>
    <cellStyle name="Normal 55 2 3 2 3" xfId="31571"/>
    <cellStyle name="Normal 55 2 3 3" xfId="31572"/>
    <cellStyle name="Normal 55 2 3 3 2" xfId="31573"/>
    <cellStyle name="Normal 55 2 3 3 2 2" xfId="41055"/>
    <cellStyle name="Normal 55 2 3 3 3" xfId="31574"/>
    <cellStyle name="Normal 55 2 3 4" xfId="31575"/>
    <cellStyle name="Normal 55 2 3 4 2" xfId="41056"/>
    <cellStyle name="Normal 55 2 3 5" xfId="31576"/>
    <cellStyle name="Normal 55 2 4" xfId="31577"/>
    <cellStyle name="Normal 55 2 4 2" xfId="31578"/>
    <cellStyle name="Normal 55 2 4 2 2" xfId="41057"/>
    <cellStyle name="Normal 55 2 4 3" xfId="31579"/>
    <cellStyle name="Normal 55 2 5" xfId="31580"/>
    <cellStyle name="Normal 55 2 5 2" xfId="31581"/>
    <cellStyle name="Normal 55 2 5 2 2" xfId="41058"/>
    <cellStyle name="Normal 55 2 5 3" xfId="31582"/>
    <cellStyle name="Normal 55 2 6" xfId="31583"/>
    <cellStyle name="Normal 55 2 6 2" xfId="41059"/>
    <cellStyle name="Normal 55 2 7" xfId="31584"/>
    <cellStyle name="Normal 55 3" xfId="777"/>
    <cellStyle name="Normal 55 3 2" xfId="31585"/>
    <cellStyle name="Normal 55 3 2 2" xfId="31586"/>
    <cellStyle name="Normal 55 3 2 2 2" xfId="31587"/>
    <cellStyle name="Normal 55 3 2 2 2 2" xfId="41060"/>
    <cellStyle name="Normal 55 3 2 2 3" xfId="31588"/>
    <cellStyle name="Normal 55 3 2 3" xfId="31589"/>
    <cellStyle name="Normal 55 3 2 3 2" xfId="31590"/>
    <cellStyle name="Normal 55 3 2 3 2 2" xfId="41061"/>
    <cellStyle name="Normal 55 3 2 3 3" xfId="31591"/>
    <cellStyle name="Normal 55 3 2 4" xfId="31592"/>
    <cellStyle name="Normal 55 3 2 4 2" xfId="41062"/>
    <cellStyle name="Normal 55 3 2 5" xfId="31593"/>
    <cellStyle name="Normal 55 3 3" xfId="31594"/>
    <cellStyle name="Normal 55 3 3 2" xfId="31595"/>
    <cellStyle name="Normal 55 3 3 2 2" xfId="41063"/>
    <cellStyle name="Normal 55 3 3 3" xfId="31596"/>
    <cellStyle name="Normal 55 3 4" xfId="31597"/>
    <cellStyle name="Normal 55 3 4 2" xfId="31598"/>
    <cellStyle name="Normal 55 3 4 2 2" xfId="41064"/>
    <cellStyle name="Normal 55 3 4 3" xfId="31599"/>
    <cellStyle name="Normal 55 3 5" xfId="31600"/>
    <cellStyle name="Normal 55 3 5 2" xfId="41065"/>
    <cellStyle name="Normal 55 3 6" xfId="31601"/>
    <cellStyle name="Normal 55 4" xfId="31602"/>
    <cellStyle name="Normal 55 4 2" xfId="31603"/>
    <cellStyle name="Normal 55 4 2 2" xfId="31604"/>
    <cellStyle name="Normal 55 4 2 2 2" xfId="41066"/>
    <cellStyle name="Normal 55 4 2 3" xfId="31605"/>
    <cellStyle name="Normal 55 4 3" xfId="31606"/>
    <cellStyle name="Normal 55 4 3 2" xfId="31607"/>
    <cellStyle name="Normal 55 4 3 2 2" xfId="41067"/>
    <cellStyle name="Normal 55 4 3 3" xfId="31608"/>
    <cellStyle name="Normal 55 4 4" xfId="31609"/>
    <cellStyle name="Normal 55 4 4 2" xfId="41068"/>
    <cellStyle name="Normal 55 4 5" xfId="31610"/>
    <cellStyle name="Normal 55 5" xfId="31611"/>
    <cellStyle name="Normal 55 5 2" xfId="31612"/>
    <cellStyle name="Normal 55 5 2 2" xfId="41069"/>
    <cellStyle name="Normal 55 5 3" xfId="31613"/>
    <cellStyle name="Normal 55 6" xfId="31614"/>
    <cellStyle name="Normal 55 6 2" xfId="31615"/>
    <cellStyle name="Normal 55 6 2 2" xfId="41070"/>
    <cellStyle name="Normal 55 6 3" xfId="31616"/>
    <cellStyle name="Normal 55 7" xfId="31617"/>
    <cellStyle name="Normal 55 7 2" xfId="41071"/>
    <cellStyle name="Normal 55 8" xfId="31618"/>
    <cellStyle name="Normal 55 9" xfId="41072"/>
    <cellStyle name="Normal 56" xfId="778"/>
    <cellStyle name="Normal 56 2" xfId="779"/>
    <cellStyle name="Normal 56 2 2" xfId="31619"/>
    <cellStyle name="Normal 56 2 2 2" xfId="31620"/>
    <cellStyle name="Normal 56 2 2 2 2" xfId="31621"/>
    <cellStyle name="Normal 56 2 2 2 2 2" xfId="31622"/>
    <cellStyle name="Normal 56 2 2 2 2 2 2" xfId="41073"/>
    <cellStyle name="Normal 56 2 2 2 2 3" xfId="31623"/>
    <cellStyle name="Normal 56 2 2 2 3" xfId="31624"/>
    <cellStyle name="Normal 56 2 2 2 3 2" xfId="31625"/>
    <cellStyle name="Normal 56 2 2 2 3 2 2" xfId="41074"/>
    <cellStyle name="Normal 56 2 2 2 3 3" xfId="31626"/>
    <cellStyle name="Normal 56 2 2 2 4" xfId="31627"/>
    <cellStyle name="Normal 56 2 2 2 4 2" xfId="41075"/>
    <cellStyle name="Normal 56 2 2 2 5" xfId="31628"/>
    <cellStyle name="Normal 56 2 2 3" xfId="31629"/>
    <cellStyle name="Normal 56 2 2 3 2" xfId="31630"/>
    <cellStyle name="Normal 56 2 2 3 2 2" xfId="41076"/>
    <cellStyle name="Normal 56 2 2 3 3" xfId="31631"/>
    <cellStyle name="Normal 56 2 2 4" xfId="31632"/>
    <cellStyle name="Normal 56 2 2 4 2" xfId="31633"/>
    <cellStyle name="Normal 56 2 2 4 2 2" xfId="41077"/>
    <cellStyle name="Normal 56 2 2 4 3" xfId="31634"/>
    <cellStyle name="Normal 56 2 2 5" xfId="31635"/>
    <cellStyle name="Normal 56 2 2 5 2" xfId="41078"/>
    <cellStyle name="Normal 56 2 2 6" xfId="31636"/>
    <cellStyle name="Normal 56 2 3" xfId="31637"/>
    <cellStyle name="Normal 56 2 3 2" xfId="31638"/>
    <cellStyle name="Normal 56 2 3 2 2" xfId="31639"/>
    <cellStyle name="Normal 56 2 3 2 2 2" xfId="41079"/>
    <cellStyle name="Normal 56 2 3 2 3" xfId="31640"/>
    <cellStyle name="Normal 56 2 3 3" xfId="31641"/>
    <cellStyle name="Normal 56 2 3 3 2" xfId="31642"/>
    <cellStyle name="Normal 56 2 3 3 2 2" xfId="41080"/>
    <cellStyle name="Normal 56 2 3 3 3" xfId="31643"/>
    <cellStyle name="Normal 56 2 3 4" xfId="31644"/>
    <cellStyle name="Normal 56 2 3 4 2" xfId="41081"/>
    <cellStyle name="Normal 56 2 3 5" xfId="31645"/>
    <cellStyle name="Normal 56 2 4" xfId="31646"/>
    <cellStyle name="Normal 56 2 4 2" xfId="31647"/>
    <cellStyle name="Normal 56 2 4 2 2" xfId="41082"/>
    <cellStyle name="Normal 56 2 4 3" xfId="31648"/>
    <cellStyle name="Normal 56 2 5" xfId="31649"/>
    <cellStyle name="Normal 56 2 5 2" xfId="31650"/>
    <cellStyle name="Normal 56 2 5 2 2" xfId="41083"/>
    <cellStyle name="Normal 56 2 5 3" xfId="31651"/>
    <cellStyle name="Normal 56 2 6" xfId="31652"/>
    <cellStyle name="Normal 56 2 6 2" xfId="41084"/>
    <cellStyle name="Normal 56 2 7" xfId="31653"/>
    <cellStyle name="Normal 56 3" xfId="780"/>
    <cellStyle name="Normal 56 3 2" xfId="31654"/>
    <cellStyle name="Normal 56 3 2 2" xfId="31655"/>
    <cellStyle name="Normal 56 3 2 2 2" xfId="31656"/>
    <cellStyle name="Normal 56 3 2 2 2 2" xfId="41085"/>
    <cellStyle name="Normal 56 3 2 2 3" xfId="31657"/>
    <cellStyle name="Normal 56 3 2 3" xfId="31658"/>
    <cellStyle name="Normal 56 3 2 3 2" xfId="31659"/>
    <cellStyle name="Normal 56 3 2 3 2 2" xfId="41086"/>
    <cellStyle name="Normal 56 3 2 3 3" xfId="31660"/>
    <cellStyle name="Normal 56 3 2 4" xfId="31661"/>
    <cellStyle name="Normal 56 3 2 4 2" xfId="41087"/>
    <cellStyle name="Normal 56 3 2 5" xfId="31662"/>
    <cellStyle name="Normal 56 3 3" xfId="31663"/>
    <cellStyle name="Normal 56 3 3 2" xfId="31664"/>
    <cellStyle name="Normal 56 3 3 2 2" xfId="41088"/>
    <cellStyle name="Normal 56 3 3 3" xfId="31665"/>
    <cellStyle name="Normal 56 3 4" xfId="31666"/>
    <cellStyle name="Normal 56 3 4 2" xfId="31667"/>
    <cellStyle name="Normal 56 3 4 2 2" xfId="41089"/>
    <cellStyle name="Normal 56 3 4 3" xfId="31668"/>
    <cellStyle name="Normal 56 3 5" xfId="31669"/>
    <cellStyle name="Normal 56 3 5 2" xfId="41090"/>
    <cellStyle name="Normal 56 3 6" xfId="31670"/>
    <cellStyle name="Normal 56 4" xfId="31671"/>
    <cellStyle name="Normal 56 4 2" xfId="31672"/>
    <cellStyle name="Normal 56 4 2 2" xfId="31673"/>
    <cellStyle name="Normal 56 4 2 2 2" xfId="41091"/>
    <cellStyle name="Normal 56 4 2 3" xfId="31674"/>
    <cellStyle name="Normal 56 4 3" xfId="31675"/>
    <cellStyle name="Normal 56 4 3 2" xfId="31676"/>
    <cellStyle name="Normal 56 4 3 2 2" xfId="41092"/>
    <cellStyle name="Normal 56 4 3 3" xfId="31677"/>
    <cellStyle name="Normal 56 4 4" xfId="31678"/>
    <cellStyle name="Normal 56 4 4 2" xfId="41093"/>
    <cellStyle name="Normal 56 4 5" xfId="31679"/>
    <cellStyle name="Normal 56 5" xfId="31680"/>
    <cellStyle name="Normal 56 5 2" xfId="31681"/>
    <cellStyle name="Normal 56 5 2 2" xfId="41094"/>
    <cellStyle name="Normal 56 5 3" xfId="31682"/>
    <cellStyle name="Normal 56 6" xfId="31683"/>
    <cellStyle name="Normal 56 6 2" xfId="31684"/>
    <cellStyle name="Normal 56 6 2 2" xfId="41095"/>
    <cellStyle name="Normal 56 6 3" xfId="31685"/>
    <cellStyle name="Normal 56 7" xfId="31686"/>
    <cellStyle name="Normal 56 7 2" xfId="41096"/>
    <cellStyle name="Normal 56 8" xfId="31687"/>
    <cellStyle name="Normal 56 9" xfId="41097"/>
    <cellStyle name="Normal 57" xfId="781"/>
    <cellStyle name="Normal 57 2" xfId="782"/>
    <cellStyle name="Normal 57 2 2" xfId="31688"/>
    <cellStyle name="Normal 57 2 2 2" xfId="31689"/>
    <cellStyle name="Normal 57 2 2 2 2" xfId="31690"/>
    <cellStyle name="Normal 57 2 2 2 2 2" xfId="31691"/>
    <cellStyle name="Normal 57 2 2 2 2 2 2" xfId="41098"/>
    <cellStyle name="Normal 57 2 2 2 2 3" xfId="31692"/>
    <cellStyle name="Normal 57 2 2 2 3" xfId="31693"/>
    <cellStyle name="Normal 57 2 2 2 3 2" xfId="31694"/>
    <cellStyle name="Normal 57 2 2 2 3 2 2" xfId="41099"/>
    <cellStyle name="Normal 57 2 2 2 3 3" xfId="31695"/>
    <cellStyle name="Normal 57 2 2 2 4" xfId="31696"/>
    <cellStyle name="Normal 57 2 2 2 4 2" xfId="41100"/>
    <cellStyle name="Normal 57 2 2 2 5" xfId="31697"/>
    <cellStyle name="Normal 57 2 2 3" xfId="31698"/>
    <cellStyle name="Normal 57 2 2 3 2" xfId="31699"/>
    <cellStyle name="Normal 57 2 2 3 2 2" xfId="41101"/>
    <cellStyle name="Normal 57 2 2 3 3" xfId="31700"/>
    <cellStyle name="Normal 57 2 2 4" xfId="31701"/>
    <cellStyle name="Normal 57 2 2 4 2" xfId="31702"/>
    <cellStyle name="Normal 57 2 2 4 2 2" xfId="41102"/>
    <cellStyle name="Normal 57 2 2 4 3" xfId="31703"/>
    <cellStyle name="Normal 57 2 2 5" xfId="31704"/>
    <cellStyle name="Normal 57 2 2 5 2" xfId="41103"/>
    <cellStyle name="Normal 57 2 2 6" xfId="31705"/>
    <cellStyle name="Normal 57 2 3" xfId="31706"/>
    <cellStyle name="Normal 57 2 3 2" xfId="31707"/>
    <cellStyle name="Normal 57 2 3 2 2" xfId="31708"/>
    <cellStyle name="Normal 57 2 3 2 2 2" xfId="41104"/>
    <cellStyle name="Normal 57 2 3 2 3" xfId="31709"/>
    <cellStyle name="Normal 57 2 3 3" xfId="31710"/>
    <cellStyle name="Normal 57 2 3 3 2" xfId="31711"/>
    <cellStyle name="Normal 57 2 3 3 2 2" xfId="41105"/>
    <cellStyle name="Normal 57 2 3 3 3" xfId="31712"/>
    <cellStyle name="Normal 57 2 3 4" xfId="31713"/>
    <cellStyle name="Normal 57 2 3 4 2" xfId="41106"/>
    <cellStyle name="Normal 57 2 3 5" xfId="31714"/>
    <cellStyle name="Normal 57 2 4" xfId="31715"/>
    <cellStyle name="Normal 57 2 4 2" xfId="31716"/>
    <cellStyle name="Normal 57 2 4 2 2" xfId="41107"/>
    <cellStyle name="Normal 57 2 4 3" xfId="31717"/>
    <cellStyle name="Normal 57 2 5" xfId="31718"/>
    <cellStyle name="Normal 57 2 5 2" xfId="31719"/>
    <cellStyle name="Normal 57 2 5 2 2" xfId="41108"/>
    <cellStyle name="Normal 57 2 5 3" xfId="31720"/>
    <cellStyle name="Normal 57 2 6" xfId="31721"/>
    <cellStyle name="Normal 57 2 6 2" xfId="41109"/>
    <cellStyle name="Normal 57 2 7" xfId="31722"/>
    <cellStyle name="Normal 57 3" xfId="783"/>
    <cellStyle name="Normal 57 3 2" xfId="31723"/>
    <cellStyle name="Normal 57 3 2 2" xfId="31724"/>
    <cellStyle name="Normal 57 3 2 2 2" xfId="31725"/>
    <cellStyle name="Normal 57 3 2 2 2 2" xfId="41110"/>
    <cellStyle name="Normal 57 3 2 2 3" xfId="31726"/>
    <cellStyle name="Normal 57 3 2 3" xfId="31727"/>
    <cellStyle name="Normal 57 3 2 3 2" xfId="31728"/>
    <cellStyle name="Normal 57 3 2 3 2 2" xfId="41111"/>
    <cellStyle name="Normal 57 3 2 3 3" xfId="31729"/>
    <cellStyle name="Normal 57 3 2 4" xfId="31730"/>
    <cellStyle name="Normal 57 3 2 4 2" xfId="41112"/>
    <cellStyle name="Normal 57 3 2 5" xfId="31731"/>
    <cellStyle name="Normal 57 3 3" xfId="31732"/>
    <cellStyle name="Normal 57 3 3 2" xfId="31733"/>
    <cellStyle name="Normal 57 3 3 2 2" xfId="41113"/>
    <cellStyle name="Normal 57 3 3 3" xfId="31734"/>
    <cellStyle name="Normal 57 3 4" xfId="31735"/>
    <cellStyle name="Normal 57 3 4 2" xfId="31736"/>
    <cellStyle name="Normal 57 3 4 2 2" xfId="41114"/>
    <cellStyle name="Normal 57 3 4 3" xfId="31737"/>
    <cellStyle name="Normal 57 3 5" xfId="31738"/>
    <cellStyle name="Normal 57 3 5 2" xfId="41115"/>
    <cellStyle name="Normal 57 3 6" xfId="31739"/>
    <cellStyle name="Normal 57 4" xfId="31740"/>
    <cellStyle name="Normal 57 4 2" xfId="31741"/>
    <cellStyle name="Normal 57 4 2 2" xfId="31742"/>
    <cellStyle name="Normal 57 4 2 2 2" xfId="41116"/>
    <cellStyle name="Normal 57 4 2 3" xfId="31743"/>
    <cellStyle name="Normal 57 4 3" xfId="31744"/>
    <cellStyle name="Normal 57 4 3 2" xfId="31745"/>
    <cellStyle name="Normal 57 4 3 2 2" xfId="41117"/>
    <cellStyle name="Normal 57 4 3 3" xfId="31746"/>
    <cellStyle name="Normal 57 4 4" xfId="31747"/>
    <cellStyle name="Normal 57 4 4 2" xfId="41118"/>
    <cellStyle name="Normal 57 4 5" xfId="31748"/>
    <cellStyle name="Normal 57 5" xfId="31749"/>
    <cellStyle name="Normal 57 5 2" xfId="31750"/>
    <cellStyle name="Normal 57 5 2 2" xfId="41119"/>
    <cellStyle name="Normal 57 5 3" xfId="31751"/>
    <cellStyle name="Normal 57 6" xfId="31752"/>
    <cellStyle name="Normal 57 6 2" xfId="31753"/>
    <cellStyle name="Normal 57 6 2 2" xfId="41120"/>
    <cellStyle name="Normal 57 6 3" xfId="31754"/>
    <cellStyle name="Normal 57 7" xfId="31755"/>
    <cellStyle name="Normal 57 7 2" xfId="41121"/>
    <cellStyle name="Normal 57 8" xfId="31756"/>
    <cellStyle name="Normal 57 9" xfId="41122"/>
    <cellStyle name="Normal 58" xfId="784"/>
    <cellStyle name="Normal 58 2" xfId="785"/>
    <cellStyle name="Normal 58 2 2" xfId="31757"/>
    <cellStyle name="Normal 58 2 2 2" xfId="31758"/>
    <cellStyle name="Normal 58 2 2 2 2" xfId="31759"/>
    <cellStyle name="Normal 58 2 2 2 2 2" xfId="31760"/>
    <cellStyle name="Normal 58 2 2 2 2 2 2" xfId="41123"/>
    <cellStyle name="Normal 58 2 2 2 2 3" xfId="31761"/>
    <cellStyle name="Normal 58 2 2 2 3" xfId="31762"/>
    <cellStyle name="Normal 58 2 2 2 3 2" xfId="31763"/>
    <cellStyle name="Normal 58 2 2 2 3 2 2" xfId="41124"/>
    <cellStyle name="Normal 58 2 2 2 3 3" xfId="31764"/>
    <cellStyle name="Normal 58 2 2 2 4" xfId="31765"/>
    <cellStyle name="Normal 58 2 2 2 4 2" xfId="41125"/>
    <cellStyle name="Normal 58 2 2 2 5" xfId="31766"/>
    <cellStyle name="Normal 58 2 2 3" xfId="31767"/>
    <cellStyle name="Normal 58 2 2 3 2" xfId="31768"/>
    <cellStyle name="Normal 58 2 2 3 2 2" xfId="41126"/>
    <cellStyle name="Normal 58 2 2 3 3" xfId="31769"/>
    <cellStyle name="Normal 58 2 2 4" xfId="31770"/>
    <cellStyle name="Normal 58 2 2 4 2" xfId="31771"/>
    <cellStyle name="Normal 58 2 2 4 2 2" xfId="41127"/>
    <cellStyle name="Normal 58 2 2 4 3" xfId="31772"/>
    <cellStyle name="Normal 58 2 2 5" xfId="31773"/>
    <cellStyle name="Normal 58 2 2 5 2" xfId="41128"/>
    <cellStyle name="Normal 58 2 2 6" xfId="31774"/>
    <cellStyle name="Normal 58 2 3" xfId="31775"/>
    <cellStyle name="Normal 58 2 3 2" xfId="31776"/>
    <cellStyle name="Normal 58 2 3 2 2" xfId="31777"/>
    <cellStyle name="Normal 58 2 3 2 2 2" xfId="41129"/>
    <cellStyle name="Normal 58 2 3 2 3" xfId="31778"/>
    <cellStyle name="Normal 58 2 3 3" xfId="31779"/>
    <cellStyle name="Normal 58 2 3 3 2" xfId="31780"/>
    <cellStyle name="Normal 58 2 3 3 2 2" xfId="41130"/>
    <cellStyle name="Normal 58 2 3 3 3" xfId="31781"/>
    <cellStyle name="Normal 58 2 3 4" xfId="31782"/>
    <cellStyle name="Normal 58 2 3 4 2" xfId="41131"/>
    <cellStyle name="Normal 58 2 3 5" xfId="31783"/>
    <cellStyle name="Normal 58 2 4" xfId="31784"/>
    <cellStyle name="Normal 58 2 4 2" xfId="31785"/>
    <cellStyle name="Normal 58 2 4 2 2" xfId="41132"/>
    <cellStyle name="Normal 58 2 4 3" xfId="31786"/>
    <cellStyle name="Normal 58 2 5" xfId="31787"/>
    <cellStyle name="Normal 58 2 5 2" xfId="31788"/>
    <cellStyle name="Normal 58 2 5 2 2" xfId="41133"/>
    <cellStyle name="Normal 58 2 5 3" xfId="31789"/>
    <cellStyle name="Normal 58 2 6" xfId="31790"/>
    <cellStyle name="Normal 58 2 6 2" xfId="41134"/>
    <cellStyle name="Normal 58 2 7" xfId="31791"/>
    <cellStyle name="Normal 58 3" xfId="786"/>
    <cellStyle name="Normal 58 3 2" xfId="31792"/>
    <cellStyle name="Normal 58 3 2 2" xfId="31793"/>
    <cellStyle name="Normal 58 3 2 2 2" xfId="31794"/>
    <cellStyle name="Normal 58 3 2 2 2 2" xfId="41135"/>
    <cellStyle name="Normal 58 3 2 2 3" xfId="31795"/>
    <cellStyle name="Normal 58 3 2 3" xfId="31796"/>
    <cellStyle name="Normal 58 3 2 3 2" xfId="31797"/>
    <cellStyle name="Normal 58 3 2 3 2 2" xfId="41136"/>
    <cellStyle name="Normal 58 3 2 3 3" xfId="31798"/>
    <cellStyle name="Normal 58 3 2 4" xfId="31799"/>
    <cellStyle name="Normal 58 3 2 4 2" xfId="41137"/>
    <cellStyle name="Normal 58 3 2 5" xfId="31800"/>
    <cellStyle name="Normal 58 3 3" xfId="31801"/>
    <cellStyle name="Normal 58 3 3 2" xfId="31802"/>
    <cellStyle name="Normal 58 3 3 2 2" xfId="41138"/>
    <cellStyle name="Normal 58 3 3 3" xfId="31803"/>
    <cellStyle name="Normal 58 3 4" xfId="31804"/>
    <cellStyle name="Normal 58 3 4 2" xfId="31805"/>
    <cellStyle name="Normal 58 3 4 2 2" xfId="41139"/>
    <cellStyle name="Normal 58 3 4 3" xfId="31806"/>
    <cellStyle name="Normal 58 3 5" xfId="31807"/>
    <cellStyle name="Normal 58 3 5 2" xfId="41140"/>
    <cellStyle name="Normal 58 3 6" xfId="31808"/>
    <cellStyle name="Normal 58 4" xfId="31809"/>
    <cellStyle name="Normal 58 4 2" xfId="31810"/>
    <cellStyle name="Normal 58 4 2 2" xfId="31811"/>
    <cellStyle name="Normal 58 4 2 2 2" xfId="41141"/>
    <cellStyle name="Normal 58 4 2 3" xfId="31812"/>
    <cellStyle name="Normal 58 4 3" xfId="31813"/>
    <cellStyle name="Normal 58 4 3 2" xfId="31814"/>
    <cellStyle name="Normal 58 4 3 2 2" xfId="41142"/>
    <cellStyle name="Normal 58 4 3 3" xfId="31815"/>
    <cellStyle name="Normal 58 4 4" xfId="31816"/>
    <cellStyle name="Normal 58 4 4 2" xfId="41143"/>
    <cellStyle name="Normal 58 4 5" xfId="31817"/>
    <cellStyle name="Normal 58 5" xfId="31818"/>
    <cellStyle name="Normal 58 5 2" xfId="31819"/>
    <cellStyle name="Normal 58 5 2 2" xfId="41144"/>
    <cellStyle name="Normal 58 5 3" xfId="31820"/>
    <cellStyle name="Normal 58 6" xfId="31821"/>
    <cellStyle name="Normal 58 6 2" xfId="31822"/>
    <cellStyle name="Normal 58 6 2 2" xfId="41145"/>
    <cellStyle name="Normal 58 6 3" xfId="31823"/>
    <cellStyle name="Normal 58 7" xfId="31824"/>
    <cellStyle name="Normal 58 7 2" xfId="41146"/>
    <cellStyle name="Normal 58 8" xfId="31825"/>
    <cellStyle name="Normal 58 9" xfId="41147"/>
    <cellStyle name="Normal 59" xfId="787"/>
    <cellStyle name="Normal 59 2" xfId="788"/>
    <cellStyle name="Normal 59 2 2" xfId="31826"/>
    <cellStyle name="Normal 59 2 2 2" xfId="31827"/>
    <cellStyle name="Normal 59 2 2 2 2" xfId="31828"/>
    <cellStyle name="Normal 59 2 2 2 2 2" xfId="31829"/>
    <cellStyle name="Normal 59 2 2 2 2 2 2" xfId="41148"/>
    <cellStyle name="Normal 59 2 2 2 2 3" xfId="31830"/>
    <cellStyle name="Normal 59 2 2 2 3" xfId="31831"/>
    <cellStyle name="Normal 59 2 2 2 3 2" xfId="31832"/>
    <cellStyle name="Normal 59 2 2 2 3 2 2" xfId="41149"/>
    <cellStyle name="Normal 59 2 2 2 3 3" xfId="31833"/>
    <cellStyle name="Normal 59 2 2 2 4" xfId="31834"/>
    <cellStyle name="Normal 59 2 2 2 4 2" xfId="41150"/>
    <cellStyle name="Normal 59 2 2 2 5" xfId="31835"/>
    <cellStyle name="Normal 59 2 2 3" xfId="31836"/>
    <cellStyle name="Normal 59 2 2 3 2" xfId="31837"/>
    <cellStyle name="Normal 59 2 2 3 2 2" xfId="41151"/>
    <cellStyle name="Normal 59 2 2 3 3" xfId="31838"/>
    <cellStyle name="Normal 59 2 2 4" xfId="31839"/>
    <cellStyle name="Normal 59 2 2 4 2" xfId="31840"/>
    <cellStyle name="Normal 59 2 2 4 2 2" xfId="41152"/>
    <cellStyle name="Normal 59 2 2 4 3" xfId="31841"/>
    <cellStyle name="Normal 59 2 2 5" xfId="31842"/>
    <cellStyle name="Normal 59 2 2 5 2" xfId="41153"/>
    <cellStyle name="Normal 59 2 2 6" xfId="31843"/>
    <cellStyle name="Normal 59 2 3" xfId="31844"/>
    <cellStyle name="Normal 59 2 3 2" xfId="31845"/>
    <cellStyle name="Normal 59 2 3 2 2" xfId="31846"/>
    <cellStyle name="Normal 59 2 3 2 2 2" xfId="41154"/>
    <cellStyle name="Normal 59 2 3 2 3" xfId="31847"/>
    <cellStyle name="Normal 59 2 3 3" xfId="31848"/>
    <cellStyle name="Normal 59 2 3 3 2" xfId="31849"/>
    <cellStyle name="Normal 59 2 3 3 2 2" xfId="41155"/>
    <cellStyle name="Normal 59 2 3 3 3" xfId="31850"/>
    <cellStyle name="Normal 59 2 3 4" xfId="31851"/>
    <cellStyle name="Normal 59 2 3 4 2" xfId="41156"/>
    <cellStyle name="Normal 59 2 3 5" xfId="31852"/>
    <cellStyle name="Normal 59 2 4" xfId="31853"/>
    <cellStyle name="Normal 59 2 4 2" xfId="31854"/>
    <cellStyle name="Normal 59 2 4 2 2" xfId="41157"/>
    <cellStyle name="Normal 59 2 4 3" xfId="31855"/>
    <cellStyle name="Normal 59 2 5" xfId="31856"/>
    <cellStyle name="Normal 59 2 5 2" xfId="31857"/>
    <cellStyle name="Normal 59 2 5 2 2" xfId="41158"/>
    <cellStyle name="Normal 59 2 5 3" xfId="31858"/>
    <cellStyle name="Normal 59 2 6" xfId="31859"/>
    <cellStyle name="Normal 59 2 6 2" xfId="41159"/>
    <cellStyle name="Normal 59 2 7" xfId="31860"/>
    <cellStyle name="Normal 59 3" xfId="789"/>
    <cellStyle name="Normal 59 3 2" xfId="31861"/>
    <cellStyle name="Normal 59 3 2 2" xfId="31862"/>
    <cellStyle name="Normal 59 3 2 2 2" xfId="31863"/>
    <cellStyle name="Normal 59 3 2 2 2 2" xfId="41160"/>
    <cellStyle name="Normal 59 3 2 2 3" xfId="31864"/>
    <cellStyle name="Normal 59 3 2 3" xfId="31865"/>
    <cellStyle name="Normal 59 3 2 3 2" xfId="31866"/>
    <cellStyle name="Normal 59 3 2 3 2 2" xfId="41161"/>
    <cellStyle name="Normal 59 3 2 3 3" xfId="31867"/>
    <cellStyle name="Normal 59 3 2 4" xfId="31868"/>
    <cellStyle name="Normal 59 3 2 4 2" xfId="41162"/>
    <cellStyle name="Normal 59 3 2 5" xfId="31869"/>
    <cellStyle name="Normal 59 3 3" xfId="31870"/>
    <cellStyle name="Normal 59 3 3 2" xfId="31871"/>
    <cellStyle name="Normal 59 3 3 2 2" xfId="41163"/>
    <cellStyle name="Normal 59 3 3 3" xfId="31872"/>
    <cellStyle name="Normal 59 3 4" xfId="31873"/>
    <cellStyle name="Normal 59 3 4 2" xfId="31874"/>
    <cellStyle name="Normal 59 3 4 2 2" xfId="41164"/>
    <cellStyle name="Normal 59 3 4 3" xfId="31875"/>
    <cellStyle name="Normal 59 3 5" xfId="31876"/>
    <cellStyle name="Normal 59 3 5 2" xfId="41165"/>
    <cellStyle name="Normal 59 3 6" xfId="31877"/>
    <cellStyle name="Normal 59 4" xfId="31878"/>
    <cellStyle name="Normal 59 4 2" xfId="31879"/>
    <cellStyle name="Normal 59 4 2 2" xfId="31880"/>
    <cellStyle name="Normal 59 4 2 2 2" xfId="41166"/>
    <cellStyle name="Normal 59 4 2 3" xfId="31881"/>
    <cellStyle name="Normal 59 4 3" xfId="31882"/>
    <cellStyle name="Normal 59 4 3 2" xfId="31883"/>
    <cellStyle name="Normal 59 4 3 2 2" xfId="41167"/>
    <cellStyle name="Normal 59 4 3 3" xfId="31884"/>
    <cellStyle name="Normal 59 4 4" xfId="31885"/>
    <cellStyle name="Normal 59 4 4 2" xfId="41168"/>
    <cellStyle name="Normal 59 4 5" xfId="31886"/>
    <cellStyle name="Normal 59 5" xfId="31887"/>
    <cellStyle name="Normal 59 5 2" xfId="31888"/>
    <cellStyle name="Normal 59 5 2 2" xfId="41169"/>
    <cellStyle name="Normal 59 5 3" xfId="31889"/>
    <cellStyle name="Normal 59 6" xfId="31890"/>
    <cellStyle name="Normal 59 6 2" xfId="31891"/>
    <cellStyle name="Normal 59 6 2 2" xfId="41170"/>
    <cellStyle name="Normal 59 6 3" xfId="31892"/>
    <cellStyle name="Normal 59 7" xfId="31893"/>
    <cellStyle name="Normal 59 7 2" xfId="41171"/>
    <cellStyle name="Normal 59 8" xfId="31894"/>
    <cellStyle name="Normal 59 9" xfId="41172"/>
    <cellStyle name="Normal 6" xfId="790"/>
    <cellStyle name="Normal 6 10" xfId="31895"/>
    <cellStyle name="Normal 6 10 2" xfId="41173"/>
    <cellStyle name="Normal 6 10 2 2" xfId="43812"/>
    <cellStyle name="Normal 6 10 3" xfId="43813"/>
    <cellStyle name="Normal 6 10 3 2" xfId="43814"/>
    <cellStyle name="Normal 6 10 4" xfId="43815"/>
    <cellStyle name="Normal 6 10 4 2" xfId="43816"/>
    <cellStyle name="Normal 6 10 5" xfId="43817"/>
    <cellStyle name="Normal 6 11" xfId="31896"/>
    <cellStyle name="Normal 6 11 2" xfId="43818"/>
    <cellStyle name="Normal 6 11 2 2" xfId="43819"/>
    <cellStyle name="Normal 6 11 3" xfId="43820"/>
    <cellStyle name="Normal 6 11 3 2" xfId="43821"/>
    <cellStyle name="Normal 6 11 4" xfId="43822"/>
    <cellStyle name="Normal 6 11 4 2" xfId="43823"/>
    <cellStyle name="Normal 6 11 5" xfId="43824"/>
    <cellStyle name="Normal 6 12" xfId="41174"/>
    <cellStyle name="Normal 6 12 2" xfId="43825"/>
    <cellStyle name="Normal 6 13" xfId="43826"/>
    <cellStyle name="Normal 6 13 2" xfId="43827"/>
    <cellStyle name="Normal 6 14" xfId="43828"/>
    <cellStyle name="Normal 6 14 2" xfId="43829"/>
    <cellStyle name="Normal 6 14 3" xfId="43830"/>
    <cellStyle name="Normal 6 15" xfId="43831"/>
    <cellStyle name="Normal 6 2" xfId="791"/>
    <cellStyle name="Normal 6 2 10" xfId="41175"/>
    <cellStyle name="Normal 6 2 10 2" xfId="43832"/>
    <cellStyle name="Normal 6 2 11" xfId="43833"/>
    <cellStyle name="Normal 6 2 11 2" xfId="43834"/>
    <cellStyle name="Normal 6 2 12" xfId="43835"/>
    <cellStyle name="Normal 6 2 13" xfId="42577"/>
    <cellStyle name="Normal 6 2 2" xfId="792"/>
    <cellStyle name="Normal 6 2 2 2" xfId="793"/>
    <cellStyle name="Normal 6 2 2 2 10" xfId="2076"/>
    <cellStyle name="Normal 6 2 2 2 2" xfId="2077"/>
    <cellStyle name="Normal 6 2 2 2 2 2" xfId="31897"/>
    <cellStyle name="Normal 6 2 2 2 2 2 2" xfId="31898"/>
    <cellStyle name="Normal 6 2 2 2 2 2 2 2" xfId="31899"/>
    <cellStyle name="Normal 6 2 2 2 2 2 2 2 2" xfId="41176"/>
    <cellStyle name="Normal 6 2 2 2 2 2 2 3" xfId="31900"/>
    <cellStyle name="Normal 6 2 2 2 2 2 3" xfId="31901"/>
    <cellStyle name="Normal 6 2 2 2 2 2 3 2" xfId="31902"/>
    <cellStyle name="Normal 6 2 2 2 2 2 3 2 2" xfId="41177"/>
    <cellStyle name="Normal 6 2 2 2 2 2 3 3" xfId="31903"/>
    <cellStyle name="Normal 6 2 2 2 2 2 4" xfId="31904"/>
    <cellStyle name="Normal 6 2 2 2 2 2 4 2" xfId="41178"/>
    <cellStyle name="Normal 6 2 2 2 2 2 5" xfId="31905"/>
    <cellStyle name="Normal 6 2 2 2 2 3" xfId="31906"/>
    <cellStyle name="Normal 6 2 2 2 2 3 2" xfId="31907"/>
    <cellStyle name="Normal 6 2 2 2 2 3 2 2" xfId="41179"/>
    <cellStyle name="Normal 6 2 2 2 2 3 3" xfId="31908"/>
    <cellStyle name="Normal 6 2 2 2 2 4" xfId="31909"/>
    <cellStyle name="Normal 6 2 2 2 2 4 2" xfId="31910"/>
    <cellStyle name="Normal 6 2 2 2 2 4 2 2" xfId="41180"/>
    <cellStyle name="Normal 6 2 2 2 2 4 3" xfId="31911"/>
    <cellStyle name="Normal 6 2 2 2 2 5" xfId="31912"/>
    <cellStyle name="Normal 6 2 2 2 2 5 2" xfId="41181"/>
    <cellStyle name="Normal 6 2 2 2 2 6" xfId="31913"/>
    <cellStyle name="Normal 6 2 2 2 2 7" xfId="45871"/>
    <cellStyle name="Normal 6 2 2 2 3" xfId="31914"/>
    <cellStyle name="Normal 6 2 2 2 3 2" xfId="31915"/>
    <cellStyle name="Normal 6 2 2 2 3 2 2" xfId="31916"/>
    <cellStyle name="Normal 6 2 2 2 3 2 2 2" xfId="41182"/>
    <cellStyle name="Normal 6 2 2 2 3 2 3" xfId="31917"/>
    <cellStyle name="Normal 6 2 2 2 3 3" xfId="31918"/>
    <cellStyle name="Normal 6 2 2 2 3 3 2" xfId="31919"/>
    <cellStyle name="Normal 6 2 2 2 3 3 2 2" xfId="41183"/>
    <cellStyle name="Normal 6 2 2 2 3 3 3" xfId="31920"/>
    <cellStyle name="Normal 6 2 2 2 3 4" xfId="31921"/>
    <cellStyle name="Normal 6 2 2 2 3 4 2" xfId="41184"/>
    <cellStyle name="Normal 6 2 2 2 3 5" xfId="31922"/>
    <cellStyle name="Normal 6 2 2 2 4" xfId="31923"/>
    <cellStyle name="Normal 6 2 2 2 4 2" xfId="31924"/>
    <cellStyle name="Normal 6 2 2 2 4 2 2" xfId="41185"/>
    <cellStyle name="Normal 6 2 2 2 4 3" xfId="31925"/>
    <cellStyle name="Normal 6 2 2 2 5" xfId="31926"/>
    <cellStyle name="Normal 6 2 2 2 5 2" xfId="31927"/>
    <cellStyle name="Normal 6 2 2 2 5 2 2" xfId="41186"/>
    <cellStyle name="Normal 6 2 2 2 5 3" xfId="31928"/>
    <cellStyle name="Normal 6 2 2 2 6" xfId="31929"/>
    <cellStyle name="Normal 6 2 2 2 6 2" xfId="41187"/>
    <cellStyle name="Normal 6 2 2 2 7" xfId="31930"/>
    <cellStyle name="Normal 6 2 2 2 8" xfId="31931"/>
    <cellStyle name="Normal 6 2 2 2 9" xfId="45872"/>
    <cellStyle name="Normal 6 2 2 3" xfId="2078"/>
    <cellStyle name="Normal 6 2 2 3 2" xfId="31932"/>
    <cellStyle name="Normal 6 2 2 3 2 2" xfId="31933"/>
    <cellStyle name="Normal 6 2 2 3 2 2 2" xfId="31934"/>
    <cellStyle name="Normal 6 2 2 3 2 2 2 2" xfId="41188"/>
    <cellStyle name="Normal 6 2 2 3 2 2 3" xfId="31935"/>
    <cellStyle name="Normal 6 2 2 3 2 3" xfId="31936"/>
    <cellStyle name="Normal 6 2 2 3 2 3 2" xfId="31937"/>
    <cellStyle name="Normal 6 2 2 3 2 3 2 2" xfId="41189"/>
    <cellStyle name="Normal 6 2 2 3 2 3 3" xfId="31938"/>
    <cellStyle name="Normal 6 2 2 3 2 4" xfId="31939"/>
    <cellStyle name="Normal 6 2 2 3 2 4 2" xfId="41190"/>
    <cellStyle name="Normal 6 2 2 3 2 5" xfId="31940"/>
    <cellStyle name="Normal 6 2 2 3 3" xfId="31941"/>
    <cellStyle name="Normal 6 2 2 3 3 2" xfId="31942"/>
    <cellStyle name="Normal 6 2 2 3 3 2 2" xfId="41191"/>
    <cellStyle name="Normal 6 2 2 3 3 3" xfId="31943"/>
    <cellStyle name="Normal 6 2 2 3 4" xfId="31944"/>
    <cellStyle name="Normal 6 2 2 3 4 2" xfId="31945"/>
    <cellStyle name="Normal 6 2 2 3 4 2 2" xfId="41192"/>
    <cellStyle name="Normal 6 2 2 3 4 3" xfId="31946"/>
    <cellStyle name="Normal 6 2 2 3 5" xfId="31947"/>
    <cellStyle name="Normal 6 2 2 3 5 2" xfId="41193"/>
    <cellStyle name="Normal 6 2 2 3 6" xfId="31948"/>
    <cellStyle name="Normal 6 2 2 3 7" xfId="45873"/>
    <cellStyle name="Normal 6 2 2 4" xfId="31949"/>
    <cellStyle name="Normal 6 2 2 4 2" xfId="31950"/>
    <cellStyle name="Normal 6 2 2 4 2 2" xfId="31951"/>
    <cellStyle name="Normal 6 2 2 4 2 2 2" xfId="41194"/>
    <cellStyle name="Normal 6 2 2 4 2 3" xfId="31952"/>
    <cellStyle name="Normal 6 2 2 4 3" xfId="31953"/>
    <cellStyle name="Normal 6 2 2 4 3 2" xfId="31954"/>
    <cellStyle name="Normal 6 2 2 4 3 2 2" xfId="41195"/>
    <cellStyle name="Normal 6 2 2 4 3 3" xfId="31955"/>
    <cellStyle name="Normal 6 2 2 4 4" xfId="31956"/>
    <cellStyle name="Normal 6 2 2 4 4 2" xfId="41196"/>
    <cellStyle name="Normal 6 2 2 4 5" xfId="31957"/>
    <cellStyle name="Normal 6 2 2 5" xfId="31958"/>
    <cellStyle name="Normal 6 2 2 5 2" xfId="31959"/>
    <cellStyle name="Normal 6 2 2 5 2 2" xfId="41197"/>
    <cellStyle name="Normal 6 2 2 5 3" xfId="31960"/>
    <cellStyle name="Normal 6 2 2 6" xfId="31961"/>
    <cellStyle name="Normal 6 2 2 6 2" xfId="31962"/>
    <cellStyle name="Normal 6 2 2 6 2 2" xfId="41198"/>
    <cellStyle name="Normal 6 2 2 6 3" xfId="31963"/>
    <cellStyle name="Normal 6 2 2 7" xfId="31964"/>
    <cellStyle name="Normal 6 2 2 7 2" xfId="41199"/>
    <cellStyle name="Normal 6 2 2 8" xfId="31965"/>
    <cellStyle name="Normal 6 2 2 9" xfId="41200"/>
    <cellStyle name="Normal 6 2 3" xfId="794"/>
    <cellStyle name="Normal 6 2 3 2" xfId="2079"/>
    <cellStyle name="Normal 6 2 3 2 2" xfId="31966"/>
    <cellStyle name="Normal 6 2 3 2 2 2" xfId="31967"/>
    <cellStyle name="Normal 6 2 3 2 2 2 2" xfId="31968"/>
    <cellStyle name="Normal 6 2 3 2 2 2 2 2" xfId="41201"/>
    <cellStyle name="Normal 6 2 3 2 2 2 3" xfId="31969"/>
    <cellStyle name="Normal 6 2 3 2 2 3" xfId="31970"/>
    <cellStyle name="Normal 6 2 3 2 2 3 2" xfId="31971"/>
    <cellStyle name="Normal 6 2 3 2 2 3 2 2" xfId="41202"/>
    <cellStyle name="Normal 6 2 3 2 2 3 3" xfId="31972"/>
    <cellStyle name="Normal 6 2 3 2 2 4" xfId="31973"/>
    <cellStyle name="Normal 6 2 3 2 2 4 2" xfId="41203"/>
    <cellStyle name="Normal 6 2 3 2 2 5" xfId="31974"/>
    <cellStyle name="Normal 6 2 3 2 3" xfId="31975"/>
    <cellStyle name="Normal 6 2 3 2 3 2" xfId="31976"/>
    <cellStyle name="Normal 6 2 3 2 3 2 2" xfId="41204"/>
    <cellStyle name="Normal 6 2 3 2 3 3" xfId="31977"/>
    <cellStyle name="Normal 6 2 3 2 4" xfId="31978"/>
    <cellStyle name="Normal 6 2 3 2 4 2" xfId="31979"/>
    <cellStyle name="Normal 6 2 3 2 4 2 2" xfId="41205"/>
    <cellStyle name="Normal 6 2 3 2 4 3" xfId="31980"/>
    <cellStyle name="Normal 6 2 3 2 5" xfId="31981"/>
    <cellStyle name="Normal 6 2 3 2 5 2" xfId="41206"/>
    <cellStyle name="Normal 6 2 3 2 6" xfId="31982"/>
    <cellStyle name="Normal 6 2 3 2 7" xfId="45874"/>
    <cellStyle name="Normal 6 2 3 3" xfId="2080"/>
    <cellStyle name="Normal 6 2 3 3 2" xfId="31983"/>
    <cellStyle name="Normal 6 2 3 3 2 2" xfId="31984"/>
    <cellStyle name="Normal 6 2 3 3 2 2 2" xfId="41207"/>
    <cellStyle name="Normal 6 2 3 3 2 3" xfId="31985"/>
    <cellStyle name="Normal 6 2 3 3 3" xfId="31986"/>
    <cellStyle name="Normal 6 2 3 3 3 2" xfId="31987"/>
    <cellStyle name="Normal 6 2 3 3 3 2 2" xfId="41208"/>
    <cellStyle name="Normal 6 2 3 3 3 3" xfId="31988"/>
    <cellStyle name="Normal 6 2 3 3 4" xfId="31989"/>
    <cellStyle name="Normal 6 2 3 3 4 2" xfId="41209"/>
    <cellStyle name="Normal 6 2 3 3 5" xfId="31990"/>
    <cellStyle name="Normal 6 2 3 3 6" xfId="45875"/>
    <cellStyle name="Normal 6 2 3 4" xfId="31991"/>
    <cellStyle name="Normal 6 2 3 4 2" xfId="31992"/>
    <cellStyle name="Normal 6 2 3 4 2 2" xfId="41210"/>
    <cellStyle name="Normal 6 2 3 4 3" xfId="31993"/>
    <cellStyle name="Normal 6 2 3 4 4" xfId="31994"/>
    <cellStyle name="Normal 6 2 3 4 5" xfId="44692"/>
    <cellStyle name="Normal 6 2 3 4 6" xfId="45017"/>
    <cellStyle name="Normal 6 2 3 5" xfId="31995"/>
    <cellStyle name="Normal 6 2 3 5 2" xfId="31996"/>
    <cellStyle name="Normal 6 2 3 5 2 2" xfId="41211"/>
    <cellStyle name="Normal 6 2 3 5 3" xfId="31997"/>
    <cellStyle name="Normal 6 2 3 6" xfId="31998"/>
    <cellStyle name="Normal 6 2 3 6 2" xfId="41212"/>
    <cellStyle name="Normal 6 2 3 7" xfId="31999"/>
    <cellStyle name="Normal 6 2 4" xfId="2081"/>
    <cellStyle name="Normal 6 2 4 2" xfId="32000"/>
    <cellStyle name="Normal 6 2 4 2 2" xfId="32001"/>
    <cellStyle name="Normal 6 2 4 2 2 2" xfId="32002"/>
    <cellStyle name="Normal 6 2 4 2 2 2 2" xfId="41213"/>
    <cellStyle name="Normal 6 2 4 2 2 3" xfId="32003"/>
    <cellStyle name="Normal 6 2 4 2 3" xfId="32004"/>
    <cellStyle name="Normal 6 2 4 2 3 2" xfId="32005"/>
    <cellStyle name="Normal 6 2 4 2 3 2 2" xfId="41214"/>
    <cellStyle name="Normal 6 2 4 2 3 3" xfId="32006"/>
    <cellStyle name="Normal 6 2 4 2 4" xfId="32007"/>
    <cellStyle name="Normal 6 2 4 2 4 2" xfId="41215"/>
    <cellStyle name="Normal 6 2 4 2 5" xfId="32008"/>
    <cellStyle name="Normal 6 2 4 3" xfId="32009"/>
    <cellStyle name="Normal 6 2 4 3 2" xfId="32010"/>
    <cellStyle name="Normal 6 2 4 3 2 2" xfId="41216"/>
    <cellStyle name="Normal 6 2 4 3 3" xfId="32011"/>
    <cellStyle name="Normal 6 2 4 4" xfId="32012"/>
    <cellStyle name="Normal 6 2 4 4 2" xfId="32013"/>
    <cellStyle name="Normal 6 2 4 4 2 2" xfId="41217"/>
    <cellStyle name="Normal 6 2 4 4 3" xfId="32014"/>
    <cellStyle name="Normal 6 2 4 5" xfId="32015"/>
    <cellStyle name="Normal 6 2 4 5 2" xfId="41218"/>
    <cellStyle name="Normal 6 2 4 6" xfId="32016"/>
    <cellStyle name="Normal 6 2 4 7" xfId="45876"/>
    <cellStyle name="Normal 6 2 5" xfId="2082"/>
    <cellStyle name="Normal 6 2 5 2" xfId="32017"/>
    <cellStyle name="Normal 6 2 5 2 2" xfId="32018"/>
    <cellStyle name="Normal 6 2 5 2 2 2" xfId="41219"/>
    <cellStyle name="Normal 6 2 5 2 3" xfId="32019"/>
    <cellStyle name="Normal 6 2 5 2 3 2" xfId="43836"/>
    <cellStyle name="Normal 6 2 5 2 4" xfId="43837"/>
    <cellStyle name="Normal 6 2 5 2 4 2" xfId="43838"/>
    <cellStyle name="Normal 6 2 5 2 5" xfId="43839"/>
    <cellStyle name="Normal 6 2 5 3" xfId="32020"/>
    <cellStyle name="Normal 6 2 5 3 2" xfId="32021"/>
    <cellStyle name="Normal 6 2 5 3 2 2" xfId="41220"/>
    <cellStyle name="Normal 6 2 5 3 3" xfId="32022"/>
    <cellStyle name="Normal 6 2 5 4" xfId="32023"/>
    <cellStyle name="Normal 6 2 5 4 2" xfId="41221"/>
    <cellStyle name="Normal 6 2 5 5" xfId="32024"/>
    <cellStyle name="Normal 6 2 5 5 2" xfId="43840"/>
    <cellStyle name="Normal 6 2 5 6" xfId="43841"/>
    <cellStyle name="Normal 6 2 5 7" xfId="45877"/>
    <cellStyle name="Normal 6 2 6" xfId="2083"/>
    <cellStyle name="Normal 6 2 6 2" xfId="32025"/>
    <cellStyle name="Normal 6 2 6 2 2" xfId="41222"/>
    <cellStyle name="Normal 6 2 6 3" xfId="32026"/>
    <cellStyle name="Normal 6 2 6 3 2" xfId="43842"/>
    <cellStyle name="Normal 6 2 6 4" xfId="43843"/>
    <cellStyle name="Normal 6 2 6 4 2" xfId="43844"/>
    <cellStyle name="Normal 6 2 6 5" xfId="43845"/>
    <cellStyle name="Normal 6 2 7" xfId="32027"/>
    <cellStyle name="Normal 6 2 7 2" xfId="32028"/>
    <cellStyle name="Normal 6 2 7 2 2" xfId="41223"/>
    <cellStyle name="Normal 6 2 7 3" xfId="32029"/>
    <cellStyle name="Normal 6 2 7 3 2" xfId="43846"/>
    <cellStyle name="Normal 6 2 7 4" xfId="43847"/>
    <cellStyle name="Normal 6 2 7 4 2" xfId="43848"/>
    <cellStyle name="Normal 6 2 7 5" xfId="43849"/>
    <cellStyle name="Normal 6 2 8" xfId="32030"/>
    <cellStyle name="Normal 6 2 8 2" xfId="41224"/>
    <cellStyle name="Normal 6 2 8 2 2" xfId="43850"/>
    <cellStyle name="Normal 6 2 8 3" xfId="43851"/>
    <cellStyle name="Normal 6 2 8 3 2" xfId="43852"/>
    <cellStyle name="Normal 6 2 8 4" xfId="43853"/>
    <cellStyle name="Normal 6 2 8 4 2" xfId="43854"/>
    <cellStyle name="Normal 6 2 8 5" xfId="43855"/>
    <cellStyle name="Normal 6 2 9" xfId="32031"/>
    <cellStyle name="Normal 6 2 9 2" xfId="43856"/>
    <cellStyle name="Normal 6 2_Net Zero &amp; QRP Award" xfId="43857"/>
    <cellStyle name="Normal 6 3" xfId="795"/>
    <cellStyle name="Normal 6 3 10" xfId="41225"/>
    <cellStyle name="Normal 6 3 10 2" xfId="43858"/>
    <cellStyle name="Normal 6 3 11" xfId="43859"/>
    <cellStyle name="Normal 6 3 11 2" xfId="43860"/>
    <cellStyle name="Normal 6 3 12" xfId="43861"/>
    <cellStyle name="Normal 6 3 13" xfId="45878"/>
    <cellStyle name="Normal 6 3 14" xfId="1022"/>
    <cellStyle name="Normal 6 3 2" xfId="796"/>
    <cellStyle name="Normal 6 3 2 2" xfId="2084"/>
    <cellStyle name="Normal 6 3 2 2 2" xfId="32032"/>
    <cellStyle name="Normal 6 3 2 2 2 2" xfId="32033"/>
    <cellStyle name="Normal 6 3 2 2 2 2 2" xfId="32034"/>
    <cellStyle name="Normal 6 3 2 2 2 2 2 2" xfId="41226"/>
    <cellStyle name="Normal 6 3 2 2 2 2 3" xfId="32035"/>
    <cellStyle name="Normal 6 3 2 2 2 3" xfId="32036"/>
    <cellStyle name="Normal 6 3 2 2 2 3 2" xfId="32037"/>
    <cellStyle name="Normal 6 3 2 2 2 3 2 2" xfId="41227"/>
    <cellStyle name="Normal 6 3 2 2 2 3 3" xfId="32038"/>
    <cellStyle name="Normal 6 3 2 2 2 4" xfId="32039"/>
    <cellStyle name="Normal 6 3 2 2 2 4 2" xfId="41228"/>
    <cellStyle name="Normal 6 3 2 2 2 5" xfId="32040"/>
    <cellStyle name="Normal 6 3 2 2 3" xfId="32041"/>
    <cellStyle name="Normal 6 3 2 2 3 2" xfId="32042"/>
    <cellStyle name="Normal 6 3 2 2 3 2 2" xfId="41229"/>
    <cellStyle name="Normal 6 3 2 2 3 3" xfId="32043"/>
    <cellStyle name="Normal 6 3 2 2 4" xfId="32044"/>
    <cellStyle name="Normal 6 3 2 2 4 2" xfId="32045"/>
    <cellStyle name="Normal 6 3 2 2 4 2 2" xfId="41230"/>
    <cellStyle name="Normal 6 3 2 2 4 3" xfId="32046"/>
    <cellStyle name="Normal 6 3 2 2 5" xfId="32047"/>
    <cellStyle name="Normal 6 3 2 2 5 2" xfId="41231"/>
    <cellStyle name="Normal 6 3 2 2 6" xfId="32048"/>
    <cellStyle name="Normal 6 3 2 2 7" xfId="45879"/>
    <cellStyle name="Normal 6 3 2 3" xfId="32049"/>
    <cellStyle name="Normal 6 3 2 3 2" xfId="32050"/>
    <cellStyle name="Normal 6 3 2 3 2 2" xfId="32051"/>
    <cellStyle name="Normal 6 3 2 3 2 2 2" xfId="41232"/>
    <cellStyle name="Normal 6 3 2 3 2 3" xfId="32052"/>
    <cellStyle name="Normal 6 3 2 3 3" xfId="32053"/>
    <cellStyle name="Normal 6 3 2 3 3 2" xfId="32054"/>
    <cellStyle name="Normal 6 3 2 3 3 2 2" xfId="41233"/>
    <cellStyle name="Normal 6 3 2 3 3 3" xfId="32055"/>
    <cellStyle name="Normal 6 3 2 3 4" xfId="32056"/>
    <cellStyle name="Normal 6 3 2 3 4 2" xfId="41234"/>
    <cellStyle name="Normal 6 3 2 3 5" xfId="32057"/>
    <cellStyle name="Normal 6 3 2 4" xfId="32058"/>
    <cellStyle name="Normal 6 3 2 4 2" xfId="32059"/>
    <cellStyle name="Normal 6 3 2 4 2 2" xfId="41235"/>
    <cellStyle name="Normal 6 3 2 4 3" xfId="32060"/>
    <cellStyle name="Normal 6 3 2 5" xfId="32061"/>
    <cellStyle name="Normal 6 3 2 5 2" xfId="32062"/>
    <cellStyle name="Normal 6 3 2 5 2 2" xfId="41236"/>
    <cellStyle name="Normal 6 3 2 5 3" xfId="32063"/>
    <cellStyle name="Normal 6 3 2 6" xfId="32064"/>
    <cellStyle name="Normal 6 3 2 6 2" xfId="41237"/>
    <cellStyle name="Normal 6 3 2 7" xfId="32065"/>
    <cellStyle name="Normal 6 3 2 8" xfId="41238"/>
    <cellStyle name="Normal 6 3 2 9" xfId="45880"/>
    <cellStyle name="Normal 6 3 3" xfId="2085"/>
    <cellStyle name="Normal 6 3 3 2" xfId="32066"/>
    <cellStyle name="Normal 6 3 3 2 2" xfId="32067"/>
    <cellStyle name="Normal 6 3 3 2 2 2" xfId="32068"/>
    <cellStyle name="Normal 6 3 3 2 2 2 2" xfId="41239"/>
    <cellStyle name="Normal 6 3 3 2 2 3" xfId="32069"/>
    <cellStyle name="Normal 6 3 3 2 3" xfId="32070"/>
    <cellStyle name="Normal 6 3 3 2 3 2" xfId="32071"/>
    <cellStyle name="Normal 6 3 3 2 3 2 2" xfId="41240"/>
    <cellStyle name="Normal 6 3 3 2 3 3" xfId="32072"/>
    <cellStyle name="Normal 6 3 3 2 4" xfId="32073"/>
    <cellStyle name="Normal 6 3 3 2 4 2" xfId="41241"/>
    <cellStyle name="Normal 6 3 3 2 5" xfId="32074"/>
    <cellStyle name="Normal 6 3 3 3" xfId="32075"/>
    <cellStyle name="Normal 6 3 3 3 2" xfId="32076"/>
    <cellStyle name="Normal 6 3 3 3 2 2" xfId="41242"/>
    <cellStyle name="Normal 6 3 3 3 3" xfId="32077"/>
    <cellStyle name="Normal 6 3 3 4" xfId="32078"/>
    <cellStyle name="Normal 6 3 3 4 2" xfId="32079"/>
    <cellStyle name="Normal 6 3 3 4 2 2" xfId="41243"/>
    <cellStyle name="Normal 6 3 3 4 3" xfId="32080"/>
    <cellStyle name="Normal 6 3 3 5" xfId="32081"/>
    <cellStyle name="Normal 6 3 3 5 2" xfId="41244"/>
    <cellStyle name="Normal 6 3 3 6" xfId="32082"/>
    <cellStyle name="Normal 6 3 3 7" xfId="45881"/>
    <cellStyle name="Normal 6 3 4" xfId="2086"/>
    <cellStyle name="Normal 6 3 4 2" xfId="32083"/>
    <cellStyle name="Normal 6 3 4 2 2" xfId="32084"/>
    <cellStyle name="Normal 6 3 4 2 2 2" xfId="41245"/>
    <cellStyle name="Normal 6 3 4 2 3" xfId="32085"/>
    <cellStyle name="Normal 6 3 4 2 3 2" xfId="43862"/>
    <cellStyle name="Normal 6 3 4 2 4" xfId="43863"/>
    <cellStyle name="Normal 6 3 4 2 4 2" xfId="43864"/>
    <cellStyle name="Normal 6 3 4 2 5" xfId="43865"/>
    <cellStyle name="Normal 6 3 4 3" xfId="32086"/>
    <cellStyle name="Normal 6 3 4 3 2" xfId="32087"/>
    <cellStyle name="Normal 6 3 4 3 2 2" xfId="41246"/>
    <cellStyle name="Normal 6 3 4 3 3" xfId="32088"/>
    <cellStyle name="Normal 6 3 4 4" xfId="32089"/>
    <cellStyle name="Normal 6 3 4 4 2" xfId="41247"/>
    <cellStyle name="Normal 6 3 4 5" xfId="32090"/>
    <cellStyle name="Normal 6 3 4 5 2" xfId="43866"/>
    <cellStyle name="Normal 6 3 4 6" xfId="43867"/>
    <cellStyle name="Normal 6 3 5" xfId="2087"/>
    <cellStyle name="Normal 6 3 5 2" xfId="32091"/>
    <cellStyle name="Normal 6 3 5 2 2" xfId="41248"/>
    <cellStyle name="Normal 6 3 5 2 2 2" xfId="43868"/>
    <cellStyle name="Normal 6 3 5 2 3" xfId="43869"/>
    <cellStyle name="Normal 6 3 5 2 3 2" xfId="43870"/>
    <cellStyle name="Normal 6 3 5 2 4" xfId="43871"/>
    <cellStyle name="Normal 6 3 5 2 4 2" xfId="43872"/>
    <cellStyle name="Normal 6 3 5 2 5" xfId="43873"/>
    <cellStyle name="Normal 6 3 5 3" xfId="32092"/>
    <cellStyle name="Normal 6 3 5 3 2" xfId="43874"/>
    <cellStyle name="Normal 6 3 5 4" xfId="43875"/>
    <cellStyle name="Normal 6 3 5 4 2" xfId="43876"/>
    <cellStyle name="Normal 6 3 5 5" xfId="43877"/>
    <cellStyle name="Normal 6 3 5 5 2" xfId="43878"/>
    <cellStyle name="Normal 6 3 5 6" xfId="43879"/>
    <cellStyle name="Normal 6 3 5 7" xfId="45882"/>
    <cellStyle name="Normal 6 3 6" xfId="32093"/>
    <cellStyle name="Normal 6 3 6 2" xfId="32094"/>
    <cellStyle name="Normal 6 3 6 2 2" xfId="41249"/>
    <cellStyle name="Normal 6 3 6 3" xfId="32095"/>
    <cellStyle name="Normal 6 3 6 3 2" xfId="43880"/>
    <cellStyle name="Normal 6 3 6 4" xfId="43881"/>
    <cellStyle name="Normal 6 3 6 4 2" xfId="43882"/>
    <cellStyle name="Normal 6 3 6 5" xfId="43883"/>
    <cellStyle name="Normal 6 3 7" xfId="32096"/>
    <cellStyle name="Normal 6 3 7 2" xfId="41250"/>
    <cellStyle name="Normal 6 3 7 2 2" xfId="43884"/>
    <cellStyle name="Normal 6 3 7 3" xfId="43885"/>
    <cellStyle name="Normal 6 3 7 3 2" xfId="43886"/>
    <cellStyle name="Normal 6 3 7 4" xfId="43887"/>
    <cellStyle name="Normal 6 3 7 4 2" xfId="43888"/>
    <cellStyle name="Normal 6 3 7 5" xfId="43889"/>
    <cellStyle name="Normal 6 3 8" xfId="32097"/>
    <cellStyle name="Normal 6 3 8 2" xfId="41251"/>
    <cellStyle name="Normal 6 3 8 2 2" xfId="43890"/>
    <cellStyle name="Normal 6 3 8 3" xfId="43891"/>
    <cellStyle name="Normal 6 3 8 3 2" xfId="43892"/>
    <cellStyle name="Normal 6 3 8 4" xfId="43893"/>
    <cellStyle name="Normal 6 3 8 4 2" xfId="43894"/>
    <cellStyle name="Normal 6 3 8 5" xfId="43895"/>
    <cellStyle name="Normal 6 3 9" xfId="41252"/>
    <cellStyle name="Normal 6 3 9 2" xfId="43896"/>
    <cellStyle name="Normal 6 3_Net Zero &amp; QRP Award" xfId="43897"/>
    <cellStyle name="Normal 6 4" xfId="797"/>
    <cellStyle name="Normal 6 4 10" xfId="43898"/>
    <cellStyle name="Normal 6 4 10 2" xfId="43899"/>
    <cellStyle name="Normal 6 4 11" xfId="43900"/>
    <cellStyle name="Normal 6 4 11 2" xfId="43901"/>
    <cellStyle name="Normal 6 4 12" xfId="43902"/>
    <cellStyle name="Normal 6 4 12 2" xfId="43903"/>
    <cellStyle name="Normal 6 4 13" xfId="43904"/>
    <cellStyle name="Normal 6 4 14" xfId="45018"/>
    <cellStyle name="Normal 6 4 15" xfId="1049"/>
    <cellStyle name="Normal 6 4 2" xfId="798"/>
    <cellStyle name="Normal 6 4 2 2" xfId="32098"/>
    <cellStyle name="Normal 6 4 2 2 2" xfId="32099"/>
    <cellStyle name="Normal 6 4 2 2 2 2" xfId="32100"/>
    <cellStyle name="Normal 6 4 2 2 2 2 2" xfId="32101"/>
    <cellStyle name="Normal 6 4 2 2 2 2 2 2" xfId="41253"/>
    <cellStyle name="Normal 6 4 2 2 2 2 3" xfId="32102"/>
    <cellStyle name="Normal 6 4 2 2 2 3" xfId="32103"/>
    <cellStyle name="Normal 6 4 2 2 2 3 2" xfId="32104"/>
    <cellStyle name="Normal 6 4 2 2 2 3 2 2" xfId="41254"/>
    <cellStyle name="Normal 6 4 2 2 2 3 3" xfId="32105"/>
    <cellStyle name="Normal 6 4 2 2 2 4" xfId="32106"/>
    <cellStyle name="Normal 6 4 2 2 2 4 2" xfId="41255"/>
    <cellStyle name="Normal 6 4 2 2 2 5" xfId="32107"/>
    <cellStyle name="Normal 6 4 2 2 3" xfId="32108"/>
    <cellStyle name="Normal 6 4 2 2 3 2" xfId="32109"/>
    <cellStyle name="Normal 6 4 2 2 3 2 2" xfId="41256"/>
    <cellStyle name="Normal 6 4 2 2 3 3" xfId="32110"/>
    <cellStyle name="Normal 6 4 2 2 4" xfId="32111"/>
    <cellStyle name="Normal 6 4 2 2 4 2" xfId="32112"/>
    <cellStyle name="Normal 6 4 2 2 4 2 2" xfId="41257"/>
    <cellStyle name="Normal 6 4 2 2 4 3" xfId="32113"/>
    <cellStyle name="Normal 6 4 2 2 5" xfId="32114"/>
    <cellStyle name="Normal 6 4 2 2 5 2" xfId="41258"/>
    <cellStyle name="Normal 6 4 2 2 6" xfId="32115"/>
    <cellStyle name="Normal 6 4 2 3" xfId="32116"/>
    <cellStyle name="Normal 6 4 2 3 2" xfId="32117"/>
    <cellStyle name="Normal 6 4 2 3 2 2" xfId="32118"/>
    <cellStyle name="Normal 6 4 2 3 2 2 2" xfId="41259"/>
    <cellStyle name="Normal 6 4 2 3 2 3" xfId="32119"/>
    <cellStyle name="Normal 6 4 2 3 3" xfId="32120"/>
    <cellStyle name="Normal 6 4 2 3 3 2" xfId="32121"/>
    <cellStyle name="Normal 6 4 2 3 3 2 2" xfId="41260"/>
    <cellStyle name="Normal 6 4 2 3 3 3" xfId="32122"/>
    <cellStyle name="Normal 6 4 2 3 4" xfId="32123"/>
    <cellStyle name="Normal 6 4 2 3 4 2" xfId="41261"/>
    <cellStyle name="Normal 6 4 2 3 5" xfId="32124"/>
    <cellStyle name="Normal 6 4 2 4" xfId="32125"/>
    <cellStyle name="Normal 6 4 2 4 2" xfId="32126"/>
    <cellStyle name="Normal 6 4 2 4 2 2" xfId="41262"/>
    <cellStyle name="Normal 6 4 2 4 3" xfId="32127"/>
    <cellStyle name="Normal 6 4 2 5" xfId="32128"/>
    <cellStyle name="Normal 6 4 2 5 2" xfId="32129"/>
    <cellStyle name="Normal 6 4 2 5 2 2" xfId="41263"/>
    <cellStyle name="Normal 6 4 2 5 3" xfId="32130"/>
    <cellStyle name="Normal 6 4 2 6" xfId="32131"/>
    <cellStyle name="Normal 6 4 2 6 2" xfId="41264"/>
    <cellStyle name="Normal 6 4 2 7" xfId="32132"/>
    <cellStyle name="Normal 6 4 2 8" xfId="45883"/>
    <cellStyle name="Normal 6 4 3" xfId="2088"/>
    <cellStyle name="Normal 6 4 3 2" xfId="32133"/>
    <cellStyle name="Normal 6 4 3 2 2" xfId="32134"/>
    <cellStyle name="Normal 6 4 3 2 2 2" xfId="32135"/>
    <cellStyle name="Normal 6 4 3 2 2 2 2" xfId="41265"/>
    <cellStyle name="Normal 6 4 3 2 2 3" xfId="32136"/>
    <cellStyle name="Normal 6 4 3 2 3" xfId="32137"/>
    <cellStyle name="Normal 6 4 3 2 3 2" xfId="32138"/>
    <cellStyle name="Normal 6 4 3 2 3 2 2" xfId="41266"/>
    <cellStyle name="Normal 6 4 3 2 3 3" xfId="32139"/>
    <cellStyle name="Normal 6 4 3 2 4" xfId="32140"/>
    <cellStyle name="Normal 6 4 3 2 4 2" xfId="41267"/>
    <cellStyle name="Normal 6 4 3 2 5" xfId="32141"/>
    <cellStyle name="Normal 6 4 3 3" xfId="32142"/>
    <cellStyle name="Normal 6 4 3 3 2" xfId="32143"/>
    <cellStyle name="Normal 6 4 3 3 2 2" xfId="41268"/>
    <cellStyle name="Normal 6 4 3 3 3" xfId="32144"/>
    <cellStyle name="Normal 6 4 3 4" xfId="32145"/>
    <cellStyle name="Normal 6 4 3 4 2" xfId="32146"/>
    <cellStyle name="Normal 6 4 3 4 2 2" xfId="41269"/>
    <cellStyle name="Normal 6 4 3 4 3" xfId="32147"/>
    <cellStyle name="Normal 6 4 3 5" xfId="32148"/>
    <cellStyle name="Normal 6 4 3 5 2" xfId="41270"/>
    <cellStyle name="Normal 6 4 3 6" xfId="32149"/>
    <cellStyle name="Normal 6 4 3 7" xfId="45884"/>
    <cellStyle name="Normal 6 4 4" xfId="32150"/>
    <cellStyle name="Normal 6 4 4 2" xfId="32151"/>
    <cellStyle name="Normal 6 4 4 2 2" xfId="32152"/>
    <cellStyle name="Normal 6 4 4 2 2 2" xfId="41271"/>
    <cellStyle name="Normal 6 4 4 2 3" xfId="32153"/>
    <cellStyle name="Normal 6 4 4 2 3 2" xfId="43905"/>
    <cellStyle name="Normal 6 4 4 2 4" xfId="43906"/>
    <cellStyle name="Normal 6 4 4 2 4 2" xfId="43907"/>
    <cellStyle name="Normal 6 4 4 2 5" xfId="43908"/>
    <cellStyle name="Normal 6 4 4 3" xfId="32154"/>
    <cellStyle name="Normal 6 4 4 3 2" xfId="32155"/>
    <cellStyle name="Normal 6 4 4 3 2 2" xfId="41272"/>
    <cellStyle name="Normal 6 4 4 3 3" xfId="32156"/>
    <cellStyle name="Normal 6 4 4 4" xfId="32157"/>
    <cellStyle name="Normal 6 4 4 4 2" xfId="41273"/>
    <cellStyle name="Normal 6 4 4 5" xfId="32158"/>
    <cellStyle name="Normal 6 4 4 5 2" xfId="43909"/>
    <cellStyle name="Normal 6 4 4 6" xfId="43910"/>
    <cellStyle name="Normal 6 4 5" xfId="32159"/>
    <cellStyle name="Normal 6 4 5 2" xfId="32160"/>
    <cellStyle name="Normal 6 4 5 2 2" xfId="41274"/>
    <cellStyle name="Normal 6 4 5 2 2 2" xfId="43911"/>
    <cellStyle name="Normal 6 4 5 2 3" xfId="43912"/>
    <cellStyle name="Normal 6 4 5 2 3 2" xfId="43913"/>
    <cellStyle name="Normal 6 4 5 2 4" xfId="43914"/>
    <cellStyle name="Normal 6 4 5 2 4 2" xfId="43915"/>
    <cellStyle name="Normal 6 4 5 2 5" xfId="43916"/>
    <cellStyle name="Normal 6 4 5 3" xfId="32161"/>
    <cellStyle name="Normal 6 4 5 3 2" xfId="43917"/>
    <cellStyle name="Normal 6 4 5 4" xfId="43918"/>
    <cellStyle name="Normal 6 4 5 4 2" xfId="43919"/>
    <cellStyle name="Normal 6 4 5 5" xfId="43920"/>
    <cellStyle name="Normal 6 4 5 5 2" xfId="43921"/>
    <cellStyle name="Normal 6 4 5 6" xfId="43922"/>
    <cellStyle name="Normal 6 4 6" xfId="32162"/>
    <cellStyle name="Normal 6 4 6 2" xfId="32163"/>
    <cellStyle name="Normal 6 4 6 2 2" xfId="41275"/>
    <cellStyle name="Normal 6 4 6 3" xfId="32164"/>
    <cellStyle name="Normal 6 4 6 3 2" xfId="43923"/>
    <cellStyle name="Normal 6 4 6 4" xfId="43924"/>
    <cellStyle name="Normal 6 4 6 4 2" xfId="43925"/>
    <cellStyle name="Normal 6 4 6 5" xfId="43926"/>
    <cellStyle name="Normal 6 4 7" xfId="32165"/>
    <cellStyle name="Normal 6 4 7 2" xfId="41276"/>
    <cellStyle name="Normal 6 4 7 2 2" xfId="43927"/>
    <cellStyle name="Normal 6 4 7 3" xfId="43928"/>
    <cellStyle name="Normal 6 4 7 3 2" xfId="43929"/>
    <cellStyle name="Normal 6 4 7 4" xfId="43930"/>
    <cellStyle name="Normal 6 4 7 4 2" xfId="43931"/>
    <cellStyle name="Normal 6 4 7 5" xfId="43932"/>
    <cellStyle name="Normal 6 4 8" xfId="32166"/>
    <cellStyle name="Normal 6 4 8 2" xfId="43933"/>
    <cellStyle name="Normal 6 4 8 2 2" xfId="43934"/>
    <cellStyle name="Normal 6 4 8 3" xfId="43935"/>
    <cellStyle name="Normal 6 4 8 3 2" xfId="43936"/>
    <cellStyle name="Normal 6 4 8 4" xfId="43937"/>
    <cellStyle name="Normal 6 4 8 4 2" xfId="43938"/>
    <cellStyle name="Normal 6 4 8 5" xfId="43939"/>
    <cellStyle name="Normal 6 4 9" xfId="41277"/>
    <cellStyle name="Normal 6 4 9 2" xfId="43940"/>
    <cellStyle name="Normal 6 4 9 2 2" xfId="43941"/>
    <cellStyle name="Normal 6 4 9 3" xfId="43942"/>
    <cellStyle name="Normal 6 4 9 3 2" xfId="43943"/>
    <cellStyle name="Normal 6 4 9 4" xfId="43944"/>
    <cellStyle name="Normal 6 4 9 4 2" xfId="43945"/>
    <cellStyle name="Normal 6 4 9 5" xfId="43946"/>
    <cellStyle name="Normal 6 4_Net Zero &amp; QRP Award" xfId="43947"/>
    <cellStyle name="Normal 6 5" xfId="799"/>
    <cellStyle name="Normal 6 5 2" xfId="2089"/>
    <cellStyle name="Normal 6 5 2 2" xfId="32167"/>
    <cellStyle name="Normal 6 5 2 2 2" xfId="32168"/>
    <cellStyle name="Normal 6 5 2 2 2 2" xfId="32169"/>
    <cellStyle name="Normal 6 5 2 2 2 2 2" xfId="41278"/>
    <cellStyle name="Normal 6 5 2 2 2 3" xfId="32170"/>
    <cellStyle name="Normal 6 5 2 2 3" xfId="32171"/>
    <cellStyle name="Normal 6 5 2 2 3 2" xfId="32172"/>
    <cellStyle name="Normal 6 5 2 2 3 2 2" xfId="41279"/>
    <cellStyle name="Normal 6 5 2 2 3 3" xfId="32173"/>
    <cellStyle name="Normal 6 5 2 2 4" xfId="32174"/>
    <cellStyle name="Normal 6 5 2 2 4 2" xfId="41280"/>
    <cellStyle name="Normal 6 5 2 2 5" xfId="32175"/>
    <cellStyle name="Normal 6 5 2 3" xfId="32176"/>
    <cellStyle name="Normal 6 5 2 3 2" xfId="32177"/>
    <cellStyle name="Normal 6 5 2 3 2 2" xfId="41281"/>
    <cellStyle name="Normal 6 5 2 3 3" xfId="32178"/>
    <cellStyle name="Normal 6 5 2 4" xfId="32179"/>
    <cellStyle name="Normal 6 5 2 4 2" xfId="32180"/>
    <cellStyle name="Normal 6 5 2 4 2 2" xfId="41282"/>
    <cellStyle name="Normal 6 5 2 4 3" xfId="32181"/>
    <cellStyle name="Normal 6 5 2 5" xfId="32182"/>
    <cellStyle name="Normal 6 5 2 5 2" xfId="41283"/>
    <cellStyle name="Normal 6 5 2 6" xfId="32183"/>
    <cellStyle name="Normal 6 5 2 7" xfId="45885"/>
    <cellStyle name="Normal 6 5 3" xfId="2090"/>
    <cellStyle name="Normal 6 5 3 2" xfId="32184"/>
    <cellStyle name="Normal 6 5 3 2 2" xfId="32185"/>
    <cellStyle name="Normal 6 5 3 2 2 2" xfId="41284"/>
    <cellStyle name="Normal 6 5 3 2 3" xfId="32186"/>
    <cellStyle name="Normal 6 5 3 3" xfId="32187"/>
    <cellStyle name="Normal 6 5 3 3 2" xfId="32188"/>
    <cellStyle name="Normal 6 5 3 3 2 2" xfId="41285"/>
    <cellStyle name="Normal 6 5 3 3 3" xfId="32189"/>
    <cellStyle name="Normal 6 5 3 4" xfId="32190"/>
    <cellStyle name="Normal 6 5 3 4 2" xfId="41286"/>
    <cellStyle name="Normal 6 5 3 5" xfId="32191"/>
    <cellStyle name="Normal 6 5 3 6" xfId="45886"/>
    <cellStyle name="Normal 6 5 4" xfId="32192"/>
    <cellStyle name="Normal 6 5 4 2" xfId="32193"/>
    <cellStyle name="Normal 6 5 4 2 2" xfId="41287"/>
    <cellStyle name="Normal 6 5 4 3" xfId="32194"/>
    <cellStyle name="Normal 6 5 5" xfId="32195"/>
    <cellStyle name="Normal 6 5 5 2" xfId="32196"/>
    <cellStyle name="Normal 6 5 5 2 2" xfId="41288"/>
    <cellStyle name="Normal 6 5 5 3" xfId="32197"/>
    <cellStyle name="Normal 6 5 6" xfId="32198"/>
    <cellStyle name="Normal 6 5 6 2" xfId="41289"/>
    <cellStyle name="Normal 6 5 7" xfId="32199"/>
    <cellStyle name="Normal 6 5 8" xfId="45887"/>
    <cellStyle name="Normal 6 6" xfId="2091"/>
    <cellStyle name="Normal 6 6 2" xfId="32200"/>
    <cellStyle name="Normal 6 6 2 2" xfId="32201"/>
    <cellStyle name="Normal 6 6 2 2 2" xfId="32202"/>
    <cellStyle name="Normal 6 6 2 2 2 2" xfId="41290"/>
    <cellStyle name="Normal 6 6 2 2 3" xfId="32203"/>
    <cellStyle name="Normal 6 6 2 3" xfId="32204"/>
    <cellStyle name="Normal 6 6 2 3 2" xfId="32205"/>
    <cellStyle name="Normal 6 6 2 3 2 2" xfId="41291"/>
    <cellStyle name="Normal 6 6 2 3 3" xfId="32206"/>
    <cellStyle name="Normal 6 6 2 4" xfId="32207"/>
    <cellStyle name="Normal 6 6 2 4 2" xfId="41292"/>
    <cellStyle name="Normal 6 6 2 5" xfId="32208"/>
    <cellStyle name="Normal 6 6 2 6" xfId="45019"/>
    <cellStyle name="Normal 6 6 3" xfId="32209"/>
    <cellStyle name="Normal 6 6 3 2" xfId="32210"/>
    <cellStyle name="Normal 6 6 3 2 2" xfId="41293"/>
    <cellStyle name="Normal 6 6 3 3" xfId="32211"/>
    <cellStyle name="Normal 6 6 4" xfId="32212"/>
    <cellStyle name="Normal 6 6 4 2" xfId="32213"/>
    <cellStyle name="Normal 6 6 4 2 2" xfId="41294"/>
    <cellStyle name="Normal 6 6 4 3" xfId="32214"/>
    <cellStyle name="Normal 6 6 5" xfId="32215"/>
    <cellStyle name="Normal 6 6 5 2" xfId="41295"/>
    <cellStyle name="Normal 6 6 6" xfId="32216"/>
    <cellStyle name="Normal 6 6 7" xfId="32217"/>
    <cellStyle name="Normal 6 6 8" xfId="45888"/>
    <cellStyle name="Normal 6 7" xfId="2092"/>
    <cellStyle name="Normal 6 7 2" xfId="32218"/>
    <cellStyle name="Normal 6 7 2 2" xfId="32219"/>
    <cellStyle name="Normal 6 7 2 2 2" xfId="41296"/>
    <cellStyle name="Normal 6 7 2 3" xfId="32220"/>
    <cellStyle name="Normal 6 7 2 3 2" xfId="43948"/>
    <cellStyle name="Normal 6 7 2 4" xfId="43949"/>
    <cellStyle name="Normal 6 7 2 4 2" xfId="43950"/>
    <cellStyle name="Normal 6 7 2 5" xfId="43951"/>
    <cellStyle name="Normal 6 7 3" xfId="32221"/>
    <cellStyle name="Normal 6 7 3 2" xfId="32222"/>
    <cellStyle name="Normal 6 7 3 2 2" xfId="41297"/>
    <cellStyle name="Normal 6 7 3 3" xfId="32223"/>
    <cellStyle name="Normal 6 7 4" xfId="32224"/>
    <cellStyle name="Normal 6 7 4 2" xfId="41298"/>
    <cellStyle name="Normal 6 7 5" xfId="32225"/>
    <cellStyle name="Normal 6 7 5 2" xfId="43952"/>
    <cellStyle name="Normal 6 7 6" xfId="43953"/>
    <cellStyle name="Normal 6 7 7" xfId="45889"/>
    <cellStyle name="Normal 6 8" xfId="2093"/>
    <cellStyle name="Normal 6 8 2" xfId="32226"/>
    <cellStyle name="Normal 6 8 2 2" xfId="41299"/>
    <cellStyle name="Normal 6 8 3" xfId="32227"/>
    <cellStyle name="Normal 6 9" xfId="2094"/>
    <cellStyle name="Normal 6 9 2" xfId="32228"/>
    <cellStyle name="Normal 6 9 2 2" xfId="41300"/>
    <cellStyle name="Normal 6 9 3" xfId="32229"/>
    <cellStyle name="Normal 6 9 3 2" xfId="43954"/>
    <cellStyle name="Normal 6 9 4" xfId="43955"/>
    <cellStyle name="Normal 6 9 4 2" xfId="43956"/>
    <cellStyle name="Normal 6 9 5" xfId="43957"/>
    <cellStyle name="Normal 6_2112 Salary" xfId="32230"/>
    <cellStyle name="Normal 60" xfId="800"/>
    <cellStyle name="Normal 60 2" xfId="801"/>
    <cellStyle name="Normal 60 2 2" xfId="32231"/>
    <cellStyle name="Normal 60 2 2 2" xfId="32232"/>
    <cellStyle name="Normal 60 2 2 2 2" xfId="32233"/>
    <cellStyle name="Normal 60 2 2 2 2 2" xfId="32234"/>
    <cellStyle name="Normal 60 2 2 2 2 2 2" xfId="41301"/>
    <cellStyle name="Normal 60 2 2 2 2 3" xfId="32235"/>
    <cellStyle name="Normal 60 2 2 2 3" xfId="32236"/>
    <cellStyle name="Normal 60 2 2 2 3 2" xfId="32237"/>
    <cellStyle name="Normal 60 2 2 2 3 2 2" xfId="41302"/>
    <cellStyle name="Normal 60 2 2 2 3 3" xfId="32238"/>
    <cellStyle name="Normal 60 2 2 2 4" xfId="32239"/>
    <cellStyle name="Normal 60 2 2 2 4 2" xfId="41303"/>
    <cellStyle name="Normal 60 2 2 2 5" xfId="32240"/>
    <cellStyle name="Normal 60 2 2 3" xfId="32241"/>
    <cellStyle name="Normal 60 2 2 3 2" xfId="32242"/>
    <cellStyle name="Normal 60 2 2 3 2 2" xfId="41304"/>
    <cellStyle name="Normal 60 2 2 3 3" xfId="32243"/>
    <cellStyle name="Normal 60 2 2 4" xfId="32244"/>
    <cellStyle name="Normal 60 2 2 4 2" xfId="32245"/>
    <cellStyle name="Normal 60 2 2 4 2 2" xfId="41305"/>
    <cellStyle name="Normal 60 2 2 4 3" xfId="32246"/>
    <cellStyle name="Normal 60 2 2 5" xfId="32247"/>
    <cellStyle name="Normal 60 2 2 5 2" xfId="41306"/>
    <cellStyle name="Normal 60 2 2 6" xfId="32248"/>
    <cellStyle name="Normal 60 2 3" xfId="32249"/>
    <cellStyle name="Normal 60 2 3 2" xfId="32250"/>
    <cellStyle name="Normal 60 2 3 2 2" xfId="32251"/>
    <cellStyle name="Normal 60 2 3 2 2 2" xfId="41307"/>
    <cellStyle name="Normal 60 2 3 2 3" xfId="32252"/>
    <cellStyle name="Normal 60 2 3 3" xfId="32253"/>
    <cellStyle name="Normal 60 2 3 3 2" xfId="32254"/>
    <cellStyle name="Normal 60 2 3 3 2 2" xfId="41308"/>
    <cellStyle name="Normal 60 2 3 3 3" xfId="32255"/>
    <cellStyle name="Normal 60 2 3 4" xfId="32256"/>
    <cellStyle name="Normal 60 2 3 4 2" xfId="41309"/>
    <cellStyle name="Normal 60 2 3 5" xfId="32257"/>
    <cellStyle name="Normal 60 2 4" xfId="32258"/>
    <cellStyle name="Normal 60 2 4 2" xfId="32259"/>
    <cellStyle name="Normal 60 2 4 2 2" xfId="41310"/>
    <cellStyle name="Normal 60 2 4 3" xfId="32260"/>
    <cellStyle name="Normal 60 2 5" xfId="32261"/>
    <cellStyle name="Normal 60 2 5 2" xfId="32262"/>
    <cellStyle name="Normal 60 2 5 2 2" xfId="41311"/>
    <cellStyle name="Normal 60 2 5 3" xfId="32263"/>
    <cellStyle name="Normal 60 2 6" xfId="32264"/>
    <cellStyle name="Normal 60 2 6 2" xfId="41312"/>
    <cellStyle name="Normal 60 2 7" xfId="32265"/>
    <cellStyle name="Normal 60 3" xfId="802"/>
    <cellStyle name="Normal 60 3 2" xfId="32266"/>
    <cellStyle name="Normal 60 3 2 2" xfId="32267"/>
    <cellStyle name="Normal 60 3 2 2 2" xfId="32268"/>
    <cellStyle name="Normal 60 3 2 2 2 2" xfId="41313"/>
    <cellStyle name="Normal 60 3 2 2 3" xfId="32269"/>
    <cellStyle name="Normal 60 3 2 3" xfId="32270"/>
    <cellStyle name="Normal 60 3 2 3 2" xfId="32271"/>
    <cellStyle name="Normal 60 3 2 3 2 2" xfId="41314"/>
    <cellStyle name="Normal 60 3 2 3 3" xfId="32272"/>
    <cellStyle name="Normal 60 3 2 4" xfId="32273"/>
    <cellStyle name="Normal 60 3 2 4 2" xfId="41315"/>
    <cellStyle name="Normal 60 3 2 5" xfId="32274"/>
    <cellStyle name="Normal 60 3 3" xfId="32275"/>
    <cellStyle name="Normal 60 3 3 2" xfId="32276"/>
    <cellStyle name="Normal 60 3 3 2 2" xfId="41316"/>
    <cellStyle name="Normal 60 3 3 3" xfId="32277"/>
    <cellStyle name="Normal 60 3 4" xfId="32278"/>
    <cellStyle name="Normal 60 3 4 2" xfId="32279"/>
    <cellStyle name="Normal 60 3 4 2 2" xfId="41317"/>
    <cellStyle name="Normal 60 3 4 3" xfId="32280"/>
    <cellStyle name="Normal 60 3 5" xfId="32281"/>
    <cellStyle name="Normal 60 3 5 2" xfId="41318"/>
    <cellStyle name="Normal 60 3 6" xfId="32282"/>
    <cellStyle name="Normal 60 4" xfId="32283"/>
    <cellStyle name="Normal 60 4 2" xfId="32284"/>
    <cellStyle name="Normal 60 4 2 2" xfId="32285"/>
    <cellStyle name="Normal 60 4 2 2 2" xfId="41319"/>
    <cellStyle name="Normal 60 4 2 3" xfId="32286"/>
    <cellStyle name="Normal 60 4 3" xfId="32287"/>
    <cellStyle name="Normal 60 4 3 2" xfId="32288"/>
    <cellStyle name="Normal 60 4 3 2 2" xfId="41320"/>
    <cellStyle name="Normal 60 4 3 3" xfId="32289"/>
    <cellStyle name="Normal 60 4 4" xfId="32290"/>
    <cellStyle name="Normal 60 4 4 2" xfId="41321"/>
    <cellStyle name="Normal 60 4 5" xfId="32291"/>
    <cellStyle name="Normal 60 5" xfId="32292"/>
    <cellStyle name="Normal 60 5 2" xfId="32293"/>
    <cellStyle name="Normal 60 5 2 2" xfId="41322"/>
    <cellStyle name="Normal 60 5 3" xfId="32294"/>
    <cellStyle name="Normal 60 6" xfId="32295"/>
    <cellStyle name="Normal 60 6 2" xfId="32296"/>
    <cellStyle name="Normal 60 6 2 2" xfId="41323"/>
    <cellStyle name="Normal 60 6 3" xfId="32297"/>
    <cellStyle name="Normal 60 7" xfId="32298"/>
    <cellStyle name="Normal 60 7 2" xfId="41324"/>
    <cellStyle name="Normal 60 8" xfId="32299"/>
    <cellStyle name="Normal 60 9" xfId="41325"/>
    <cellStyle name="Normal 61" xfId="803"/>
    <cellStyle name="Normal 61 2" xfId="804"/>
    <cellStyle name="Normal 61 2 2" xfId="32300"/>
    <cellStyle name="Normal 61 2 2 2" xfId="32301"/>
    <cellStyle name="Normal 61 2 2 2 2" xfId="32302"/>
    <cellStyle name="Normal 61 2 2 2 2 2" xfId="32303"/>
    <cellStyle name="Normal 61 2 2 2 2 2 2" xfId="41326"/>
    <cellStyle name="Normal 61 2 2 2 2 3" xfId="32304"/>
    <cellStyle name="Normal 61 2 2 2 3" xfId="32305"/>
    <cellStyle name="Normal 61 2 2 2 3 2" xfId="32306"/>
    <cellStyle name="Normal 61 2 2 2 3 2 2" xfId="41327"/>
    <cellStyle name="Normal 61 2 2 2 3 3" xfId="32307"/>
    <cellStyle name="Normal 61 2 2 2 4" xfId="32308"/>
    <cellStyle name="Normal 61 2 2 2 4 2" xfId="41328"/>
    <cellStyle name="Normal 61 2 2 2 5" xfId="32309"/>
    <cellStyle name="Normal 61 2 2 3" xfId="32310"/>
    <cellStyle name="Normal 61 2 2 3 2" xfId="32311"/>
    <cellStyle name="Normal 61 2 2 3 2 2" xfId="41329"/>
    <cellStyle name="Normal 61 2 2 3 3" xfId="32312"/>
    <cellStyle name="Normal 61 2 2 4" xfId="32313"/>
    <cellStyle name="Normal 61 2 2 4 2" xfId="32314"/>
    <cellStyle name="Normal 61 2 2 4 2 2" xfId="41330"/>
    <cellStyle name="Normal 61 2 2 4 3" xfId="32315"/>
    <cellStyle name="Normal 61 2 2 5" xfId="32316"/>
    <cellStyle name="Normal 61 2 2 5 2" xfId="41331"/>
    <cellStyle name="Normal 61 2 2 6" xfId="32317"/>
    <cellStyle name="Normal 61 2 3" xfId="32318"/>
    <cellStyle name="Normal 61 2 3 2" xfId="32319"/>
    <cellStyle name="Normal 61 2 3 2 2" xfId="32320"/>
    <cellStyle name="Normal 61 2 3 2 2 2" xfId="41332"/>
    <cellStyle name="Normal 61 2 3 2 3" xfId="32321"/>
    <cellStyle name="Normal 61 2 3 3" xfId="32322"/>
    <cellStyle name="Normal 61 2 3 3 2" xfId="32323"/>
    <cellStyle name="Normal 61 2 3 3 2 2" xfId="41333"/>
    <cellStyle name="Normal 61 2 3 3 3" xfId="32324"/>
    <cellStyle name="Normal 61 2 3 4" xfId="32325"/>
    <cellStyle name="Normal 61 2 3 4 2" xfId="41334"/>
    <cellStyle name="Normal 61 2 3 5" xfId="32326"/>
    <cellStyle name="Normal 61 2 4" xfId="32327"/>
    <cellStyle name="Normal 61 2 4 2" xfId="32328"/>
    <cellStyle name="Normal 61 2 4 2 2" xfId="41335"/>
    <cellStyle name="Normal 61 2 4 3" xfId="32329"/>
    <cellStyle name="Normal 61 2 5" xfId="32330"/>
    <cellStyle name="Normal 61 2 5 2" xfId="32331"/>
    <cellStyle name="Normal 61 2 5 2 2" xfId="41336"/>
    <cellStyle name="Normal 61 2 5 3" xfId="32332"/>
    <cellStyle name="Normal 61 2 6" xfId="32333"/>
    <cellStyle name="Normal 61 2 6 2" xfId="41337"/>
    <cellStyle name="Normal 61 2 7" xfId="32334"/>
    <cellStyle name="Normal 61 3" xfId="805"/>
    <cellStyle name="Normal 61 3 2" xfId="32335"/>
    <cellStyle name="Normal 61 3 2 2" xfId="32336"/>
    <cellStyle name="Normal 61 3 2 2 2" xfId="32337"/>
    <cellStyle name="Normal 61 3 2 2 2 2" xfId="41338"/>
    <cellStyle name="Normal 61 3 2 2 3" xfId="32338"/>
    <cellStyle name="Normal 61 3 2 3" xfId="32339"/>
    <cellStyle name="Normal 61 3 2 3 2" xfId="32340"/>
    <cellStyle name="Normal 61 3 2 3 2 2" xfId="41339"/>
    <cellStyle name="Normal 61 3 2 3 3" xfId="32341"/>
    <cellStyle name="Normal 61 3 2 4" xfId="32342"/>
    <cellStyle name="Normal 61 3 2 4 2" xfId="41340"/>
    <cellStyle name="Normal 61 3 2 5" xfId="32343"/>
    <cellStyle name="Normal 61 3 3" xfId="32344"/>
    <cellStyle name="Normal 61 3 3 2" xfId="32345"/>
    <cellStyle name="Normal 61 3 3 2 2" xfId="41341"/>
    <cellStyle name="Normal 61 3 3 3" xfId="32346"/>
    <cellStyle name="Normal 61 3 4" xfId="32347"/>
    <cellStyle name="Normal 61 3 4 2" xfId="32348"/>
    <cellStyle name="Normal 61 3 4 2 2" xfId="41342"/>
    <cellStyle name="Normal 61 3 4 3" xfId="32349"/>
    <cellStyle name="Normal 61 3 5" xfId="32350"/>
    <cellStyle name="Normal 61 3 5 2" xfId="41343"/>
    <cellStyle name="Normal 61 3 6" xfId="32351"/>
    <cellStyle name="Normal 61 4" xfId="32352"/>
    <cellStyle name="Normal 61 4 2" xfId="32353"/>
    <cellStyle name="Normal 61 4 2 2" xfId="32354"/>
    <cellStyle name="Normal 61 4 2 2 2" xfId="41344"/>
    <cellStyle name="Normal 61 4 2 3" xfId="32355"/>
    <cellStyle name="Normal 61 4 3" xfId="32356"/>
    <cellStyle name="Normal 61 4 3 2" xfId="32357"/>
    <cellStyle name="Normal 61 4 3 2 2" xfId="41345"/>
    <cellStyle name="Normal 61 4 3 3" xfId="32358"/>
    <cellStyle name="Normal 61 4 4" xfId="32359"/>
    <cellStyle name="Normal 61 4 4 2" xfId="41346"/>
    <cellStyle name="Normal 61 4 5" xfId="32360"/>
    <cellStyle name="Normal 61 5" xfId="32361"/>
    <cellStyle name="Normal 61 5 2" xfId="32362"/>
    <cellStyle name="Normal 61 5 2 2" xfId="41347"/>
    <cellStyle name="Normal 61 5 3" xfId="32363"/>
    <cellStyle name="Normal 61 6" xfId="32364"/>
    <cellStyle name="Normal 61 6 2" xfId="32365"/>
    <cellStyle name="Normal 61 6 2 2" xfId="41348"/>
    <cellStyle name="Normal 61 6 3" xfId="32366"/>
    <cellStyle name="Normal 61 7" xfId="32367"/>
    <cellStyle name="Normal 61 7 2" xfId="41349"/>
    <cellStyle name="Normal 61 8" xfId="32368"/>
    <cellStyle name="Normal 61 9" xfId="41350"/>
    <cellStyle name="Normal 62" xfId="806"/>
    <cellStyle name="Normal 62 2" xfId="807"/>
    <cellStyle name="Normal 62 2 2" xfId="32369"/>
    <cellStyle name="Normal 62 2 2 2" xfId="32370"/>
    <cellStyle name="Normal 62 2 2 2 2" xfId="32371"/>
    <cellStyle name="Normal 62 2 2 2 2 2" xfId="32372"/>
    <cellStyle name="Normal 62 2 2 2 2 2 2" xfId="41351"/>
    <cellStyle name="Normal 62 2 2 2 2 3" xfId="32373"/>
    <cellStyle name="Normal 62 2 2 2 3" xfId="32374"/>
    <cellStyle name="Normal 62 2 2 2 3 2" xfId="32375"/>
    <cellStyle name="Normal 62 2 2 2 3 2 2" xfId="41352"/>
    <cellStyle name="Normal 62 2 2 2 3 3" xfId="32376"/>
    <cellStyle name="Normal 62 2 2 2 4" xfId="32377"/>
    <cellStyle name="Normal 62 2 2 2 4 2" xfId="41353"/>
    <cellStyle name="Normal 62 2 2 2 5" xfId="32378"/>
    <cellStyle name="Normal 62 2 2 3" xfId="32379"/>
    <cellStyle name="Normal 62 2 2 3 2" xfId="32380"/>
    <cellStyle name="Normal 62 2 2 3 2 2" xfId="41354"/>
    <cellStyle name="Normal 62 2 2 3 3" xfId="32381"/>
    <cellStyle name="Normal 62 2 2 4" xfId="32382"/>
    <cellStyle name="Normal 62 2 2 4 2" xfId="32383"/>
    <cellStyle name="Normal 62 2 2 4 2 2" xfId="41355"/>
    <cellStyle name="Normal 62 2 2 4 3" xfId="32384"/>
    <cellStyle name="Normal 62 2 2 5" xfId="32385"/>
    <cellStyle name="Normal 62 2 2 5 2" xfId="41356"/>
    <cellStyle name="Normal 62 2 2 6" xfId="32386"/>
    <cellStyle name="Normal 62 2 3" xfId="32387"/>
    <cellStyle name="Normal 62 2 3 2" xfId="32388"/>
    <cellStyle name="Normal 62 2 3 2 2" xfId="32389"/>
    <cellStyle name="Normal 62 2 3 2 2 2" xfId="41357"/>
    <cellStyle name="Normal 62 2 3 2 3" xfId="32390"/>
    <cellStyle name="Normal 62 2 3 3" xfId="32391"/>
    <cellStyle name="Normal 62 2 3 3 2" xfId="32392"/>
    <cellStyle name="Normal 62 2 3 3 2 2" xfId="41358"/>
    <cellStyle name="Normal 62 2 3 3 3" xfId="32393"/>
    <cellStyle name="Normal 62 2 3 4" xfId="32394"/>
    <cellStyle name="Normal 62 2 3 4 2" xfId="41359"/>
    <cellStyle name="Normal 62 2 3 5" xfId="32395"/>
    <cellStyle name="Normal 62 2 4" xfId="32396"/>
    <cellStyle name="Normal 62 2 4 2" xfId="32397"/>
    <cellStyle name="Normal 62 2 4 2 2" xfId="41360"/>
    <cellStyle name="Normal 62 2 4 3" xfId="32398"/>
    <cellStyle name="Normal 62 2 5" xfId="32399"/>
    <cellStyle name="Normal 62 2 5 2" xfId="32400"/>
    <cellStyle name="Normal 62 2 5 2 2" xfId="41361"/>
    <cellStyle name="Normal 62 2 5 3" xfId="32401"/>
    <cellStyle name="Normal 62 2 6" xfId="32402"/>
    <cellStyle name="Normal 62 2 6 2" xfId="41362"/>
    <cellStyle name="Normal 62 2 7" xfId="32403"/>
    <cellStyle name="Normal 62 3" xfId="808"/>
    <cellStyle name="Normal 62 3 2" xfId="32404"/>
    <cellStyle name="Normal 62 3 2 2" xfId="32405"/>
    <cellStyle name="Normal 62 3 2 2 2" xfId="32406"/>
    <cellStyle name="Normal 62 3 2 2 2 2" xfId="41363"/>
    <cellStyle name="Normal 62 3 2 2 3" xfId="32407"/>
    <cellStyle name="Normal 62 3 2 3" xfId="32408"/>
    <cellStyle name="Normal 62 3 2 3 2" xfId="32409"/>
    <cellStyle name="Normal 62 3 2 3 2 2" xfId="41364"/>
    <cellStyle name="Normal 62 3 2 3 3" xfId="32410"/>
    <cellStyle name="Normal 62 3 2 4" xfId="32411"/>
    <cellStyle name="Normal 62 3 2 4 2" xfId="41365"/>
    <cellStyle name="Normal 62 3 2 5" xfId="32412"/>
    <cellStyle name="Normal 62 3 3" xfId="32413"/>
    <cellStyle name="Normal 62 3 3 2" xfId="32414"/>
    <cellStyle name="Normal 62 3 3 2 2" xfId="41366"/>
    <cellStyle name="Normal 62 3 3 3" xfId="32415"/>
    <cellStyle name="Normal 62 3 4" xfId="32416"/>
    <cellStyle name="Normal 62 3 4 2" xfId="32417"/>
    <cellStyle name="Normal 62 3 4 2 2" xfId="41367"/>
    <cellStyle name="Normal 62 3 4 3" xfId="32418"/>
    <cellStyle name="Normal 62 3 5" xfId="32419"/>
    <cellStyle name="Normal 62 3 5 2" xfId="41368"/>
    <cellStyle name="Normal 62 3 6" xfId="32420"/>
    <cellStyle name="Normal 62 4" xfId="32421"/>
    <cellStyle name="Normal 62 4 2" xfId="32422"/>
    <cellStyle name="Normal 62 4 2 2" xfId="32423"/>
    <cellStyle name="Normal 62 4 2 2 2" xfId="41369"/>
    <cellStyle name="Normal 62 4 2 3" xfId="32424"/>
    <cellStyle name="Normal 62 4 3" xfId="32425"/>
    <cellStyle name="Normal 62 4 3 2" xfId="32426"/>
    <cellStyle name="Normal 62 4 3 2 2" xfId="41370"/>
    <cellStyle name="Normal 62 4 3 3" xfId="32427"/>
    <cellStyle name="Normal 62 4 4" xfId="32428"/>
    <cellStyle name="Normal 62 4 4 2" xfId="41371"/>
    <cellStyle name="Normal 62 4 5" xfId="32429"/>
    <cellStyle name="Normal 62 5" xfId="32430"/>
    <cellStyle name="Normal 62 5 2" xfId="32431"/>
    <cellStyle name="Normal 62 5 2 2" xfId="41372"/>
    <cellStyle name="Normal 62 5 3" xfId="32432"/>
    <cellStyle name="Normal 62 6" xfId="32433"/>
    <cellStyle name="Normal 62 6 2" xfId="32434"/>
    <cellStyle name="Normal 62 6 2 2" xfId="41373"/>
    <cellStyle name="Normal 62 6 3" xfId="32435"/>
    <cellStyle name="Normal 62 7" xfId="32436"/>
    <cellStyle name="Normal 62 7 2" xfId="41374"/>
    <cellStyle name="Normal 62 8" xfId="32437"/>
    <cellStyle name="Normal 62 9" xfId="41375"/>
    <cellStyle name="Normal 63" xfId="809"/>
    <cellStyle name="Normal 63 2" xfId="810"/>
    <cellStyle name="Normal 63 2 2" xfId="32438"/>
    <cellStyle name="Normal 63 2 2 2" xfId="32439"/>
    <cellStyle name="Normal 63 2 2 2 2" xfId="32440"/>
    <cellStyle name="Normal 63 2 2 2 2 2" xfId="32441"/>
    <cellStyle name="Normal 63 2 2 2 2 2 2" xfId="41376"/>
    <cellStyle name="Normal 63 2 2 2 2 3" xfId="32442"/>
    <cellStyle name="Normal 63 2 2 2 3" xfId="32443"/>
    <cellStyle name="Normal 63 2 2 2 3 2" xfId="32444"/>
    <cellStyle name="Normal 63 2 2 2 3 2 2" xfId="41377"/>
    <cellStyle name="Normal 63 2 2 2 3 3" xfId="32445"/>
    <cellStyle name="Normal 63 2 2 2 4" xfId="32446"/>
    <cellStyle name="Normal 63 2 2 2 4 2" xfId="41378"/>
    <cellStyle name="Normal 63 2 2 2 5" xfId="32447"/>
    <cellStyle name="Normal 63 2 2 3" xfId="32448"/>
    <cellStyle name="Normal 63 2 2 3 2" xfId="32449"/>
    <cellStyle name="Normal 63 2 2 3 2 2" xfId="41379"/>
    <cellStyle name="Normal 63 2 2 3 3" xfId="32450"/>
    <cellStyle name="Normal 63 2 2 4" xfId="32451"/>
    <cellStyle name="Normal 63 2 2 4 2" xfId="32452"/>
    <cellStyle name="Normal 63 2 2 4 2 2" xfId="41380"/>
    <cellStyle name="Normal 63 2 2 4 3" xfId="32453"/>
    <cellStyle name="Normal 63 2 2 5" xfId="32454"/>
    <cellStyle name="Normal 63 2 2 5 2" xfId="41381"/>
    <cellStyle name="Normal 63 2 2 6" xfId="32455"/>
    <cellStyle name="Normal 63 2 3" xfId="32456"/>
    <cellStyle name="Normal 63 2 3 2" xfId="32457"/>
    <cellStyle name="Normal 63 2 3 2 2" xfId="32458"/>
    <cellStyle name="Normal 63 2 3 2 2 2" xfId="41382"/>
    <cellStyle name="Normal 63 2 3 2 3" xfId="32459"/>
    <cellStyle name="Normal 63 2 3 3" xfId="32460"/>
    <cellStyle name="Normal 63 2 3 3 2" xfId="32461"/>
    <cellStyle name="Normal 63 2 3 3 2 2" xfId="41383"/>
    <cellStyle name="Normal 63 2 3 3 3" xfId="32462"/>
    <cellStyle name="Normal 63 2 3 4" xfId="32463"/>
    <cellStyle name="Normal 63 2 3 4 2" xfId="41384"/>
    <cellStyle name="Normal 63 2 3 5" xfId="32464"/>
    <cellStyle name="Normal 63 2 4" xfId="32465"/>
    <cellStyle name="Normal 63 2 4 2" xfId="32466"/>
    <cellStyle name="Normal 63 2 4 2 2" xfId="41385"/>
    <cellStyle name="Normal 63 2 4 3" xfId="32467"/>
    <cellStyle name="Normal 63 2 5" xfId="32468"/>
    <cellStyle name="Normal 63 2 5 2" xfId="32469"/>
    <cellStyle name="Normal 63 2 5 2 2" xfId="41386"/>
    <cellStyle name="Normal 63 2 5 3" xfId="32470"/>
    <cellStyle name="Normal 63 2 6" xfId="32471"/>
    <cellStyle name="Normal 63 2 6 2" xfId="41387"/>
    <cellStyle name="Normal 63 2 7" xfId="32472"/>
    <cellStyle name="Normal 63 3" xfId="811"/>
    <cellStyle name="Normal 63 3 2" xfId="32473"/>
    <cellStyle name="Normal 63 3 2 2" xfId="32474"/>
    <cellStyle name="Normal 63 3 2 2 2" xfId="32475"/>
    <cellStyle name="Normal 63 3 2 2 2 2" xfId="41388"/>
    <cellStyle name="Normal 63 3 2 2 3" xfId="32476"/>
    <cellStyle name="Normal 63 3 2 3" xfId="32477"/>
    <cellStyle name="Normal 63 3 2 3 2" xfId="32478"/>
    <cellStyle name="Normal 63 3 2 3 2 2" xfId="41389"/>
    <cellStyle name="Normal 63 3 2 3 3" xfId="32479"/>
    <cellStyle name="Normal 63 3 2 4" xfId="32480"/>
    <cellStyle name="Normal 63 3 2 4 2" xfId="41390"/>
    <cellStyle name="Normal 63 3 2 5" xfId="32481"/>
    <cellStyle name="Normal 63 3 3" xfId="32482"/>
    <cellStyle name="Normal 63 3 3 2" xfId="32483"/>
    <cellStyle name="Normal 63 3 3 2 2" xfId="41391"/>
    <cellStyle name="Normal 63 3 3 3" xfId="32484"/>
    <cellStyle name="Normal 63 3 4" xfId="32485"/>
    <cellStyle name="Normal 63 3 4 2" xfId="32486"/>
    <cellStyle name="Normal 63 3 4 2 2" xfId="41392"/>
    <cellStyle name="Normal 63 3 4 3" xfId="32487"/>
    <cellStyle name="Normal 63 3 5" xfId="32488"/>
    <cellStyle name="Normal 63 3 5 2" xfId="41393"/>
    <cellStyle name="Normal 63 3 6" xfId="32489"/>
    <cellStyle name="Normal 63 4" xfId="32490"/>
    <cellStyle name="Normal 63 4 2" xfId="32491"/>
    <cellStyle name="Normal 63 4 2 2" xfId="32492"/>
    <cellStyle name="Normal 63 4 2 2 2" xfId="41394"/>
    <cellStyle name="Normal 63 4 2 3" xfId="32493"/>
    <cellStyle name="Normal 63 4 3" xfId="32494"/>
    <cellStyle name="Normal 63 4 3 2" xfId="32495"/>
    <cellStyle name="Normal 63 4 3 2 2" xfId="41395"/>
    <cellStyle name="Normal 63 4 3 3" xfId="32496"/>
    <cellStyle name="Normal 63 4 4" xfId="32497"/>
    <cellStyle name="Normal 63 4 4 2" xfId="41396"/>
    <cellStyle name="Normal 63 4 5" xfId="32498"/>
    <cellStyle name="Normal 63 5" xfId="32499"/>
    <cellStyle name="Normal 63 5 2" xfId="32500"/>
    <cellStyle name="Normal 63 5 2 2" xfId="41397"/>
    <cellStyle name="Normal 63 5 3" xfId="32501"/>
    <cellStyle name="Normal 63 6" xfId="32502"/>
    <cellStyle name="Normal 63 6 2" xfId="32503"/>
    <cellStyle name="Normal 63 6 2 2" xfId="41398"/>
    <cellStyle name="Normal 63 6 3" xfId="32504"/>
    <cellStyle name="Normal 63 7" xfId="32505"/>
    <cellStyle name="Normal 63 7 2" xfId="41399"/>
    <cellStyle name="Normal 63 8" xfId="32506"/>
    <cellStyle name="Normal 63 9" xfId="41400"/>
    <cellStyle name="Normal 64" xfId="812"/>
    <cellStyle name="Normal 64 2" xfId="813"/>
    <cellStyle name="Normal 64 2 2" xfId="41401"/>
    <cellStyle name="Normal 64 3" xfId="814"/>
    <cellStyle name="Normal 64 3 2" xfId="41402"/>
    <cellStyle name="Normal 64 4" xfId="41403"/>
    <cellStyle name="Normal 64 5" xfId="41404"/>
    <cellStyle name="Normal 65" xfId="815"/>
    <cellStyle name="Normal 65 2" xfId="816"/>
    <cellStyle name="Normal 65 2 2" xfId="32507"/>
    <cellStyle name="Normal 65 2 2 2" xfId="32508"/>
    <cellStyle name="Normal 65 2 2 2 2" xfId="32509"/>
    <cellStyle name="Normal 65 2 2 2 2 2" xfId="32510"/>
    <cellStyle name="Normal 65 2 2 2 2 2 2" xfId="41405"/>
    <cellStyle name="Normal 65 2 2 2 2 3" xfId="32511"/>
    <cellStyle name="Normal 65 2 2 2 3" xfId="32512"/>
    <cellStyle name="Normal 65 2 2 2 3 2" xfId="32513"/>
    <cellStyle name="Normal 65 2 2 2 3 2 2" xfId="41406"/>
    <cellStyle name="Normal 65 2 2 2 3 3" xfId="32514"/>
    <cellStyle name="Normal 65 2 2 2 4" xfId="32515"/>
    <cellStyle name="Normal 65 2 2 2 4 2" xfId="41407"/>
    <cellStyle name="Normal 65 2 2 2 5" xfId="32516"/>
    <cellStyle name="Normal 65 2 2 3" xfId="32517"/>
    <cellStyle name="Normal 65 2 2 3 2" xfId="32518"/>
    <cellStyle name="Normal 65 2 2 3 2 2" xfId="41408"/>
    <cellStyle name="Normal 65 2 2 3 3" xfId="32519"/>
    <cellStyle name="Normal 65 2 2 4" xfId="32520"/>
    <cellStyle name="Normal 65 2 2 4 2" xfId="32521"/>
    <cellStyle name="Normal 65 2 2 4 2 2" xfId="41409"/>
    <cellStyle name="Normal 65 2 2 4 3" xfId="32522"/>
    <cellStyle name="Normal 65 2 2 5" xfId="32523"/>
    <cellStyle name="Normal 65 2 2 5 2" xfId="41410"/>
    <cellStyle name="Normal 65 2 2 6" xfId="32524"/>
    <cellStyle name="Normal 65 2 3" xfId="32525"/>
    <cellStyle name="Normal 65 2 3 2" xfId="32526"/>
    <cellStyle name="Normal 65 2 3 2 2" xfId="32527"/>
    <cellStyle name="Normal 65 2 3 2 2 2" xfId="41411"/>
    <cellStyle name="Normal 65 2 3 2 3" xfId="32528"/>
    <cellStyle name="Normal 65 2 3 3" xfId="32529"/>
    <cellStyle name="Normal 65 2 3 3 2" xfId="32530"/>
    <cellStyle name="Normal 65 2 3 3 2 2" xfId="41412"/>
    <cellStyle name="Normal 65 2 3 3 3" xfId="32531"/>
    <cellStyle name="Normal 65 2 3 4" xfId="32532"/>
    <cellStyle name="Normal 65 2 3 4 2" xfId="41413"/>
    <cellStyle name="Normal 65 2 3 5" xfId="32533"/>
    <cellStyle name="Normal 65 2 4" xfId="32534"/>
    <cellStyle name="Normal 65 2 4 2" xfId="32535"/>
    <cellStyle name="Normal 65 2 4 2 2" xfId="41414"/>
    <cellStyle name="Normal 65 2 4 3" xfId="32536"/>
    <cellStyle name="Normal 65 2 5" xfId="32537"/>
    <cellStyle name="Normal 65 2 5 2" xfId="32538"/>
    <cellStyle name="Normal 65 2 5 2 2" xfId="41415"/>
    <cellStyle name="Normal 65 2 5 3" xfId="32539"/>
    <cellStyle name="Normal 65 2 6" xfId="32540"/>
    <cellStyle name="Normal 65 2 6 2" xfId="41416"/>
    <cellStyle name="Normal 65 2 7" xfId="32541"/>
    <cellStyle name="Normal 65 3" xfId="817"/>
    <cellStyle name="Normal 65 3 2" xfId="32542"/>
    <cellStyle name="Normal 65 3 2 2" xfId="32543"/>
    <cellStyle name="Normal 65 3 2 2 2" xfId="32544"/>
    <cellStyle name="Normal 65 3 2 2 2 2" xfId="41417"/>
    <cellStyle name="Normal 65 3 2 2 3" xfId="32545"/>
    <cellStyle name="Normal 65 3 2 3" xfId="32546"/>
    <cellStyle name="Normal 65 3 2 3 2" xfId="32547"/>
    <cellStyle name="Normal 65 3 2 3 2 2" xfId="41418"/>
    <cellStyle name="Normal 65 3 2 3 3" xfId="32548"/>
    <cellStyle name="Normal 65 3 2 4" xfId="32549"/>
    <cellStyle name="Normal 65 3 2 4 2" xfId="41419"/>
    <cellStyle name="Normal 65 3 2 5" xfId="32550"/>
    <cellStyle name="Normal 65 3 3" xfId="32551"/>
    <cellStyle name="Normal 65 3 3 2" xfId="32552"/>
    <cellStyle name="Normal 65 3 3 2 2" xfId="41420"/>
    <cellStyle name="Normal 65 3 3 3" xfId="32553"/>
    <cellStyle name="Normal 65 3 4" xfId="32554"/>
    <cellStyle name="Normal 65 3 4 2" xfId="32555"/>
    <cellStyle name="Normal 65 3 4 2 2" xfId="41421"/>
    <cellStyle name="Normal 65 3 4 3" xfId="32556"/>
    <cellStyle name="Normal 65 3 5" xfId="32557"/>
    <cellStyle name="Normal 65 3 5 2" xfId="41422"/>
    <cellStyle name="Normal 65 3 6" xfId="32558"/>
    <cellStyle name="Normal 65 4" xfId="32559"/>
    <cellStyle name="Normal 65 4 2" xfId="32560"/>
    <cellStyle name="Normal 65 4 2 2" xfId="32561"/>
    <cellStyle name="Normal 65 4 2 2 2" xfId="41423"/>
    <cellStyle name="Normal 65 4 2 3" xfId="32562"/>
    <cellStyle name="Normal 65 4 3" xfId="32563"/>
    <cellStyle name="Normal 65 4 3 2" xfId="32564"/>
    <cellStyle name="Normal 65 4 3 2 2" xfId="41424"/>
    <cellStyle name="Normal 65 4 3 3" xfId="32565"/>
    <cellStyle name="Normal 65 4 4" xfId="32566"/>
    <cellStyle name="Normal 65 4 4 2" xfId="41425"/>
    <cellStyle name="Normal 65 4 5" xfId="32567"/>
    <cellStyle name="Normal 65 5" xfId="32568"/>
    <cellStyle name="Normal 65 5 2" xfId="32569"/>
    <cellStyle name="Normal 65 5 2 2" xfId="41426"/>
    <cellStyle name="Normal 65 5 3" xfId="32570"/>
    <cellStyle name="Normal 65 6" xfId="32571"/>
    <cellStyle name="Normal 65 6 2" xfId="32572"/>
    <cellStyle name="Normal 65 6 2 2" xfId="41427"/>
    <cellStyle name="Normal 65 6 3" xfId="32573"/>
    <cellStyle name="Normal 65 7" xfId="32574"/>
    <cellStyle name="Normal 65 7 2" xfId="41428"/>
    <cellStyle name="Normal 65 8" xfId="32575"/>
    <cellStyle name="Normal 65 9" xfId="41429"/>
    <cellStyle name="Normal 66" xfId="818"/>
    <cellStyle name="Normal 66 2" xfId="819"/>
    <cellStyle name="Normal 66 2 2" xfId="3979"/>
    <cellStyle name="Normal 66 2 3" xfId="3464"/>
    <cellStyle name="Normal 66 2 4" xfId="2949"/>
    <cellStyle name="Normal 66 3" xfId="820"/>
    <cellStyle name="Normal 66 3 2" xfId="3723"/>
    <cellStyle name="Normal 66 4" xfId="3207"/>
    <cellStyle name="Normal 66 5" xfId="2685"/>
    <cellStyle name="Normal 67" xfId="821"/>
    <cellStyle name="Normal 67 2" xfId="822"/>
    <cellStyle name="Normal 67 2 2" xfId="3980"/>
    <cellStyle name="Normal 67 2 3" xfId="3465"/>
    <cellStyle name="Normal 67 2 4" xfId="2950"/>
    <cellStyle name="Normal 67 3" xfId="823"/>
    <cellStyle name="Normal 67 3 2" xfId="3724"/>
    <cellStyle name="Normal 67 4" xfId="3208"/>
    <cellStyle name="Normal 67 5" xfId="2686"/>
    <cellStyle name="Normal 68" xfId="824"/>
    <cellStyle name="Normal 68 2" xfId="825"/>
    <cellStyle name="Normal 68 2 2" xfId="41430"/>
    <cellStyle name="Normal 68 3" xfId="826"/>
    <cellStyle name="Normal 68 3 2" xfId="41431"/>
    <cellStyle name="Normal 68 4" xfId="41432"/>
    <cellStyle name="Normal 68 5" xfId="41433"/>
    <cellStyle name="Normal 69" xfId="827"/>
    <cellStyle name="Normal 69 2" xfId="828"/>
    <cellStyle name="Normal 69 2 2" xfId="41434"/>
    <cellStyle name="Normal 69 3" xfId="829"/>
    <cellStyle name="Normal 69 3 2" xfId="41435"/>
    <cellStyle name="Normal 69 4" xfId="41436"/>
    <cellStyle name="Normal 69 5" xfId="41437"/>
    <cellStyle name="Normal 7" xfId="830"/>
    <cellStyle name="Normal 7 10" xfId="32576"/>
    <cellStyle name="Normal 7 10 2" xfId="32577"/>
    <cellStyle name="Normal 7 10 2 2" xfId="41438"/>
    <cellStyle name="Normal 7 10 3" xfId="32578"/>
    <cellStyle name="Normal 7 11" xfId="32579"/>
    <cellStyle name="Normal 7 11 2" xfId="41439"/>
    <cellStyle name="Normal 7 12" xfId="32580"/>
    <cellStyle name="Normal 7 13" xfId="41440"/>
    <cellStyle name="Normal 7 2" xfId="831"/>
    <cellStyle name="Normal 7 2 10" xfId="32581"/>
    <cellStyle name="Normal 7 2 10 2" xfId="41441"/>
    <cellStyle name="Normal 7 2 11" xfId="32582"/>
    <cellStyle name="Normal 7 2 12" xfId="41442"/>
    <cellStyle name="Normal 7 2 13" xfId="42578"/>
    <cellStyle name="Normal 7 2 2" xfId="832"/>
    <cellStyle name="Normal 7 2 2 10" xfId="41443"/>
    <cellStyle name="Normal 7 2 2 2" xfId="833"/>
    <cellStyle name="Normal 7 2 2 2 2" xfId="834"/>
    <cellStyle name="Normal 7 2 2 2 2 2" xfId="2095"/>
    <cellStyle name="Normal 7 2 2 2 2 2 2" xfId="32583"/>
    <cellStyle name="Normal 7 2 2 2 2 2 2 2" xfId="32584"/>
    <cellStyle name="Normal 7 2 2 2 2 2 2 2 2" xfId="32585"/>
    <cellStyle name="Normal 7 2 2 2 2 2 2 2 2 2" xfId="41444"/>
    <cellStyle name="Normal 7 2 2 2 2 2 2 2 3" xfId="32586"/>
    <cellStyle name="Normal 7 2 2 2 2 2 2 3" xfId="32587"/>
    <cellStyle name="Normal 7 2 2 2 2 2 2 3 2" xfId="32588"/>
    <cellStyle name="Normal 7 2 2 2 2 2 2 3 2 2" xfId="41445"/>
    <cellStyle name="Normal 7 2 2 2 2 2 2 3 3" xfId="32589"/>
    <cellStyle name="Normal 7 2 2 2 2 2 2 4" xfId="32590"/>
    <cellStyle name="Normal 7 2 2 2 2 2 2 4 2" xfId="41446"/>
    <cellStyle name="Normal 7 2 2 2 2 2 2 5" xfId="32591"/>
    <cellStyle name="Normal 7 2 2 2 2 2 3" xfId="32592"/>
    <cellStyle name="Normal 7 2 2 2 2 2 3 2" xfId="32593"/>
    <cellStyle name="Normal 7 2 2 2 2 2 3 2 2" xfId="41447"/>
    <cellStyle name="Normal 7 2 2 2 2 2 3 3" xfId="32594"/>
    <cellStyle name="Normal 7 2 2 2 2 2 4" xfId="32595"/>
    <cellStyle name="Normal 7 2 2 2 2 2 4 2" xfId="32596"/>
    <cellStyle name="Normal 7 2 2 2 2 2 4 2 2" xfId="41448"/>
    <cellStyle name="Normal 7 2 2 2 2 2 4 3" xfId="32597"/>
    <cellStyle name="Normal 7 2 2 2 2 2 5" xfId="32598"/>
    <cellStyle name="Normal 7 2 2 2 2 2 5 2" xfId="41449"/>
    <cellStyle name="Normal 7 2 2 2 2 2 6" xfId="32599"/>
    <cellStyle name="Normal 7 2 2 2 2 2 7" xfId="45890"/>
    <cellStyle name="Normal 7 2 2 2 2 3" xfId="32600"/>
    <cellStyle name="Normal 7 2 2 2 2 3 2" xfId="32601"/>
    <cellStyle name="Normal 7 2 2 2 2 3 2 2" xfId="32602"/>
    <cellStyle name="Normal 7 2 2 2 2 3 2 2 2" xfId="41450"/>
    <cellStyle name="Normal 7 2 2 2 2 3 2 3" xfId="32603"/>
    <cellStyle name="Normal 7 2 2 2 2 3 3" xfId="32604"/>
    <cellStyle name="Normal 7 2 2 2 2 3 3 2" xfId="32605"/>
    <cellStyle name="Normal 7 2 2 2 2 3 3 2 2" xfId="41451"/>
    <cellStyle name="Normal 7 2 2 2 2 3 3 3" xfId="32606"/>
    <cellStyle name="Normal 7 2 2 2 2 3 4" xfId="32607"/>
    <cellStyle name="Normal 7 2 2 2 2 3 4 2" xfId="41452"/>
    <cellStyle name="Normal 7 2 2 2 2 3 5" xfId="32608"/>
    <cellStyle name="Normal 7 2 2 2 2 4" xfId="32609"/>
    <cellStyle name="Normal 7 2 2 2 2 4 2" xfId="32610"/>
    <cellStyle name="Normal 7 2 2 2 2 4 2 2" xfId="41453"/>
    <cellStyle name="Normal 7 2 2 2 2 4 3" xfId="32611"/>
    <cellStyle name="Normal 7 2 2 2 2 5" xfId="32612"/>
    <cellStyle name="Normal 7 2 2 2 2 5 2" xfId="32613"/>
    <cellStyle name="Normal 7 2 2 2 2 5 2 2" xfId="41454"/>
    <cellStyle name="Normal 7 2 2 2 2 5 3" xfId="32614"/>
    <cellStyle name="Normal 7 2 2 2 2 6" xfId="32615"/>
    <cellStyle name="Normal 7 2 2 2 2 6 2" xfId="41455"/>
    <cellStyle name="Normal 7 2 2 2 2 7" xfId="32616"/>
    <cellStyle name="Normal 7 2 2 2 2 8" xfId="45891"/>
    <cellStyle name="Normal 7 2 2 2 3" xfId="2096"/>
    <cellStyle name="Normal 7 2 2 2 3 2" xfId="32617"/>
    <cellStyle name="Normal 7 2 2 2 3 2 2" xfId="32618"/>
    <cellStyle name="Normal 7 2 2 2 3 2 2 2" xfId="32619"/>
    <cellStyle name="Normal 7 2 2 2 3 2 2 2 2" xfId="41456"/>
    <cellStyle name="Normal 7 2 2 2 3 2 2 3" xfId="32620"/>
    <cellStyle name="Normal 7 2 2 2 3 2 3" xfId="32621"/>
    <cellStyle name="Normal 7 2 2 2 3 2 3 2" xfId="32622"/>
    <cellStyle name="Normal 7 2 2 2 3 2 3 2 2" xfId="41457"/>
    <cellStyle name="Normal 7 2 2 2 3 2 3 3" xfId="32623"/>
    <cellStyle name="Normal 7 2 2 2 3 2 4" xfId="32624"/>
    <cellStyle name="Normal 7 2 2 2 3 2 4 2" xfId="41458"/>
    <cellStyle name="Normal 7 2 2 2 3 2 5" xfId="32625"/>
    <cellStyle name="Normal 7 2 2 2 3 3" xfId="32626"/>
    <cellStyle name="Normal 7 2 2 2 3 3 2" xfId="32627"/>
    <cellStyle name="Normal 7 2 2 2 3 3 2 2" xfId="41459"/>
    <cellStyle name="Normal 7 2 2 2 3 3 3" xfId="32628"/>
    <cellStyle name="Normal 7 2 2 2 3 4" xfId="32629"/>
    <cellStyle name="Normal 7 2 2 2 3 4 2" xfId="32630"/>
    <cellStyle name="Normal 7 2 2 2 3 4 2 2" xfId="41460"/>
    <cellStyle name="Normal 7 2 2 2 3 4 3" xfId="32631"/>
    <cellStyle name="Normal 7 2 2 2 3 5" xfId="32632"/>
    <cellStyle name="Normal 7 2 2 2 3 5 2" xfId="41461"/>
    <cellStyle name="Normal 7 2 2 2 3 6" xfId="32633"/>
    <cellStyle name="Normal 7 2 2 2 3 7" xfId="45892"/>
    <cellStyle name="Normal 7 2 2 2 4" xfId="32634"/>
    <cellStyle name="Normal 7 2 2 2 4 2" xfId="32635"/>
    <cellStyle name="Normal 7 2 2 2 4 2 2" xfId="32636"/>
    <cellStyle name="Normal 7 2 2 2 4 2 2 2" xfId="41462"/>
    <cellStyle name="Normal 7 2 2 2 4 2 3" xfId="32637"/>
    <cellStyle name="Normal 7 2 2 2 4 3" xfId="32638"/>
    <cellStyle name="Normal 7 2 2 2 4 3 2" xfId="32639"/>
    <cellStyle name="Normal 7 2 2 2 4 3 2 2" xfId="41463"/>
    <cellStyle name="Normal 7 2 2 2 4 3 3" xfId="32640"/>
    <cellStyle name="Normal 7 2 2 2 4 4" xfId="32641"/>
    <cellStyle name="Normal 7 2 2 2 4 4 2" xfId="41464"/>
    <cellStyle name="Normal 7 2 2 2 4 5" xfId="32642"/>
    <cellStyle name="Normal 7 2 2 2 5" xfId="32643"/>
    <cellStyle name="Normal 7 2 2 2 5 2" xfId="32644"/>
    <cellStyle name="Normal 7 2 2 2 5 2 2" xfId="41465"/>
    <cellStyle name="Normal 7 2 2 2 5 3" xfId="32645"/>
    <cellStyle name="Normal 7 2 2 2 6" xfId="32646"/>
    <cellStyle name="Normal 7 2 2 2 6 2" xfId="32647"/>
    <cellStyle name="Normal 7 2 2 2 6 2 2" xfId="41466"/>
    <cellStyle name="Normal 7 2 2 2 6 3" xfId="32648"/>
    <cellStyle name="Normal 7 2 2 2 7" xfId="32649"/>
    <cellStyle name="Normal 7 2 2 2 7 2" xfId="41467"/>
    <cellStyle name="Normal 7 2 2 2 8" xfId="32650"/>
    <cellStyle name="Normal 7 2 2 2 9" xfId="45893"/>
    <cellStyle name="Normal 7 2 2 3" xfId="835"/>
    <cellStyle name="Normal 7 2 2 3 10" xfId="2097"/>
    <cellStyle name="Normal 7 2 2 3 2" xfId="2098"/>
    <cellStyle name="Normal 7 2 2 3 2 2" xfId="32651"/>
    <cellStyle name="Normal 7 2 2 3 2 2 2" xfId="32652"/>
    <cellStyle name="Normal 7 2 2 3 2 2 2 2" xfId="32653"/>
    <cellStyle name="Normal 7 2 2 3 2 2 2 2 2" xfId="41468"/>
    <cellStyle name="Normal 7 2 2 3 2 2 2 3" xfId="32654"/>
    <cellStyle name="Normal 7 2 2 3 2 2 3" xfId="32655"/>
    <cellStyle name="Normal 7 2 2 3 2 2 3 2" xfId="32656"/>
    <cellStyle name="Normal 7 2 2 3 2 2 3 2 2" xfId="41469"/>
    <cellStyle name="Normal 7 2 2 3 2 2 3 3" xfId="32657"/>
    <cellStyle name="Normal 7 2 2 3 2 2 4" xfId="32658"/>
    <cellStyle name="Normal 7 2 2 3 2 2 4 2" xfId="41470"/>
    <cellStyle name="Normal 7 2 2 3 2 2 5" xfId="32659"/>
    <cellStyle name="Normal 7 2 2 3 2 3" xfId="32660"/>
    <cellStyle name="Normal 7 2 2 3 2 3 2" xfId="32661"/>
    <cellStyle name="Normal 7 2 2 3 2 3 2 2" xfId="41471"/>
    <cellStyle name="Normal 7 2 2 3 2 3 3" xfId="32662"/>
    <cellStyle name="Normal 7 2 2 3 2 4" xfId="32663"/>
    <cellStyle name="Normal 7 2 2 3 2 4 2" xfId="32664"/>
    <cellStyle name="Normal 7 2 2 3 2 4 2 2" xfId="41472"/>
    <cellStyle name="Normal 7 2 2 3 2 4 3" xfId="32665"/>
    <cellStyle name="Normal 7 2 2 3 2 5" xfId="32666"/>
    <cellStyle name="Normal 7 2 2 3 2 5 2" xfId="41473"/>
    <cellStyle name="Normal 7 2 2 3 2 6" xfId="32667"/>
    <cellStyle name="Normal 7 2 2 3 2 7" xfId="45894"/>
    <cellStyle name="Normal 7 2 2 3 3" xfId="32668"/>
    <cellStyle name="Normal 7 2 2 3 3 2" xfId="32669"/>
    <cellStyle name="Normal 7 2 2 3 3 2 2" xfId="32670"/>
    <cellStyle name="Normal 7 2 2 3 3 2 2 2" xfId="41474"/>
    <cellStyle name="Normal 7 2 2 3 3 2 3" xfId="32671"/>
    <cellStyle name="Normal 7 2 2 3 3 3" xfId="32672"/>
    <cellStyle name="Normal 7 2 2 3 3 3 2" xfId="32673"/>
    <cellStyle name="Normal 7 2 2 3 3 3 2 2" xfId="41475"/>
    <cellStyle name="Normal 7 2 2 3 3 3 3" xfId="32674"/>
    <cellStyle name="Normal 7 2 2 3 3 4" xfId="32675"/>
    <cellStyle name="Normal 7 2 2 3 3 4 2" xfId="41476"/>
    <cellStyle name="Normal 7 2 2 3 3 5" xfId="32676"/>
    <cellStyle name="Normal 7 2 2 3 4" xfId="32677"/>
    <cellStyle name="Normal 7 2 2 3 4 2" xfId="32678"/>
    <cellStyle name="Normal 7 2 2 3 4 2 2" xfId="41477"/>
    <cellStyle name="Normal 7 2 2 3 4 3" xfId="32679"/>
    <cellStyle name="Normal 7 2 2 3 5" xfId="32680"/>
    <cellStyle name="Normal 7 2 2 3 5 2" xfId="32681"/>
    <cellStyle name="Normal 7 2 2 3 5 2 2" xfId="41478"/>
    <cellStyle name="Normal 7 2 2 3 5 3" xfId="32682"/>
    <cellStyle name="Normal 7 2 2 3 6" xfId="32683"/>
    <cellStyle name="Normal 7 2 2 3 6 2" xfId="41479"/>
    <cellStyle name="Normal 7 2 2 3 7" xfId="32684"/>
    <cellStyle name="Normal 7 2 2 3 8" xfId="32685"/>
    <cellStyle name="Normal 7 2 2 3 9" xfId="45895"/>
    <cellStyle name="Normal 7 2 2 4" xfId="2099"/>
    <cellStyle name="Normal 7 2 2 4 2" xfId="32686"/>
    <cellStyle name="Normal 7 2 2 4 2 2" xfId="32687"/>
    <cellStyle name="Normal 7 2 2 4 2 2 2" xfId="32688"/>
    <cellStyle name="Normal 7 2 2 4 2 2 2 2" xfId="41480"/>
    <cellStyle name="Normal 7 2 2 4 2 2 3" xfId="32689"/>
    <cellStyle name="Normal 7 2 2 4 2 3" xfId="32690"/>
    <cellStyle name="Normal 7 2 2 4 2 3 2" xfId="32691"/>
    <cellStyle name="Normal 7 2 2 4 2 3 2 2" xfId="41481"/>
    <cellStyle name="Normal 7 2 2 4 2 3 3" xfId="32692"/>
    <cellStyle name="Normal 7 2 2 4 2 4" xfId="32693"/>
    <cellStyle name="Normal 7 2 2 4 2 4 2" xfId="41482"/>
    <cellStyle name="Normal 7 2 2 4 2 5" xfId="32694"/>
    <cellStyle name="Normal 7 2 2 4 3" xfId="32695"/>
    <cellStyle name="Normal 7 2 2 4 3 2" xfId="32696"/>
    <cellStyle name="Normal 7 2 2 4 3 2 2" xfId="41483"/>
    <cellStyle name="Normal 7 2 2 4 3 3" xfId="32697"/>
    <cellStyle name="Normal 7 2 2 4 4" xfId="32698"/>
    <cellStyle name="Normal 7 2 2 4 4 2" xfId="32699"/>
    <cellStyle name="Normal 7 2 2 4 4 2 2" xfId="41484"/>
    <cellStyle name="Normal 7 2 2 4 4 3" xfId="32700"/>
    <cellStyle name="Normal 7 2 2 4 5" xfId="32701"/>
    <cellStyle name="Normal 7 2 2 4 5 2" xfId="41485"/>
    <cellStyle name="Normal 7 2 2 4 6" xfId="32702"/>
    <cellStyle name="Normal 7 2 2 4 7" xfId="45896"/>
    <cellStyle name="Normal 7 2 2 5" xfId="32703"/>
    <cellStyle name="Normal 7 2 2 5 2" xfId="32704"/>
    <cellStyle name="Normal 7 2 2 5 2 2" xfId="32705"/>
    <cellStyle name="Normal 7 2 2 5 2 2 2" xfId="41486"/>
    <cellStyle name="Normal 7 2 2 5 2 3" xfId="32706"/>
    <cellStyle name="Normal 7 2 2 5 3" xfId="32707"/>
    <cellStyle name="Normal 7 2 2 5 3 2" xfId="32708"/>
    <cellStyle name="Normal 7 2 2 5 3 2 2" xfId="41487"/>
    <cellStyle name="Normal 7 2 2 5 3 3" xfId="32709"/>
    <cellStyle name="Normal 7 2 2 5 4" xfId="32710"/>
    <cellStyle name="Normal 7 2 2 5 4 2" xfId="41488"/>
    <cellStyle name="Normal 7 2 2 5 5" xfId="32711"/>
    <cellStyle name="Normal 7 2 2 6" xfId="32712"/>
    <cellStyle name="Normal 7 2 2 6 2" xfId="32713"/>
    <cellStyle name="Normal 7 2 2 6 2 2" xfId="41489"/>
    <cellStyle name="Normal 7 2 2 6 3" xfId="32714"/>
    <cellStyle name="Normal 7 2 2 7" xfId="32715"/>
    <cellStyle name="Normal 7 2 2 7 2" xfId="32716"/>
    <cellStyle name="Normal 7 2 2 7 2 2" xfId="41490"/>
    <cellStyle name="Normal 7 2 2 7 3" xfId="32717"/>
    <cellStyle name="Normal 7 2 2 8" xfId="32718"/>
    <cellStyle name="Normal 7 2 2 8 2" xfId="41491"/>
    <cellStyle name="Normal 7 2 2 9" xfId="32719"/>
    <cellStyle name="Normal 7 2 3" xfId="836"/>
    <cellStyle name="Normal 7 2 3 2" xfId="837"/>
    <cellStyle name="Normal 7 2 3 2 2" xfId="2100"/>
    <cellStyle name="Normal 7 2 3 2 2 2" xfId="32720"/>
    <cellStyle name="Normal 7 2 3 2 2 2 2" xfId="32721"/>
    <cellStyle name="Normal 7 2 3 2 2 2 2 2" xfId="32722"/>
    <cellStyle name="Normal 7 2 3 2 2 2 2 2 2" xfId="41492"/>
    <cellStyle name="Normal 7 2 3 2 2 2 2 3" xfId="32723"/>
    <cellStyle name="Normal 7 2 3 2 2 2 3" xfId="32724"/>
    <cellStyle name="Normal 7 2 3 2 2 2 3 2" xfId="32725"/>
    <cellStyle name="Normal 7 2 3 2 2 2 3 2 2" xfId="41493"/>
    <cellStyle name="Normal 7 2 3 2 2 2 3 3" xfId="32726"/>
    <cellStyle name="Normal 7 2 3 2 2 2 4" xfId="32727"/>
    <cellStyle name="Normal 7 2 3 2 2 2 4 2" xfId="41494"/>
    <cellStyle name="Normal 7 2 3 2 2 2 5" xfId="32728"/>
    <cellStyle name="Normal 7 2 3 2 2 3" xfId="32729"/>
    <cellStyle name="Normal 7 2 3 2 2 3 2" xfId="32730"/>
    <cellStyle name="Normal 7 2 3 2 2 3 2 2" xfId="41495"/>
    <cellStyle name="Normal 7 2 3 2 2 3 3" xfId="32731"/>
    <cellStyle name="Normal 7 2 3 2 2 4" xfId="32732"/>
    <cellStyle name="Normal 7 2 3 2 2 4 2" xfId="32733"/>
    <cellStyle name="Normal 7 2 3 2 2 4 2 2" xfId="41496"/>
    <cellStyle name="Normal 7 2 3 2 2 4 3" xfId="32734"/>
    <cellStyle name="Normal 7 2 3 2 2 5" xfId="32735"/>
    <cellStyle name="Normal 7 2 3 2 2 5 2" xfId="41497"/>
    <cellStyle name="Normal 7 2 3 2 2 6" xfId="32736"/>
    <cellStyle name="Normal 7 2 3 2 2 7" xfId="45897"/>
    <cellStyle name="Normal 7 2 3 2 3" xfId="32737"/>
    <cellStyle name="Normal 7 2 3 2 3 2" xfId="32738"/>
    <cellStyle name="Normal 7 2 3 2 3 2 2" xfId="32739"/>
    <cellStyle name="Normal 7 2 3 2 3 2 2 2" xfId="41498"/>
    <cellStyle name="Normal 7 2 3 2 3 2 3" xfId="32740"/>
    <cellStyle name="Normal 7 2 3 2 3 3" xfId="32741"/>
    <cellStyle name="Normal 7 2 3 2 3 3 2" xfId="32742"/>
    <cellStyle name="Normal 7 2 3 2 3 3 2 2" xfId="41499"/>
    <cellStyle name="Normal 7 2 3 2 3 3 3" xfId="32743"/>
    <cellStyle name="Normal 7 2 3 2 3 4" xfId="32744"/>
    <cellStyle name="Normal 7 2 3 2 3 4 2" xfId="41500"/>
    <cellStyle name="Normal 7 2 3 2 3 5" xfId="32745"/>
    <cellStyle name="Normal 7 2 3 2 4" xfId="32746"/>
    <cellStyle name="Normal 7 2 3 2 4 2" xfId="32747"/>
    <cellStyle name="Normal 7 2 3 2 4 2 2" xfId="41501"/>
    <cellStyle name="Normal 7 2 3 2 4 3" xfId="32748"/>
    <cellStyle name="Normal 7 2 3 2 5" xfId="32749"/>
    <cellStyle name="Normal 7 2 3 2 5 2" xfId="32750"/>
    <cellStyle name="Normal 7 2 3 2 5 2 2" xfId="41502"/>
    <cellStyle name="Normal 7 2 3 2 5 3" xfId="32751"/>
    <cellStyle name="Normal 7 2 3 2 6" xfId="32752"/>
    <cellStyle name="Normal 7 2 3 2 6 2" xfId="41503"/>
    <cellStyle name="Normal 7 2 3 2 7" xfId="32753"/>
    <cellStyle name="Normal 7 2 3 2 8" xfId="45898"/>
    <cellStyle name="Normal 7 2 3 3" xfId="2101"/>
    <cellStyle name="Normal 7 2 3 3 2" xfId="32754"/>
    <cellStyle name="Normal 7 2 3 3 2 2" xfId="32755"/>
    <cellStyle name="Normal 7 2 3 3 2 2 2" xfId="32756"/>
    <cellStyle name="Normal 7 2 3 3 2 2 2 2" xfId="41504"/>
    <cellStyle name="Normal 7 2 3 3 2 2 3" xfId="32757"/>
    <cellStyle name="Normal 7 2 3 3 2 3" xfId="32758"/>
    <cellStyle name="Normal 7 2 3 3 2 3 2" xfId="32759"/>
    <cellStyle name="Normal 7 2 3 3 2 3 2 2" xfId="41505"/>
    <cellStyle name="Normal 7 2 3 3 2 3 3" xfId="32760"/>
    <cellStyle name="Normal 7 2 3 3 2 4" xfId="32761"/>
    <cellStyle name="Normal 7 2 3 3 2 4 2" xfId="41506"/>
    <cellStyle name="Normal 7 2 3 3 2 5" xfId="32762"/>
    <cellStyle name="Normal 7 2 3 3 3" xfId="32763"/>
    <cellStyle name="Normal 7 2 3 3 3 2" xfId="32764"/>
    <cellStyle name="Normal 7 2 3 3 3 2 2" xfId="41507"/>
    <cellStyle name="Normal 7 2 3 3 3 3" xfId="32765"/>
    <cellStyle name="Normal 7 2 3 3 4" xfId="32766"/>
    <cellStyle name="Normal 7 2 3 3 4 2" xfId="32767"/>
    <cellStyle name="Normal 7 2 3 3 4 2 2" xfId="41508"/>
    <cellStyle name="Normal 7 2 3 3 4 3" xfId="32768"/>
    <cellStyle name="Normal 7 2 3 3 5" xfId="32769"/>
    <cellStyle name="Normal 7 2 3 3 5 2" xfId="41509"/>
    <cellStyle name="Normal 7 2 3 3 6" xfId="32770"/>
    <cellStyle name="Normal 7 2 3 3 7" xfId="45899"/>
    <cellStyle name="Normal 7 2 3 4" xfId="32771"/>
    <cellStyle name="Normal 7 2 3 4 2" xfId="32772"/>
    <cellStyle name="Normal 7 2 3 4 2 2" xfId="32773"/>
    <cellStyle name="Normal 7 2 3 4 2 2 2" xfId="41510"/>
    <cellStyle name="Normal 7 2 3 4 2 3" xfId="32774"/>
    <cellStyle name="Normal 7 2 3 4 3" xfId="32775"/>
    <cellStyle name="Normal 7 2 3 4 3 2" xfId="32776"/>
    <cellStyle name="Normal 7 2 3 4 3 2 2" xfId="41511"/>
    <cellStyle name="Normal 7 2 3 4 3 3" xfId="32777"/>
    <cellStyle name="Normal 7 2 3 4 4" xfId="32778"/>
    <cellStyle name="Normal 7 2 3 4 4 2" xfId="41512"/>
    <cellStyle name="Normal 7 2 3 4 5" xfId="32779"/>
    <cellStyle name="Normal 7 2 3 5" xfId="32780"/>
    <cellStyle name="Normal 7 2 3 5 2" xfId="32781"/>
    <cellStyle name="Normal 7 2 3 5 2 2" xfId="41513"/>
    <cellStyle name="Normal 7 2 3 5 3" xfId="32782"/>
    <cellStyle name="Normal 7 2 3 6" xfId="32783"/>
    <cellStyle name="Normal 7 2 3 6 2" xfId="32784"/>
    <cellStyle name="Normal 7 2 3 6 2 2" xfId="41514"/>
    <cellStyle name="Normal 7 2 3 6 3" xfId="32785"/>
    <cellStyle name="Normal 7 2 3 7" xfId="32786"/>
    <cellStyle name="Normal 7 2 3 7 2" xfId="41515"/>
    <cellStyle name="Normal 7 2 3 8" xfId="32787"/>
    <cellStyle name="Normal 7 2 4" xfId="838"/>
    <cellStyle name="Normal 7 2 4 2" xfId="839"/>
    <cellStyle name="Normal 7 2 4 2 2" xfId="32788"/>
    <cellStyle name="Normal 7 2 4 2 2 2" xfId="32789"/>
    <cellStyle name="Normal 7 2 4 2 2 2 2" xfId="32790"/>
    <cellStyle name="Normal 7 2 4 2 2 2 2 2" xfId="32791"/>
    <cellStyle name="Normal 7 2 4 2 2 2 2 2 2" xfId="41516"/>
    <cellStyle name="Normal 7 2 4 2 2 2 2 3" xfId="32792"/>
    <cellStyle name="Normal 7 2 4 2 2 2 3" xfId="32793"/>
    <cellStyle name="Normal 7 2 4 2 2 2 3 2" xfId="32794"/>
    <cellStyle name="Normal 7 2 4 2 2 2 3 2 2" xfId="41517"/>
    <cellStyle name="Normal 7 2 4 2 2 2 3 3" xfId="32795"/>
    <cellStyle name="Normal 7 2 4 2 2 2 4" xfId="32796"/>
    <cellStyle name="Normal 7 2 4 2 2 2 4 2" xfId="41518"/>
    <cellStyle name="Normal 7 2 4 2 2 2 5" xfId="32797"/>
    <cellStyle name="Normal 7 2 4 2 2 3" xfId="32798"/>
    <cellStyle name="Normal 7 2 4 2 2 3 2" xfId="32799"/>
    <cellStyle name="Normal 7 2 4 2 2 3 2 2" xfId="41519"/>
    <cellStyle name="Normal 7 2 4 2 2 3 3" xfId="32800"/>
    <cellStyle name="Normal 7 2 4 2 2 4" xfId="32801"/>
    <cellStyle name="Normal 7 2 4 2 2 4 2" xfId="32802"/>
    <cellStyle name="Normal 7 2 4 2 2 4 2 2" xfId="41520"/>
    <cellStyle name="Normal 7 2 4 2 2 4 3" xfId="32803"/>
    <cellStyle name="Normal 7 2 4 2 2 5" xfId="32804"/>
    <cellStyle name="Normal 7 2 4 2 2 5 2" xfId="41521"/>
    <cellStyle name="Normal 7 2 4 2 2 6" xfId="32805"/>
    <cellStyle name="Normal 7 2 4 2 3" xfId="32806"/>
    <cellStyle name="Normal 7 2 4 2 3 2" xfId="32807"/>
    <cellStyle name="Normal 7 2 4 2 3 2 2" xfId="32808"/>
    <cellStyle name="Normal 7 2 4 2 3 2 2 2" xfId="41522"/>
    <cellStyle name="Normal 7 2 4 2 3 2 3" xfId="32809"/>
    <cellStyle name="Normal 7 2 4 2 3 3" xfId="32810"/>
    <cellStyle name="Normal 7 2 4 2 3 3 2" xfId="32811"/>
    <cellStyle name="Normal 7 2 4 2 3 3 2 2" xfId="41523"/>
    <cellStyle name="Normal 7 2 4 2 3 3 3" xfId="32812"/>
    <cellStyle name="Normal 7 2 4 2 3 4" xfId="32813"/>
    <cellStyle name="Normal 7 2 4 2 3 4 2" xfId="41524"/>
    <cellStyle name="Normal 7 2 4 2 3 5" xfId="32814"/>
    <cellStyle name="Normal 7 2 4 2 4" xfId="32815"/>
    <cellStyle name="Normal 7 2 4 2 4 2" xfId="32816"/>
    <cellStyle name="Normal 7 2 4 2 4 2 2" xfId="41525"/>
    <cellStyle name="Normal 7 2 4 2 4 3" xfId="32817"/>
    <cellStyle name="Normal 7 2 4 2 5" xfId="32818"/>
    <cellStyle name="Normal 7 2 4 2 5 2" xfId="32819"/>
    <cellStyle name="Normal 7 2 4 2 5 2 2" xfId="41526"/>
    <cellStyle name="Normal 7 2 4 2 5 3" xfId="32820"/>
    <cellStyle name="Normal 7 2 4 2 6" xfId="32821"/>
    <cellStyle name="Normal 7 2 4 2 6 2" xfId="41527"/>
    <cellStyle name="Normal 7 2 4 2 7" xfId="32822"/>
    <cellStyle name="Normal 7 2 4 2 8" xfId="45900"/>
    <cellStyle name="Normal 7 2 4 3" xfId="32823"/>
    <cellStyle name="Normal 7 2 4 3 2" xfId="32824"/>
    <cellStyle name="Normal 7 2 4 3 2 2" xfId="32825"/>
    <cellStyle name="Normal 7 2 4 3 2 2 2" xfId="32826"/>
    <cellStyle name="Normal 7 2 4 3 2 2 2 2" xfId="41528"/>
    <cellStyle name="Normal 7 2 4 3 2 2 3" xfId="32827"/>
    <cellStyle name="Normal 7 2 4 3 2 3" xfId="32828"/>
    <cellStyle name="Normal 7 2 4 3 2 3 2" xfId="32829"/>
    <cellStyle name="Normal 7 2 4 3 2 3 2 2" xfId="41529"/>
    <cellStyle name="Normal 7 2 4 3 2 3 3" xfId="32830"/>
    <cellStyle name="Normal 7 2 4 3 2 4" xfId="32831"/>
    <cellStyle name="Normal 7 2 4 3 2 4 2" xfId="41530"/>
    <cellStyle name="Normal 7 2 4 3 2 5" xfId="32832"/>
    <cellStyle name="Normal 7 2 4 3 3" xfId="32833"/>
    <cellStyle name="Normal 7 2 4 3 3 2" xfId="32834"/>
    <cellStyle name="Normal 7 2 4 3 3 2 2" xfId="41531"/>
    <cellStyle name="Normal 7 2 4 3 3 3" xfId="32835"/>
    <cellStyle name="Normal 7 2 4 3 4" xfId="32836"/>
    <cellStyle name="Normal 7 2 4 3 4 2" xfId="32837"/>
    <cellStyle name="Normal 7 2 4 3 4 2 2" xfId="41532"/>
    <cellStyle name="Normal 7 2 4 3 4 3" xfId="32838"/>
    <cellStyle name="Normal 7 2 4 3 5" xfId="32839"/>
    <cellStyle name="Normal 7 2 4 3 5 2" xfId="41533"/>
    <cellStyle name="Normal 7 2 4 3 6" xfId="32840"/>
    <cellStyle name="Normal 7 2 4 4" xfId="32841"/>
    <cellStyle name="Normal 7 2 4 4 2" xfId="32842"/>
    <cellStyle name="Normal 7 2 4 4 2 2" xfId="32843"/>
    <cellStyle name="Normal 7 2 4 4 2 2 2" xfId="41534"/>
    <cellStyle name="Normal 7 2 4 4 2 3" xfId="32844"/>
    <cellStyle name="Normal 7 2 4 4 3" xfId="32845"/>
    <cellStyle name="Normal 7 2 4 4 3 2" xfId="32846"/>
    <cellStyle name="Normal 7 2 4 4 3 2 2" xfId="41535"/>
    <cellStyle name="Normal 7 2 4 4 3 3" xfId="32847"/>
    <cellStyle name="Normal 7 2 4 4 4" xfId="32848"/>
    <cellStyle name="Normal 7 2 4 4 4 2" xfId="41536"/>
    <cellStyle name="Normal 7 2 4 4 5" xfId="32849"/>
    <cellStyle name="Normal 7 2 4 5" xfId="32850"/>
    <cellStyle name="Normal 7 2 4 5 2" xfId="32851"/>
    <cellStyle name="Normal 7 2 4 5 2 2" xfId="41537"/>
    <cellStyle name="Normal 7 2 4 5 3" xfId="32852"/>
    <cellStyle name="Normal 7 2 4 6" xfId="32853"/>
    <cellStyle name="Normal 7 2 4 6 2" xfId="32854"/>
    <cellStyle name="Normal 7 2 4 6 2 2" xfId="41538"/>
    <cellStyle name="Normal 7 2 4 6 3" xfId="32855"/>
    <cellStyle name="Normal 7 2 4 7" xfId="32856"/>
    <cellStyle name="Normal 7 2 4 7 2" xfId="41539"/>
    <cellStyle name="Normal 7 2 4 8" xfId="32857"/>
    <cellStyle name="Normal 7 2 4 9" xfId="45901"/>
    <cellStyle name="Normal 7 2 5" xfId="840"/>
    <cellStyle name="Normal 7 2 5 2" xfId="32858"/>
    <cellStyle name="Normal 7 2 5 2 2" xfId="32859"/>
    <cellStyle name="Normal 7 2 5 2 2 2" xfId="32860"/>
    <cellStyle name="Normal 7 2 5 2 2 2 2" xfId="32861"/>
    <cellStyle name="Normal 7 2 5 2 2 2 2 2" xfId="41540"/>
    <cellStyle name="Normal 7 2 5 2 2 2 3" xfId="32862"/>
    <cellStyle name="Normal 7 2 5 2 2 3" xfId="32863"/>
    <cellStyle name="Normal 7 2 5 2 2 3 2" xfId="32864"/>
    <cellStyle name="Normal 7 2 5 2 2 3 2 2" xfId="41541"/>
    <cellStyle name="Normal 7 2 5 2 2 3 3" xfId="32865"/>
    <cellStyle name="Normal 7 2 5 2 2 4" xfId="32866"/>
    <cellStyle name="Normal 7 2 5 2 2 4 2" xfId="41542"/>
    <cellStyle name="Normal 7 2 5 2 2 5" xfId="32867"/>
    <cellStyle name="Normal 7 2 5 2 3" xfId="32868"/>
    <cellStyle name="Normal 7 2 5 2 3 2" xfId="32869"/>
    <cellStyle name="Normal 7 2 5 2 3 2 2" xfId="41543"/>
    <cellStyle name="Normal 7 2 5 2 3 3" xfId="32870"/>
    <cellStyle name="Normal 7 2 5 2 4" xfId="32871"/>
    <cellStyle name="Normal 7 2 5 2 4 2" xfId="32872"/>
    <cellStyle name="Normal 7 2 5 2 4 2 2" xfId="41544"/>
    <cellStyle name="Normal 7 2 5 2 4 3" xfId="32873"/>
    <cellStyle name="Normal 7 2 5 2 5" xfId="32874"/>
    <cellStyle name="Normal 7 2 5 2 5 2" xfId="41545"/>
    <cellStyle name="Normal 7 2 5 2 6" xfId="32875"/>
    <cellStyle name="Normal 7 2 5 3" xfId="32876"/>
    <cellStyle name="Normal 7 2 5 3 2" xfId="32877"/>
    <cellStyle name="Normal 7 2 5 3 2 2" xfId="32878"/>
    <cellStyle name="Normal 7 2 5 3 2 2 2" xfId="41546"/>
    <cellStyle name="Normal 7 2 5 3 2 3" xfId="32879"/>
    <cellStyle name="Normal 7 2 5 3 3" xfId="32880"/>
    <cellStyle name="Normal 7 2 5 3 3 2" xfId="32881"/>
    <cellStyle name="Normal 7 2 5 3 3 2 2" xfId="41547"/>
    <cellStyle name="Normal 7 2 5 3 3 3" xfId="32882"/>
    <cellStyle name="Normal 7 2 5 3 4" xfId="32883"/>
    <cellStyle name="Normal 7 2 5 3 4 2" xfId="41548"/>
    <cellStyle name="Normal 7 2 5 3 5" xfId="32884"/>
    <cellStyle name="Normal 7 2 5 4" xfId="32885"/>
    <cellStyle name="Normal 7 2 5 4 2" xfId="32886"/>
    <cellStyle name="Normal 7 2 5 4 2 2" xfId="41549"/>
    <cellStyle name="Normal 7 2 5 4 3" xfId="32887"/>
    <cellStyle name="Normal 7 2 5 5" xfId="32888"/>
    <cellStyle name="Normal 7 2 5 5 2" xfId="32889"/>
    <cellStyle name="Normal 7 2 5 5 2 2" xfId="41550"/>
    <cellStyle name="Normal 7 2 5 5 3" xfId="32890"/>
    <cellStyle name="Normal 7 2 5 6" xfId="32891"/>
    <cellStyle name="Normal 7 2 5 6 2" xfId="41551"/>
    <cellStyle name="Normal 7 2 5 7" xfId="32892"/>
    <cellStyle name="Normal 7 2 5 8" xfId="45902"/>
    <cellStyle name="Normal 7 2 6" xfId="2102"/>
    <cellStyle name="Normal 7 2 6 2" xfId="32893"/>
    <cellStyle name="Normal 7 2 6 2 2" xfId="32894"/>
    <cellStyle name="Normal 7 2 6 2 2 2" xfId="32895"/>
    <cellStyle name="Normal 7 2 6 2 2 2 2" xfId="41552"/>
    <cellStyle name="Normal 7 2 6 2 2 3" xfId="32896"/>
    <cellStyle name="Normal 7 2 6 2 3" xfId="32897"/>
    <cellStyle name="Normal 7 2 6 2 3 2" xfId="32898"/>
    <cellStyle name="Normal 7 2 6 2 3 2 2" xfId="41553"/>
    <cellStyle name="Normal 7 2 6 2 3 3" xfId="32899"/>
    <cellStyle name="Normal 7 2 6 2 4" xfId="32900"/>
    <cellStyle name="Normal 7 2 6 2 4 2" xfId="41554"/>
    <cellStyle name="Normal 7 2 6 2 5" xfId="32901"/>
    <cellStyle name="Normal 7 2 6 2 6" xfId="45020"/>
    <cellStyle name="Normal 7 2 6 3" xfId="32902"/>
    <cellStyle name="Normal 7 2 6 3 2" xfId="32903"/>
    <cellStyle name="Normal 7 2 6 3 2 2" xfId="41555"/>
    <cellStyle name="Normal 7 2 6 3 3" xfId="32904"/>
    <cellStyle name="Normal 7 2 6 4" xfId="32905"/>
    <cellStyle name="Normal 7 2 6 4 2" xfId="32906"/>
    <cellStyle name="Normal 7 2 6 4 2 2" xfId="41556"/>
    <cellStyle name="Normal 7 2 6 4 3" xfId="32907"/>
    <cellStyle name="Normal 7 2 6 5" xfId="32908"/>
    <cellStyle name="Normal 7 2 6 5 2" xfId="41557"/>
    <cellStyle name="Normal 7 2 6 6" xfId="32909"/>
    <cellStyle name="Normal 7 2 6 7" xfId="32910"/>
    <cellStyle name="Normal 7 2 6 8" xfId="45903"/>
    <cellStyle name="Normal 7 2 7" xfId="32911"/>
    <cellStyle name="Normal 7 2 7 2" xfId="32912"/>
    <cellStyle name="Normal 7 2 7 2 2" xfId="32913"/>
    <cellStyle name="Normal 7 2 7 2 2 2" xfId="41558"/>
    <cellStyle name="Normal 7 2 7 2 3" xfId="32914"/>
    <cellStyle name="Normal 7 2 7 3" xfId="32915"/>
    <cellStyle name="Normal 7 2 7 3 2" xfId="32916"/>
    <cellStyle name="Normal 7 2 7 3 2 2" xfId="41559"/>
    <cellStyle name="Normal 7 2 7 3 3" xfId="32917"/>
    <cellStyle name="Normal 7 2 7 4" xfId="32918"/>
    <cellStyle name="Normal 7 2 7 4 2" xfId="41560"/>
    <cellStyle name="Normal 7 2 7 5" xfId="32919"/>
    <cellStyle name="Normal 7 2 7 6" xfId="45021"/>
    <cellStyle name="Normal 7 2 8" xfId="32920"/>
    <cellStyle name="Normal 7 2 8 2" xfId="32921"/>
    <cellStyle name="Normal 7 2 8 2 2" xfId="41561"/>
    <cellStyle name="Normal 7 2 8 3" xfId="32922"/>
    <cellStyle name="Normal 7 2 9" xfId="32923"/>
    <cellStyle name="Normal 7 2 9 2" xfId="32924"/>
    <cellStyle name="Normal 7 2 9 2 2" xfId="41562"/>
    <cellStyle name="Normal 7 2 9 3" xfId="32925"/>
    <cellStyle name="Normal 7 3" xfId="841"/>
    <cellStyle name="Normal 7 3 10" xfId="41563"/>
    <cellStyle name="Normal 7 3 11" xfId="41564"/>
    <cellStyle name="Normal 7 3 12" xfId="45904"/>
    <cellStyle name="Normal 7 3 2" xfId="842"/>
    <cellStyle name="Normal 7 3 2 2" xfId="843"/>
    <cellStyle name="Normal 7 3 2 2 2" xfId="2103"/>
    <cellStyle name="Normal 7 3 2 2 2 2" xfId="32926"/>
    <cellStyle name="Normal 7 3 2 2 2 2 2" xfId="32927"/>
    <cellStyle name="Normal 7 3 2 2 2 2 2 2" xfId="32928"/>
    <cellStyle name="Normal 7 3 2 2 2 2 2 2 2" xfId="41565"/>
    <cellStyle name="Normal 7 3 2 2 2 2 2 3" xfId="32929"/>
    <cellStyle name="Normal 7 3 2 2 2 2 3" xfId="32930"/>
    <cellStyle name="Normal 7 3 2 2 2 2 3 2" xfId="32931"/>
    <cellStyle name="Normal 7 3 2 2 2 2 3 2 2" xfId="41566"/>
    <cellStyle name="Normal 7 3 2 2 2 2 3 3" xfId="32932"/>
    <cellStyle name="Normal 7 3 2 2 2 2 4" xfId="32933"/>
    <cellStyle name="Normal 7 3 2 2 2 2 4 2" xfId="41567"/>
    <cellStyle name="Normal 7 3 2 2 2 2 5" xfId="32934"/>
    <cellStyle name="Normal 7 3 2 2 2 3" xfId="32935"/>
    <cellStyle name="Normal 7 3 2 2 2 3 2" xfId="32936"/>
    <cellStyle name="Normal 7 3 2 2 2 3 2 2" xfId="41568"/>
    <cellStyle name="Normal 7 3 2 2 2 3 3" xfId="32937"/>
    <cellStyle name="Normal 7 3 2 2 2 4" xfId="32938"/>
    <cellStyle name="Normal 7 3 2 2 2 4 2" xfId="32939"/>
    <cellStyle name="Normal 7 3 2 2 2 4 2 2" xfId="41569"/>
    <cellStyle name="Normal 7 3 2 2 2 4 3" xfId="32940"/>
    <cellStyle name="Normal 7 3 2 2 2 5" xfId="32941"/>
    <cellStyle name="Normal 7 3 2 2 2 5 2" xfId="41570"/>
    <cellStyle name="Normal 7 3 2 2 2 6" xfId="32942"/>
    <cellStyle name="Normal 7 3 2 2 2 7" xfId="45905"/>
    <cellStyle name="Normal 7 3 2 2 3" xfId="32943"/>
    <cellStyle name="Normal 7 3 2 2 3 2" xfId="32944"/>
    <cellStyle name="Normal 7 3 2 2 3 2 2" xfId="32945"/>
    <cellStyle name="Normal 7 3 2 2 3 2 2 2" xfId="41571"/>
    <cellStyle name="Normal 7 3 2 2 3 2 3" xfId="32946"/>
    <cellStyle name="Normal 7 3 2 2 3 3" xfId="32947"/>
    <cellStyle name="Normal 7 3 2 2 3 3 2" xfId="32948"/>
    <cellStyle name="Normal 7 3 2 2 3 3 2 2" xfId="41572"/>
    <cellStyle name="Normal 7 3 2 2 3 3 3" xfId="32949"/>
    <cellStyle name="Normal 7 3 2 2 3 4" xfId="32950"/>
    <cellStyle name="Normal 7 3 2 2 3 4 2" xfId="41573"/>
    <cellStyle name="Normal 7 3 2 2 3 5" xfId="32951"/>
    <cellStyle name="Normal 7 3 2 2 4" xfId="32952"/>
    <cellStyle name="Normal 7 3 2 2 4 2" xfId="32953"/>
    <cellStyle name="Normal 7 3 2 2 4 2 2" xfId="41574"/>
    <cellStyle name="Normal 7 3 2 2 4 3" xfId="32954"/>
    <cellStyle name="Normal 7 3 2 2 5" xfId="32955"/>
    <cellStyle name="Normal 7 3 2 2 5 2" xfId="32956"/>
    <cellStyle name="Normal 7 3 2 2 5 2 2" xfId="41575"/>
    <cellStyle name="Normal 7 3 2 2 5 3" xfId="32957"/>
    <cellStyle name="Normal 7 3 2 2 6" xfId="32958"/>
    <cellStyle name="Normal 7 3 2 2 6 2" xfId="41576"/>
    <cellStyle name="Normal 7 3 2 2 7" xfId="32959"/>
    <cellStyle name="Normal 7 3 2 2 8" xfId="45906"/>
    <cellStyle name="Normal 7 3 2 3" xfId="2104"/>
    <cellStyle name="Normal 7 3 2 3 2" xfId="32960"/>
    <cellStyle name="Normal 7 3 2 3 2 2" xfId="32961"/>
    <cellStyle name="Normal 7 3 2 3 2 2 2" xfId="32962"/>
    <cellStyle name="Normal 7 3 2 3 2 2 2 2" xfId="41577"/>
    <cellStyle name="Normal 7 3 2 3 2 2 3" xfId="32963"/>
    <cellStyle name="Normal 7 3 2 3 2 3" xfId="32964"/>
    <cellStyle name="Normal 7 3 2 3 2 3 2" xfId="32965"/>
    <cellStyle name="Normal 7 3 2 3 2 3 2 2" xfId="41578"/>
    <cellStyle name="Normal 7 3 2 3 2 3 3" xfId="32966"/>
    <cellStyle name="Normal 7 3 2 3 2 4" xfId="32967"/>
    <cellStyle name="Normal 7 3 2 3 2 4 2" xfId="41579"/>
    <cellStyle name="Normal 7 3 2 3 2 5" xfId="32968"/>
    <cellStyle name="Normal 7 3 2 3 3" xfId="32969"/>
    <cellStyle name="Normal 7 3 2 3 3 2" xfId="32970"/>
    <cellStyle name="Normal 7 3 2 3 3 2 2" xfId="41580"/>
    <cellStyle name="Normal 7 3 2 3 3 3" xfId="32971"/>
    <cellStyle name="Normal 7 3 2 3 4" xfId="32972"/>
    <cellStyle name="Normal 7 3 2 3 4 2" xfId="32973"/>
    <cellStyle name="Normal 7 3 2 3 4 2 2" xfId="41581"/>
    <cellStyle name="Normal 7 3 2 3 4 3" xfId="32974"/>
    <cellStyle name="Normal 7 3 2 3 5" xfId="32975"/>
    <cellStyle name="Normal 7 3 2 3 5 2" xfId="41582"/>
    <cellStyle name="Normal 7 3 2 3 6" xfId="32976"/>
    <cellStyle name="Normal 7 3 2 3 7" xfId="45907"/>
    <cellStyle name="Normal 7 3 2 4" xfId="32977"/>
    <cellStyle name="Normal 7 3 2 4 2" xfId="32978"/>
    <cellStyle name="Normal 7 3 2 4 2 2" xfId="32979"/>
    <cellStyle name="Normal 7 3 2 4 2 2 2" xfId="41583"/>
    <cellStyle name="Normal 7 3 2 4 2 3" xfId="32980"/>
    <cellStyle name="Normal 7 3 2 4 3" xfId="32981"/>
    <cellStyle name="Normal 7 3 2 4 3 2" xfId="32982"/>
    <cellStyle name="Normal 7 3 2 4 3 2 2" xfId="41584"/>
    <cellStyle name="Normal 7 3 2 4 3 3" xfId="32983"/>
    <cellStyle name="Normal 7 3 2 4 4" xfId="32984"/>
    <cellStyle name="Normal 7 3 2 4 4 2" xfId="41585"/>
    <cellStyle name="Normal 7 3 2 4 5" xfId="32985"/>
    <cellStyle name="Normal 7 3 2 5" xfId="32986"/>
    <cellStyle name="Normal 7 3 2 5 2" xfId="32987"/>
    <cellStyle name="Normal 7 3 2 5 2 2" xfId="41586"/>
    <cellStyle name="Normal 7 3 2 5 3" xfId="32988"/>
    <cellStyle name="Normal 7 3 2 6" xfId="32989"/>
    <cellStyle name="Normal 7 3 2 6 2" xfId="32990"/>
    <cellStyle name="Normal 7 3 2 6 2 2" xfId="41587"/>
    <cellStyle name="Normal 7 3 2 6 3" xfId="32991"/>
    <cellStyle name="Normal 7 3 2 7" xfId="32992"/>
    <cellStyle name="Normal 7 3 2 7 2" xfId="41588"/>
    <cellStyle name="Normal 7 3 2 8" xfId="32993"/>
    <cellStyle name="Normal 7 3 2 9" xfId="45908"/>
    <cellStyle name="Normal 7 3 3" xfId="844"/>
    <cellStyle name="Normal 7 3 3 2" xfId="2105"/>
    <cellStyle name="Normal 7 3 3 2 2" xfId="32994"/>
    <cellStyle name="Normal 7 3 3 2 2 2" xfId="32995"/>
    <cellStyle name="Normal 7 3 3 2 2 2 2" xfId="32996"/>
    <cellStyle name="Normal 7 3 3 2 2 2 2 2" xfId="41589"/>
    <cellStyle name="Normal 7 3 3 2 2 2 3" xfId="32997"/>
    <cellStyle name="Normal 7 3 3 2 2 3" xfId="32998"/>
    <cellStyle name="Normal 7 3 3 2 2 3 2" xfId="32999"/>
    <cellStyle name="Normal 7 3 3 2 2 3 2 2" xfId="41590"/>
    <cellStyle name="Normal 7 3 3 2 2 3 3" xfId="33000"/>
    <cellStyle name="Normal 7 3 3 2 2 4" xfId="33001"/>
    <cellStyle name="Normal 7 3 3 2 2 4 2" xfId="41591"/>
    <cellStyle name="Normal 7 3 3 2 2 5" xfId="33002"/>
    <cellStyle name="Normal 7 3 3 2 3" xfId="33003"/>
    <cellStyle name="Normal 7 3 3 2 3 2" xfId="33004"/>
    <cellStyle name="Normal 7 3 3 2 3 2 2" xfId="41592"/>
    <cellStyle name="Normal 7 3 3 2 3 3" xfId="33005"/>
    <cellStyle name="Normal 7 3 3 2 4" xfId="33006"/>
    <cellStyle name="Normal 7 3 3 2 4 2" xfId="33007"/>
    <cellStyle name="Normal 7 3 3 2 4 2 2" xfId="41593"/>
    <cellStyle name="Normal 7 3 3 2 4 3" xfId="33008"/>
    <cellStyle name="Normal 7 3 3 2 5" xfId="33009"/>
    <cellStyle name="Normal 7 3 3 2 5 2" xfId="41594"/>
    <cellStyle name="Normal 7 3 3 2 6" xfId="33010"/>
    <cellStyle name="Normal 7 3 3 2 7" xfId="45909"/>
    <cellStyle name="Normal 7 3 3 3" xfId="33011"/>
    <cellStyle name="Normal 7 3 3 3 2" xfId="33012"/>
    <cellStyle name="Normal 7 3 3 3 2 2" xfId="33013"/>
    <cellStyle name="Normal 7 3 3 3 2 2 2" xfId="41595"/>
    <cellStyle name="Normal 7 3 3 3 2 3" xfId="33014"/>
    <cellStyle name="Normal 7 3 3 3 3" xfId="33015"/>
    <cellStyle name="Normal 7 3 3 3 3 2" xfId="33016"/>
    <cellStyle name="Normal 7 3 3 3 3 2 2" xfId="41596"/>
    <cellStyle name="Normal 7 3 3 3 3 3" xfId="33017"/>
    <cellStyle name="Normal 7 3 3 3 4" xfId="33018"/>
    <cellStyle name="Normal 7 3 3 3 4 2" xfId="41597"/>
    <cellStyle name="Normal 7 3 3 3 5" xfId="33019"/>
    <cellStyle name="Normal 7 3 3 4" xfId="33020"/>
    <cellStyle name="Normal 7 3 3 4 2" xfId="33021"/>
    <cellStyle name="Normal 7 3 3 4 2 2" xfId="41598"/>
    <cellStyle name="Normal 7 3 3 4 3" xfId="33022"/>
    <cellStyle name="Normal 7 3 3 5" xfId="33023"/>
    <cellStyle name="Normal 7 3 3 5 2" xfId="33024"/>
    <cellStyle name="Normal 7 3 3 5 2 2" xfId="41599"/>
    <cellStyle name="Normal 7 3 3 5 3" xfId="33025"/>
    <cellStyle name="Normal 7 3 3 6" xfId="33026"/>
    <cellStyle name="Normal 7 3 3 6 2" xfId="41600"/>
    <cellStyle name="Normal 7 3 3 7" xfId="33027"/>
    <cellStyle name="Normal 7 3 3 8" xfId="45910"/>
    <cellStyle name="Normal 7 3 4" xfId="2106"/>
    <cellStyle name="Normal 7 3 4 2" xfId="33028"/>
    <cellStyle name="Normal 7 3 4 2 2" xfId="33029"/>
    <cellStyle name="Normal 7 3 4 2 2 2" xfId="33030"/>
    <cellStyle name="Normal 7 3 4 2 2 2 2" xfId="41601"/>
    <cellStyle name="Normal 7 3 4 2 2 3" xfId="33031"/>
    <cellStyle name="Normal 7 3 4 2 3" xfId="33032"/>
    <cellStyle name="Normal 7 3 4 2 3 2" xfId="33033"/>
    <cellStyle name="Normal 7 3 4 2 3 2 2" xfId="41602"/>
    <cellStyle name="Normal 7 3 4 2 3 3" xfId="33034"/>
    <cellStyle name="Normal 7 3 4 2 4" xfId="33035"/>
    <cellStyle name="Normal 7 3 4 2 4 2" xfId="41603"/>
    <cellStyle name="Normal 7 3 4 2 5" xfId="33036"/>
    <cellStyle name="Normal 7 3 4 3" xfId="33037"/>
    <cellStyle name="Normal 7 3 4 3 2" xfId="33038"/>
    <cellStyle name="Normal 7 3 4 3 2 2" xfId="41604"/>
    <cellStyle name="Normal 7 3 4 3 3" xfId="33039"/>
    <cellStyle name="Normal 7 3 4 4" xfId="33040"/>
    <cellStyle name="Normal 7 3 4 4 2" xfId="33041"/>
    <cellStyle name="Normal 7 3 4 4 2 2" xfId="41605"/>
    <cellStyle name="Normal 7 3 4 4 3" xfId="33042"/>
    <cellStyle name="Normal 7 3 4 5" xfId="33043"/>
    <cellStyle name="Normal 7 3 4 5 2" xfId="41606"/>
    <cellStyle name="Normal 7 3 4 6" xfId="33044"/>
    <cellStyle name="Normal 7 3 4 7" xfId="45911"/>
    <cellStyle name="Normal 7 3 5" xfId="2107"/>
    <cellStyle name="Normal 7 3 5 2" xfId="33045"/>
    <cellStyle name="Normal 7 3 5 2 2" xfId="33046"/>
    <cellStyle name="Normal 7 3 5 2 2 2" xfId="41607"/>
    <cellStyle name="Normal 7 3 5 2 3" xfId="33047"/>
    <cellStyle name="Normal 7 3 5 3" xfId="33048"/>
    <cellStyle name="Normal 7 3 5 3 2" xfId="33049"/>
    <cellStyle name="Normal 7 3 5 3 2 2" xfId="41608"/>
    <cellStyle name="Normal 7 3 5 3 3" xfId="33050"/>
    <cellStyle name="Normal 7 3 5 4" xfId="33051"/>
    <cellStyle name="Normal 7 3 5 4 2" xfId="41609"/>
    <cellStyle name="Normal 7 3 5 5" xfId="33052"/>
    <cellStyle name="Normal 7 3 6" xfId="33053"/>
    <cellStyle name="Normal 7 3 6 2" xfId="33054"/>
    <cellStyle name="Normal 7 3 6 2 2" xfId="41610"/>
    <cellStyle name="Normal 7 3 6 3" xfId="33055"/>
    <cellStyle name="Normal 7 3 7" xfId="33056"/>
    <cellStyle name="Normal 7 3 7 2" xfId="33057"/>
    <cellStyle name="Normal 7 3 7 2 2" xfId="41611"/>
    <cellStyle name="Normal 7 3 7 3" xfId="33058"/>
    <cellStyle name="Normal 7 3 8" xfId="33059"/>
    <cellStyle name="Normal 7 3 8 2" xfId="41612"/>
    <cellStyle name="Normal 7 3 9" xfId="33060"/>
    <cellStyle name="Normal 7 3 9 2" xfId="41613"/>
    <cellStyle name="Normal 7 4" xfId="845"/>
    <cellStyle name="Normal 7 4 2" xfId="846"/>
    <cellStyle name="Normal 7 4 2 2" xfId="2108"/>
    <cellStyle name="Normal 7 4 2 2 2" xfId="33061"/>
    <cellStyle name="Normal 7 4 2 2 2 2" xfId="33062"/>
    <cellStyle name="Normal 7 4 2 2 2 2 2" xfId="33063"/>
    <cellStyle name="Normal 7 4 2 2 2 2 2 2" xfId="41614"/>
    <cellStyle name="Normal 7 4 2 2 2 2 3" xfId="33064"/>
    <cellStyle name="Normal 7 4 2 2 2 3" xfId="33065"/>
    <cellStyle name="Normal 7 4 2 2 2 3 2" xfId="33066"/>
    <cellStyle name="Normal 7 4 2 2 2 3 2 2" xfId="41615"/>
    <cellStyle name="Normal 7 4 2 2 2 3 3" xfId="33067"/>
    <cellStyle name="Normal 7 4 2 2 2 4" xfId="33068"/>
    <cellStyle name="Normal 7 4 2 2 2 4 2" xfId="41616"/>
    <cellStyle name="Normal 7 4 2 2 2 5" xfId="33069"/>
    <cellStyle name="Normal 7 4 2 2 3" xfId="33070"/>
    <cellStyle name="Normal 7 4 2 2 3 2" xfId="33071"/>
    <cellStyle name="Normal 7 4 2 2 3 2 2" xfId="41617"/>
    <cellStyle name="Normal 7 4 2 2 3 3" xfId="33072"/>
    <cellStyle name="Normal 7 4 2 2 4" xfId="33073"/>
    <cellStyle name="Normal 7 4 2 2 4 2" xfId="33074"/>
    <cellStyle name="Normal 7 4 2 2 4 2 2" xfId="41618"/>
    <cellStyle name="Normal 7 4 2 2 4 3" xfId="33075"/>
    <cellStyle name="Normal 7 4 2 2 5" xfId="33076"/>
    <cellStyle name="Normal 7 4 2 2 5 2" xfId="41619"/>
    <cellStyle name="Normal 7 4 2 2 6" xfId="33077"/>
    <cellStyle name="Normal 7 4 2 2 7" xfId="45912"/>
    <cellStyle name="Normal 7 4 2 3" xfId="33078"/>
    <cellStyle name="Normal 7 4 2 3 2" xfId="33079"/>
    <cellStyle name="Normal 7 4 2 3 2 2" xfId="33080"/>
    <cellStyle name="Normal 7 4 2 3 2 2 2" xfId="41620"/>
    <cellStyle name="Normal 7 4 2 3 2 3" xfId="33081"/>
    <cellStyle name="Normal 7 4 2 3 3" xfId="33082"/>
    <cellStyle name="Normal 7 4 2 3 3 2" xfId="33083"/>
    <cellStyle name="Normal 7 4 2 3 3 2 2" xfId="41621"/>
    <cellStyle name="Normal 7 4 2 3 3 3" xfId="33084"/>
    <cellStyle name="Normal 7 4 2 3 4" xfId="33085"/>
    <cellStyle name="Normal 7 4 2 3 4 2" xfId="41622"/>
    <cellStyle name="Normal 7 4 2 3 5" xfId="33086"/>
    <cellStyle name="Normal 7 4 2 4" xfId="33087"/>
    <cellStyle name="Normal 7 4 2 4 2" xfId="33088"/>
    <cellStyle name="Normal 7 4 2 4 2 2" xfId="41623"/>
    <cellStyle name="Normal 7 4 2 4 3" xfId="33089"/>
    <cellStyle name="Normal 7 4 2 5" xfId="33090"/>
    <cellStyle name="Normal 7 4 2 5 2" xfId="33091"/>
    <cellStyle name="Normal 7 4 2 5 2 2" xfId="41624"/>
    <cellStyle name="Normal 7 4 2 5 3" xfId="33092"/>
    <cellStyle name="Normal 7 4 2 6" xfId="33093"/>
    <cellStyle name="Normal 7 4 2 6 2" xfId="41625"/>
    <cellStyle name="Normal 7 4 2 7" xfId="33094"/>
    <cellStyle name="Normal 7 4 2 8" xfId="45913"/>
    <cellStyle name="Normal 7 4 3" xfId="2109"/>
    <cellStyle name="Normal 7 4 3 2" xfId="33095"/>
    <cellStyle name="Normal 7 4 3 2 2" xfId="33096"/>
    <cellStyle name="Normal 7 4 3 2 2 2" xfId="33097"/>
    <cellStyle name="Normal 7 4 3 2 2 2 2" xfId="41626"/>
    <cellStyle name="Normal 7 4 3 2 2 3" xfId="33098"/>
    <cellStyle name="Normal 7 4 3 2 3" xfId="33099"/>
    <cellStyle name="Normal 7 4 3 2 3 2" xfId="33100"/>
    <cellStyle name="Normal 7 4 3 2 3 2 2" xfId="41627"/>
    <cellStyle name="Normal 7 4 3 2 3 3" xfId="33101"/>
    <cellStyle name="Normal 7 4 3 2 4" xfId="33102"/>
    <cellStyle name="Normal 7 4 3 2 4 2" xfId="41628"/>
    <cellStyle name="Normal 7 4 3 2 5" xfId="33103"/>
    <cellStyle name="Normal 7 4 3 3" xfId="33104"/>
    <cellStyle name="Normal 7 4 3 3 2" xfId="33105"/>
    <cellStyle name="Normal 7 4 3 3 2 2" xfId="41629"/>
    <cellStyle name="Normal 7 4 3 3 3" xfId="33106"/>
    <cellStyle name="Normal 7 4 3 4" xfId="33107"/>
    <cellStyle name="Normal 7 4 3 4 2" xfId="33108"/>
    <cellStyle name="Normal 7 4 3 4 2 2" xfId="41630"/>
    <cellStyle name="Normal 7 4 3 4 3" xfId="33109"/>
    <cellStyle name="Normal 7 4 3 5" xfId="33110"/>
    <cellStyle name="Normal 7 4 3 5 2" xfId="41631"/>
    <cellStyle name="Normal 7 4 3 6" xfId="33111"/>
    <cellStyle name="Normal 7 4 3 7" xfId="45914"/>
    <cellStyle name="Normal 7 4 4" xfId="33112"/>
    <cellStyle name="Normal 7 4 4 2" xfId="33113"/>
    <cellStyle name="Normal 7 4 4 2 2" xfId="33114"/>
    <cellStyle name="Normal 7 4 4 2 2 2" xfId="41632"/>
    <cellStyle name="Normal 7 4 4 2 3" xfId="33115"/>
    <cellStyle name="Normal 7 4 4 3" xfId="33116"/>
    <cellStyle name="Normal 7 4 4 3 2" xfId="33117"/>
    <cellStyle name="Normal 7 4 4 3 2 2" xfId="41633"/>
    <cellStyle name="Normal 7 4 4 3 3" xfId="33118"/>
    <cellStyle name="Normal 7 4 4 4" xfId="33119"/>
    <cellStyle name="Normal 7 4 4 4 2" xfId="41634"/>
    <cellStyle name="Normal 7 4 4 5" xfId="33120"/>
    <cellStyle name="Normal 7 4 4 6" xfId="33121"/>
    <cellStyle name="Normal 7 4 4 7" xfId="44693"/>
    <cellStyle name="Normal 7 4 4 8" xfId="45022"/>
    <cellStyle name="Normal 7 4 5" xfId="33122"/>
    <cellStyle name="Normal 7 4 5 2" xfId="33123"/>
    <cellStyle name="Normal 7 4 5 2 2" xfId="41635"/>
    <cellStyle name="Normal 7 4 5 3" xfId="33124"/>
    <cellStyle name="Normal 7 4 6" xfId="33125"/>
    <cellStyle name="Normal 7 4 6 2" xfId="33126"/>
    <cellStyle name="Normal 7 4 6 2 2" xfId="41636"/>
    <cellStyle name="Normal 7 4 6 3" xfId="33127"/>
    <cellStyle name="Normal 7 4 7" xfId="33128"/>
    <cellStyle name="Normal 7 4 7 2" xfId="41637"/>
    <cellStyle name="Normal 7 4 8" xfId="33129"/>
    <cellStyle name="Normal 7 5" xfId="847"/>
    <cellStyle name="Normal 7 5 2" xfId="848"/>
    <cellStyle name="Normal 7 5 2 2" xfId="33130"/>
    <cellStyle name="Normal 7 5 2 2 2" xfId="33131"/>
    <cellStyle name="Normal 7 5 2 2 2 2" xfId="33132"/>
    <cellStyle name="Normal 7 5 2 2 2 2 2" xfId="33133"/>
    <cellStyle name="Normal 7 5 2 2 2 2 2 2" xfId="41638"/>
    <cellStyle name="Normal 7 5 2 2 2 2 3" xfId="33134"/>
    <cellStyle name="Normal 7 5 2 2 2 3" xfId="33135"/>
    <cellStyle name="Normal 7 5 2 2 2 3 2" xfId="33136"/>
    <cellStyle name="Normal 7 5 2 2 2 3 2 2" xfId="41639"/>
    <cellStyle name="Normal 7 5 2 2 2 3 3" xfId="33137"/>
    <cellStyle name="Normal 7 5 2 2 2 4" xfId="33138"/>
    <cellStyle name="Normal 7 5 2 2 2 4 2" xfId="41640"/>
    <cellStyle name="Normal 7 5 2 2 2 5" xfId="33139"/>
    <cellStyle name="Normal 7 5 2 2 3" xfId="33140"/>
    <cellStyle name="Normal 7 5 2 2 3 2" xfId="33141"/>
    <cellStyle name="Normal 7 5 2 2 3 2 2" xfId="41641"/>
    <cellStyle name="Normal 7 5 2 2 3 3" xfId="33142"/>
    <cellStyle name="Normal 7 5 2 2 4" xfId="33143"/>
    <cellStyle name="Normal 7 5 2 2 4 2" xfId="33144"/>
    <cellStyle name="Normal 7 5 2 2 4 2 2" xfId="41642"/>
    <cellStyle name="Normal 7 5 2 2 4 3" xfId="33145"/>
    <cellStyle name="Normal 7 5 2 2 5" xfId="33146"/>
    <cellStyle name="Normal 7 5 2 2 5 2" xfId="41643"/>
    <cellStyle name="Normal 7 5 2 2 6" xfId="33147"/>
    <cellStyle name="Normal 7 5 2 3" xfId="33148"/>
    <cellStyle name="Normal 7 5 2 3 2" xfId="33149"/>
    <cellStyle name="Normal 7 5 2 3 2 2" xfId="33150"/>
    <cellStyle name="Normal 7 5 2 3 2 2 2" xfId="41644"/>
    <cellStyle name="Normal 7 5 2 3 2 3" xfId="33151"/>
    <cellStyle name="Normal 7 5 2 3 3" xfId="33152"/>
    <cellStyle name="Normal 7 5 2 3 3 2" xfId="33153"/>
    <cellStyle name="Normal 7 5 2 3 3 2 2" xfId="41645"/>
    <cellStyle name="Normal 7 5 2 3 3 3" xfId="33154"/>
    <cellStyle name="Normal 7 5 2 3 4" xfId="33155"/>
    <cellStyle name="Normal 7 5 2 3 4 2" xfId="41646"/>
    <cellStyle name="Normal 7 5 2 3 5" xfId="33156"/>
    <cellStyle name="Normal 7 5 2 4" xfId="33157"/>
    <cellStyle name="Normal 7 5 2 4 2" xfId="33158"/>
    <cellStyle name="Normal 7 5 2 4 2 2" xfId="41647"/>
    <cellStyle name="Normal 7 5 2 4 3" xfId="33159"/>
    <cellStyle name="Normal 7 5 2 5" xfId="33160"/>
    <cellStyle name="Normal 7 5 2 5 2" xfId="33161"/>
    <cellStyle name="Normal 7 5 2 5 2 2" xfId="41648"/>
    <cellStyle name="Normal 7 5 2 5 3" xfId="33162"/>
    <cellStyle name="Normal 7 5 2 6" xfId="33163"/>
    <cellStyle name="Normal 7 5 2 6 2" xfId="41649"/>
    <cellStyle name="Normal 7 5 2 7" xfId="33164"/>
    <cellStyle name="Normal 7 5 2 8" xfId="45915"/>
    <cellStyle name="Normal 7 5 3" xfId="2110"/>
    <cellStyle name="Normal 7 5 3 2" xfId="33165"/>
    <cellStyle name="Normal 7 5 3 2 2" xfId="33166"/>
    <cellStyle name="Normal 7 5 3 2 2 2" xfId="33167"/>
    <cellStyle name="Normal 7 5 3 2 2 2 2" xfId="41650"/>
    <cellStyle name="Normal 7 5 3 2 2 3" xfId="33168"/>
    <cellStyle name="Normal 7 5 3 2 3" xfId="33169"/>
    <cellStyle name="Normal 7 5 3 2 3 2" xfId="33170"/>
    <cellStyle name="Normal 7 5 3 2 3 2 2" xfId="41651"/>
    <cellStyle name="Normal 7 5 3 2 3 3" xfId="33171"/>
    <cellStyle name="Normal 7 5 3 2 4" xfId="33172"/>
    <cellStyle name="Normal 7 5 3 2 4 2" xfId="41652"/>
    <cellStyle name="Normal 7 5 3 2 5" xfId="33173"/>
    <cellStyle name="Normal 7 5 3 3" xfId="33174"/>
    <cellStyle name="Normal 7 5 3 3 2" xfId="33175"/>
    <cellStyle name="Normal 7 5 3 3 2 2" xfId="41653"/>
    <cellStyle name="Normal 7 5 3 3 3" xfId="33176"/>
    <cellStyle name="Normal 7 5 3 4" xfId="33177"/>
    <cellStyle name="Normal 7 5 3 4 2" xfId="33178"/>
    <cellStyle name="Normal 7 5 3 4 2 2" xfId="41654"/>
    <cellStyle name="Normal 7 5 3 4 3" xfId="33179"/>
    <cellStyle name="Normal 7 5 3 5" xfId="33180"/>
    <cellStyle name="Normal 7 5 3 5 2" xfId="41655"/>
    <cellStyle name="Normal 7 5 3 6" xfId="33181"/>
    <cellStyle name="Normal 7 5 3 7" xfId="45916"/>
    <cellStyle name="Normal 7 5 4" xfId="33182"/>
    <cellStyle name="Normal 7 5 4 2" xfId="33183"/>
    <cellStyle name="Normal 7 5 4 2 2" xfId="33184"/>
    <cellStyle name="Normal 7 5 4 2 2 2" xfId="41656"/>
    <cellStyle name="Normal 7 5 4 2 3" xfId="33185"/>
    <cellStyle name="Normal 7 5 4 3" xfId="33186"/>
    <cellStyle name="Normal 7 5 4 3 2" xfId="33187"/>
    <cellStyle name="Normal 7 5 4 3 2 2" xfId="41657"/>
    <cellStyle name="Normal 7 5 4 3 3" xfId="33188"/>
    <cellStyle name="Normal 7 5 4 4" xfId="33189"/>
    <cellStyle name="Normal 7 5 4 4 2" xfId="41658"/>
    <cellStyle name="Normal 7 5 4 5" xfId="33190"/>
    <cellStyle name="Normal 7 5 5" xfId="33191"/>
    <cellStyle name="Normal 7 5 5 2" xfId="33192"/>
    <cellStyle name="Normal 7 5 5 2 2" xfId="41659"/>
    <cellStyle name="Normal 7 5 5 3" xfId="33193"/>
    <cellStyle name="Normal 7 5 6" xfId="33194"/>
    <cellStyle name="Normal 7 5 6 2" xfId="33195"/>
    <cellStyle name="Normal 7 5 6 2 2" xfId="41660"/>
    <cellStyle name="Normal 7 5 6 3" xfId="33196"/>
    <cellStyle name="Normal 7 5 7" xfId="33197"/>
    <cellStyle name="Normal 7 5 7 2" xfId="41661"/>
    <cellStyle name="Normal 7 5 8" xfId="33198"/>
    <cellStyle name="Normal 7 5 9" xfId="45917"/>
    <cellStyle name="Normal 7 6" xfId="849"/>
    <cellStyle name="Normal 7 6 2" xfId="33199"/>
    <cellStyle name="Normal 7 6 2 2" xfId="33200"/>
    <cellStyle name="Normal 7 6 2 2 2" xfId="33201"/>
    <cellStyle name="Normal 7 6 2 2 2 2" xfId="33202"/>
    <cellStyle name="Normal 7 6 2 2 2 2 2" xfId="41662"/>
    <cellStyle name="Normal 7 6 2 2 2 3" xfId="33203"/>
    <cellStyle name="Normal 7 6 2 2 3" xfId="33204"/>
    <cellStyle name="Normal 7 6 2 2 3 2" xfId="33205"/>
    <cellStyle name="Normal 7 6 2 2 3 2 2" xfId="41663"/>
    <cellStyle name="Normal 7 6 2 2 3 3" xfId="33206"/>
    <cellStyle name="Normal 7 6 2 2 4" xfId="33207"/>
    <cellStyle name="Normal 7 6 2 2 4 2" xfId="41664"/>
    <cellStyle name="Normal 7 6 2 2 5" xfId="33208"/>
    <cellStyle name="Normal 7 6 2 3" xfId="33209"/>
    <cellStyle name="Normal 7 6 2 3 2" xfId="33210"/>
    <cellStyle name="Normal 7 6 2 3 2 2" xfId="41665"/>
    <cellStyle name="Normal 7 6 2 3 3" xfId="33211"/>
    <cellStyle name="Normal 7 6 2 4" xfId="33212"/>
    <cellStyle name="Normal 7 6 2 4 2" xfId="33213"/>
    <cellStyle name="Normal 7 6 2 4 2 2" xfId="41666"/>
    <cellStyle name="Normal 7 6 2 4 3" xfId="33214"/>
    <cellStyle name="Normal 7 6 2 5" xfId="33215"/>
    <cellStyle name="Normal 7 6 2 5 2" xfId="41667"/>
    <cellStyle name="Normal 7 6 2 6" xfId="33216"/>
    <cellStyle name="Normal 7 6 3" xfId="33217"/>
    <cellStyle name="Normal 7 6 3 2" xfId="33218"/>
    <cellStyle name="Normal 7 6 3 2 2" xfId="33219"/>
    <cellStyle name="Normal 7 6 3 2 2 2" xfId="41668"/>
    <cellStyle name="Normal 7 6 3 2 3" xfId="33220"/>
    <cellStyle name="Normal 7 6 3 3" xfId="33221"/>
    <cellStyle name="Normal 7 6 3 3 2" xfId="33222"/>
    <cellStyle name="Normal 7 6 3 3 2 2" xfId="41669"/>
    <cellStyle name="Normal 7 6 3 3 3" xfId="33223"/>
    <cellStyle name="Normal 7 6 3 4" xfId="33224"/>
    <cellStyle name="Normal 7 6 3 4 2" xfId="41670"/>
    <cellStyle name="Normal 7 6 3 5" xfId="33225"/>
    <cellStyle name="Normal 7 6 4" xfId="33226"/>
    <cellStyle name="Normal 7 6 4 2" xfId="33227"/>
    <cellStyle name="Normal 7 6 4 2 2" xfId="41671"/>
    <cellStyle name="Normal 7 6 4 3" xfId="33228"/>
    <cellStyle name="Normal 7 6 5" xfId="33229"/>
    <cellStyle name="Normal 7 6 5 2" xfId="33230"/>
    <cellStyle name="Normal 7 6 5 2 2" xfId="41672"/>
    <cellStyle name="Normal 7 6 5 3" xfId="33231"/>
    <cellStyle name="Normal 7 6 6" xfId="33232"/>
    <cellStyle name="Normal 7 6 6 2" xfId="41673"/>
    <cellStyle name="Normal 7 6 7" xfId="33233"/>
    <cellStyle name="Normal 7 6 8" xfId="45918"/>
    <cellStyle name="Normal 7 7" xfId="2111"/>
    <cellStyle name="Normal 7 7 2" xfId="33234"/>
    <cellStyle name="Normal 7 7 2 2" xfId="33235"/>
    <cellStyle name="Normal 7 7 2 2 2" xfId="33236"/>
    <cellStyle name="Normal 7 7 2 2 2 2" xfId="41674"/>
    <cellStyle name="Normal 7 7 2 2 3" xfId="33237"/>
    <cellStyle name="Normal 7 7 2 3" xfId="33238"/>
    <cellStyle name="Normal 7 7 2 3 2" xfId="33239"/>
    <cellStyle name="Normal 7 7 2 3 2 2" xfId="41675"/>
    <cellStyle name="Normal 7 7 2 3 3" xfId="33240"/>
    <cellStyle name="Normal 7 7 2 4" xfId="33241"/>
    <cellStyle name="Normal 7 7 2 4 2" xfId="41676"/>
    <cellStyle name="Normal 7 7 2 5" xfId="33242"/>
    <cellStyle name="Normal 7 7 3" xfId="33243"/>
    <cellStyle name="Normal 7 7 3 2" xfId="33244"/>
    <cellStyle name="Normal 7 7 3 2 2" xfId="41677"/>
    <cellStyle name="Normal 7 7 3 3" xfId="33245"/>
    <cellStyle name="Normal 7 7 4" xfId="33246"/>
    <cellStyle name="Normal 7 7 4 2" xfId="33247"/>
    <cellStyle name="Normal 7 7 4 2 2" xfId="41678"/>
    <cellStyle name="Normal 7 7 4 3" xfId="33248"/>
    <cellStyle name="Normal 7 7 5" xfId="33249"/>
    <cellStyle name="Normal 7 7 5 2" xfId="41679"/>
    <cellStyle name="Normal 7 7 6" xfId="33250"/>
    <cellStyle name="Normal 7 7 7" xfId="45919"/>
    <cellStyle name="Normal 7 8" xfId="2112"/>
    <cellStyle name="Normal 7 8 2" xfId="33251"/>
    <cellStyle name="Normal 7 8 2 2" xfId="33252"/>
    <cellStyle name="Normal 7 8 2 2 2" xfId="41680"/>
    <cellStyle name="Normal 7 8 2 3" xfId="33253"/>
    <cellStyle name="Normal 7 8 3" xfId="33254"/>
    <cellStyle name="Normal 7 8 3 2" xfId="33255"/>
    <cellStyle name="Normal 7 8 3 2 2" xfId="41681"/>
    <cellStyle name="Normal 7 8 3 3" xfId="33256"/>
    <cellStyle name="Normal 7 8 4" xfId="33257"/>
    <cellStyle name="Normal 7 8 4 2" xfId="41682"/>
    <cellStyle name="Normal 7 8 5" xfId="33258"/>
    <cellStyle name="Normal 7 9" xfId="2113"/>
    <cellStyle name="Normal 7 9 2" xfId="33259"/>
    <cellStyle name="Normal 7 9 2 2" xfId="41683"/>
    <cellStyle name="Normal 7 9 3" xfId="33260"/>
    <cellStyle name="Normal 7_2112 Salary" xfId="33261"/>
    <cellStyle name="Normal 70" xfId="850"/>
    <cellStyle name="Normal 70 2" xfId="851"/>
    <cellStyle name="Normal 70 2 2" xfId="41684"/>
    <cellStyle name="Normal 70 3" xfId="852"/>
    <cellStyle name="Normal 70 3 2" xfId="41685"/>
    <cellStyle name="Normal 70 4" xfId="41686"/>
    <cellStyle name="Normal 70 5" xfId="41687"/>
    <cellStyle name="Normal 71" xfId="853"/>
    <cellStyle name="Normal 71 2" xfId="2699"/>
    <cellStyle name="Normal 71 2 2" xfId="3726"/>
    <cellStyle name="Normal 71 2 3" xfId="3467"/>
    <cellStyle name="Normal 71 3" xfId="3725"/>
    <cellStyle name="Normal 71 4" xfId="3209"/>
    <cellStyle name="Normal 71 5" xfId="2687"/>
    <cellStyle name="Normal 72" xfId="854"/>
    <cellStyle name="Normal 72 2" xfId="3468"/>
    <cellStyle name="Normal 72 2 2" xfId="33262"/>
    <cellStyle name="Normal 72 2 2 2" xfId="33263"/>
    <cellStyle name="Normal 72 2 2 2 2" xfId="33264"/>
    <cellStyle name="Normal 72 2 2 2 2 2" xfId="41688"/>
    <cellStyle name="Normal 72 2 2 2 3" xfId="33265"/>
    <cellStyle name="Normal 72 2 2 3" xfId="33266"/>
    <cellStyle name="Normal 72 2 2 3 2" xfId="33267"/>
    <cellStyle name="Normal 72 2 2 3 2 2" xfId="41689"/>
    <cellStyle name="Normal 72 2 2 3 3" xfId="33268"/>
    <cellStyle name="Normal 72 2 2 4" xfId="33269"/>
    <cellStyle name="Normal 72 2 2 4 2" xfId="41690"/>
    <cellStyle name="Normal 72 2 2 5" xfId="33270"/>
    <cellStyle name="Normal 72 2 3" xfId="33271"/>
    <cellStyle name="Normal 72 2 3 2" xfId="33272"/>
    <cellStyle name="Normal 72 2 3 2 2" xfId="41691"/>
    <cellStyle name="Normal 72 2 3 3" xfId="33273"/>
    <cellStyle name="Normal 72 2 4" xfId="33274"/>
    <cellStyle name="Normal 72 2 4 2" xfId="33275"/>
    <cellStyle name="Normal 72 2 4 2 2" xfId="41692"/>
    <cellStyle name="Normal 72 2 4 3" xfId="33276"/>
    <cellStyle name="Normal 72 2 5" xfId="33277"/>
    <cellStyle name="Normal 72 2 5 2" xfId="41693"/>
    <cellStyle name="Normal 72 2 6" xfId="33278"/>
    <cellStyle name="Normal 72 3" xfId="33279"/>
    <cellStyle name="Normal 72 3 2" xfId="33280"/>
    <cellStyle name="Normal 72 3 2 2" xfId="33281"/>
    <cellStyle name="Normal 72 3 2 2 2" xfId="41694"/>
    <cellStyle name="Normal 72 3 2 3" xfId="33282"/>
    <cellStyle name="Normal 72 3 3" xfId="33283"/>
    <cellStyle name="Normal 72 3 3 2" xfId="33284"/>
    <cellStyle name="Normal 72 3 3 2 2" xfId="41695"/>
    <cellStyle name="Normal 72 3 3 3" xfId="33285"/>
    <cellStyle name="Normal 72 3 4" xfId="33286"/>
    <cellStyle name="Normal 72 3 4 2" xfId="41696"/>
    <cellStyle name="Normal 72 3 5" xfId="33287"/>
    <cellStyle name="Normal 72 4" xfId="33288"/>
    <cellStyle name="Normal 72 4 2" xfId="33289"/>
    <cellStyle name="Normal 72 4 2 2" xfId="41697"/>
    <cellStyle name="Normal 72 4 3" xfId="33290"/>
    <cellStyle name="Normal 72 5" xfId="33291"/>
    <cellStyle name="Normal 72 5 2" xfId="33292"/>
    <cellStyle name="Normal 72 5 2 2" xfId="41698"/>
    <cellStyle name="Normal 72 5 3" xfId="33293"/>
    <cellStyle name="Normal 72 6" xfId="33294"/>
    <cellStyle name="Normal 72 6 2" xfId="41699"/>
    <cellStyle name="Normal 72 7" xfId="33295"/>
    <cellStyle name="Normal 72 8" xfId="41700"/>
    <cellStyle name="Normal 73" xfId="855"/>
    <cellStyle name="Normal 73 2" xfId="33296"/>
    <cellStyle name="Normal 73 2 2" xfId="41701"/>
    <cellStyle name="Normal 73 3" xfId="41702"/>
    <cellStyle name="Normal 73 4" xfId="41703"/>
    <cellStyle name="Normal 74" xfId="856"/>
    <cellStyle name="Normal 74 2" xfId="41704"/>
    <cellStyle name="Normal 74 3" xfId="41705"/>
    <cellStyle name="Normal 75" xfId="857"/>
    <cellStyle name="Normal 75 2" xfId="41706"/>
    <cellStyle name="Normal 75 3" xfId="41707"/>
    <cellStyle name="Normal 76" xfId="858"/>
    <cellStyle name="Normal 76 2" xfId="41708"/>
    <cellStyle name="Normal 76 3" xfId="41709"/>
    <cellStyle name="Normal 77" xfId="859"/>
    <cellStyle name="Normal 77 2" xfId="41710"/>
    <cellStyle name="Normal 77 3" xfId="41711"/>
    <cellStyle name="Normal 78" xfId="860"/>
    <cellStyle name="Normal 78 2" xfId="41712"/>
    <cellStyle name="Normal 78 3" xfId="41713"/>
    <cellStyle name="Normal 79" xfId="861"/>
    <cellStyle name="Normal 79 2" xfId="41714"/>
    <cellStyle name="Normal 79 3" xfId="41715"/>
    <cellStyle name="Normal 8" xfId="862"/>
    <cellStyle name="Normal 8 10" xfId="33297"/>
    <cellStyle name="Normal 8 10 2" xfId="41716"/>
    <cellStyle name="Normal 8 11" xfId="33298"/>
    <cellStyle name="Normal 8 11 2" xfId="43958"/>
    <cellStyle name="Normal 8 12" xfId="41717"/>
    <cellStyle name="Normal 8 2" xfId="863"/>
    <cellStyle name="Normal 8 2 10" xfId="41718"/>
    <cellStyle name="Normal 8 2 11" xfId="41719"/>
    <cellStyle name="Normal 8 2 2" xfId="864"/>
    <cellStyle name="Normal 8 2 2 2" xfId="865"/>
    <cellStyle name="Normal 8 2 2 2 10" xfId="2114"/>
    <cellStyle name="Normal 8 2 2 2 2" xfId="2115"/>
    <cellStyle name="Normal 8 2 2 2 2 2" xfId="33299"/>
    <cellStyle name="Normal 8 2 2 2 2 2 2" xfId="33300"/>
    <cellStyle name="Normal 8 2 2 2 2 2 2 2" xfId="33301"/>
    <cellStyle name="Normal 8 2 2 2 2 2 2 2 2" xfId="41720"/>
    <cellStyle name="Normal 8 2 2 2 2 2 2 3" xfId="33302"/>
    <cellStyle name="Normal 8 2 2 2 2 2 3" xfId="33303"/>
    <cellStyle name="Normal 8 2 2 2 2 2 3 2" xfId="33304"/>
    <cellStyle name="Normal 8 2 2 2 2 2 3 2 2" xfId="41721"/>
    <cellStyle name="Normal 8 2 2 2 2 2 3 3" xfId="33305"/>
    <cellStyle name="Normal 8 2 2 2 2 2 4" xfId="33306"/>
    <cellStyle name="Normal 8 2 2 2 2 2 4 2" xfId="41722"/>
    <cellStyle name="Normal 8 2 2 2 2 2 5" xfId="33307"/>
    <cellStyle name="Normal 8 2 2 2 2 3" xfId="33308"/>
    <cellStyle name="Normal 8 2 2 2 2 3 2" xfId="33309"/>
    <cellStyle name="Normal 8 2 2 2 2 3 2 2" xfId="41723"/>
    <cellStyle name="Normal 8 2 2 2 2 3 3" xfId="33310"/>
    <cellStyle name="Normal 8 2 2 2 2 4" xfId="33311"/>
    <cellStyle name="Normal 8 2 2 2 2 4 2" xfId="33312"/>
    <cellStyle name="Normal 8 2 2 2 2 4 2 2" xfId="41724"/>
    <cellStyle name="Normal 8 2 2 2 2 4 3" xfId="33313"/>
    <cellStyle name="Normal 8 2 2 2 2 5" xfId="33314"/>
    <cellStyle name="Normal 8 2 2 2 2 5 2" xfId="41725"/>
    <cellStyle name="Normal 8 2 2 2 2 6" xfId="33315"/>
    <cellStyle name="Normal 8 2 2 2 2 7" xfId="45920"/>
    <cellStyle name="Normal 8 2 2 2 3" xfId="33316"/>
    <cellStyle name="Normal 8 2 2 2 3 2" xfId="33317"/>
    <cellStyle name="Normal 8 2 2 2 3 2 2" xfId="33318"/>
    <cellStyle name="Normal 8 2 2 2 3 2 2 2" xfId="41726"/>
    <cellStyle name="Normal 8 2 2 2 3 2 3" xfId="33319"/>
    <cellStyle name="Normal 8 2 2 2 3 3" xfId="33320"/>
    <cellStyle name="Normal 8 2 2 2 3 3 2" xfId="33321"/>
    <cellStyle name="Normal 8 2 2 2 3 3 2 2" xfId="41727"/>
    <cellStyle name="Normal 8 2 2 2 3 3 3" xfId="33322"/>
    <cellStyle name="Normal 8 2 2 2 3 4" xfId="33323"/>
    <cellStyle name="Normal 8 2 2 2 3 4 2" xfId="41728"/>
    <cellStyle name="Normal 8 2 2 2 3 5" xfId="33324"/>
    <cellStyle name="Normal 8 2 2 2 4" xfId="33325"/>
    <cellStyle name="Normal 8 2 2 2 4 2" xfId="33326"/>
    <cellStyle name="Normal 8 2 2 2 4 2 2" xfId="41729"/>
    <cellStyle name="Normal 8 2 2 2 4 3" xfId="33327"/>
    <cellStyle name="Normal 8 2 2 2 5" xfId="33328"/>
    <cellStyle name="Normal 8 2 2 2 5 2" xfId="33329"/>
    <cellStyle name="Normal 8 2 2 2 5 2 2" xfId="41730"/>
    <cellStyle name="Normal 8 2 2 2 5 3" xfId="33330"/>
    <cellStyle name="Normal 8 2 2 2 6" xfId="33331"/>
    <cellStyle name="Normal 8 2 2 2 6 2" xfId="41731"/>
    <cellStyle name="Normal 8 2 2 2 7" xfId="33332"/>
    <cellStyle name="Normal 8 2 2 2 8" xfId="33333"/>
    <cellStyle name="Normal 8 2 2 2 9" xfId="45921"/>
    <cellStyle name="Normal 8 2 2 3" xfId="2116"/>
    <cellStyle name="Normal 8 2 2 3 2" xfId="33334"/>
    <cellStyle name="Normal 8 2 2 3 2 2" xfId="33335"/>
    <cellStyle name="Normal 8 2 2 3 2 2 2" xfId="33336"/>
    <cellStyle name="Normal 8 2 2 3 2 2 2 2" xfId="41732"/>
    <cellStyle name="Normal 8 2 2 3 2 2 3" xfId="33337"/>
    <cellStyle name="Normal 8 2 2 3 2 3" xfId="33338"/>
    <cellStyle name="Normal 8 2 2 3 2 3 2" xfId="33339"/>
    <cellStyle name="Normal 8 2 2 3 2 3 2 2" xfId="41733"/>
    <cellStyle name="Normal 8 2 2 3 2 3 3" xfId="33340"/>
    <cellStyle name="Normal 8 2 2 3 2 4" xfId="33341"/>
    <cellStyle name="Normal 8 2 2 3 2 4 2" xfId="41734"/>
    <cellStyle name="Normal 8 2 2 3 2 5" xfId="33342"/>
    <cellStyle name="Normal 8 2 2 3 3" xfId="33343"/>
    <cellStyle name="Normal 8 2 2 3 3 2" xfId="33344"/>
    <cellStyle name="Normal 8 2 2 3 3 2 2" xfId="41735"/>
    <cellStyle name="Normal 8 2 2 3 3 3" xfId="33345"/>
    <cellStyle name="Normal 8 2 2 3 4" xfId="33346"/>
    <cellStyle name="Normal 8 2 2 3 4 2" xfId="33347"/>
    <cellStyle name="Normal 8 2 2 3 4 2 2" xfId="41736"/>
    <cellStyle name="Normal 8 2 2 3 4 3" xfId="33348"/>
    <cellStyle name="Normal 8 2 2 3 5" xfId="33349"/>
    <cellStyle name="Normal 8 2 2 3 5 2" xfId="41737"/>
    <cellStyle name="Normal 8 2 2 3 6" xfId="33350"/>
    <cellStyle name="Normal 8 2 2 3 7" xfId="45922"/>
    <cellStyle name="Normal 8 2 2 4" xfId="33351"/>
    <cellStyle name="Normal 8 2 2 4 2" xfId="33352"/>
    <cellStyle name="Normal 8 2 2 4 2 2" xfId="33353"/>
    <cellStyle name="Normal 8 2 2 4 2 2 2" xfId="41738"/>
    <cellStyle name="Normal 8 2 2 4 2 3" xfId="33354"/>
    <cellStyle name="Normal 8 2 2 4 3" xfId="33355"/>
    <cellStyle name="Normal 8 2 2 4 3 2" xfId="33356"/>
    <cellStyle name="Normal 8 2 2 4 3 2 2" xfId="41739"/>
    <cellStyle name="Normal 8 2 2 4 3 3" xfId="33357"/>
    <cellStyle name="Normal 8 2 2 4 4" xfId="33358"/>
    <cellStyle name="Normal 8 2 2 4 4 2" xfId="41740"/>
    <cellStyle name="Normal 8 2 2 4 5" xfId="33359"/>
    <cellStyle name="Normal 8 2 2 5" xfId="33360"/>
    <cellStyle name="Normal 8 2 2 5 2" xfId="33361"/>
    <cellStyle name="Normal 8 2 2 5 2 2" xfId="41741"/>
    <cellStyle name="Normal 8 2 2 5 3" xfId="33362"/>
    <cellStyle name="Normal 8 2 2 6" xfId="33363"/>
    <cellStyle name="Normal 8 2 2 6 2" xfId="33364"/>
    <cellStyle name="Normal 8 2 2 6 2 2" xfId="41742"/>
    <cellStyle name="Normal 8 2 2 6 3" xfId="33365"/>
    <cellStyle name="Normal 8 2 2 7" xfId="33366"/>
    <cellStyle name="Normal 8 2 2 7 2" xfId="41743"/>
    <cellStyle name="Normal 8 2 2 8" xfId="33367"/>
    <cellStyle name="Normal 8 2 2 9" xfId="41744"/>
    <cellStyle name="Normal 8 2 3" xfId="866"/>
    <cellStyle name="Normal 8 2 3 2" xfId="2117"/>
    <cellStyle name="Normal 8 2 3 2 2" xfId="33368"/>
    <cellStyle name="Normal 8 2 3 2 2 2" xfId="33369"/>
    <cellStyle name="Normal 8 2 3 2 2 2 2" xfId="33370"/>
    <cellStyle name="Normal 8 2 3 2 2 2 2 2" xfId="41745"/>
    <cellStyle name="Normal 8 2 3 2 2 2 3" xfId="33371"/>
    <cellStyle name="Normal 8 2 3 2 2 3" xfId="33372"/>
    <cellStyle name="Normal 8 2 3 2 2 3 2" xfId="33373"/>
    <cellStyle name="Normal 8 2 3 2 2 3 2 2" xfId="41746"/>
    <cellStyle name="Normal 8 2 3 2 2 3 3" xfId="33374"/>
    <cellStyle name="Normal 8 2 3 2 2 4" xfId="33375"/>
    <cellStyle name="Normal 8 2 3 2 2 4 2" xfId="41747"/>
    <cellStyle name="Normal 8 2 3 2 2 5" xfId="33376"/>
    <cellStyle name="Normal 8 2 3 2 3" xfId="33377"/>
    <cellStyle name="Normal 8 2 3 2 3 2" xfId="33378"/>
    <cellStyle name="Normal 8 2 3 2 3 2 2" xfId="41748"/>
    <cellStyle name="Normal 8 2 3 2 3 3" xfId="33379"/>
    <cellStyle name="Normal 8 2 3 2 4" xfId="33380"/>
    <cellStyle name="Normal 8 2 3 2 4 2" xfId="33381"/>
    <cellStyle name="Normal 8 2 3 2 4 2 2" xfId="41749"/>
    <cellStyle name="Normal 8 2 3 2 4 3" xfId="33382"/>
    <cellStyle name="Normal 8 2 3 2 5" xfId="33383"/>
    <cellStyle name="Normal 8 2 3 2 5 2" xfId="41750"/>
    <cellStyle name="Normal 8 2 3 2 6" xfId="33384"/>
    <cellStyle name="Normal 8 2 3 2 7" xfId="45923"/>
    <cellStyle name="Normal 8 2 3 3" xfId="2118"/>
    <cellStyle name="Normal 8 2 3 3 2" xfId="33385"/>
    <cellStyle name="Normal 8 2 3 3 2 2" xfId="33386"/>
    <cellStyle name="Normal 8 2 3 3 2 2 2" xfId="41751"/>
    <cellStyle name="Normal 8 2 3 3 2 3" xfId="33387"/>
    <cellStyle name="Normal 8 2 3 3 3" xfId="33388"/>
    <cellStyle name="Normal 8 2 3 3 3 2" xfId="33389"/>
    <cellStyle name="Normal 8 2 3 3 3 2 2" xfId="41752"/>
    <cellStyle name="Normal 8 2 3 3 3 3" xfId="33390"/>
    <cellStyle name="Normal 8 2 3 3 4" xfId="33391"/>
    <cellStyle name="Normal 8 2 3 3 4 2" xfId="41753"/>
    <cellStyle name="Normal 8 2 3 3 5" xfId="33392"/>
    <cellStyle name="Normal 8 2 3 3 6" xfId="45924"/>
    <cellStyle name="Normal 8 2 3 4" xfId="33393"/>
    <cellStyle name="Normal 8 2 3 4 2" xfId="33394"/>
    <cellStyle name="Normal 8 2 3 4 2 2" xfId="41754"/>
    <cellStyle name="Normal 8 2 3 4 3" xfId="33395"/>
    <cellStyle name="Normal 8 2 3 4 4" xfId="33396"/>
    <cellStyle name="Normal 8 2 3 4 5" xfId="44694"/>
    <cellStyle name="Normal 8 2 3 4 6" xfId="45023"/>
    <cellStyle name="Normal 8 2 3 5" xfId="33397"/>
    <cellStyle name="Normal 8 2 3 5 2" xfId="33398"/>
    <cellStyle name="Normal 8 2 3 5 2 2" xfId="41755"/>
    <cellStyle name="Normal 8 2 3 5 3" xfId="33399"/>
    <cellStyle name="Normal 8 2 3 6" xfId="33400"/>
    <cellStyle name="Normal 8 2 3 6 2" xfId="41756"/>
    <cellStyle name="Normal 8 2 3 7" xfId="33401"/>
    <cellStyle name="Normal 8 2 4" xfId="2119"/>
    <cellStyle name="Normal 8 2 4 2" xfId="33402"/>
    <cellStyle name="Normal 8 2 4 2 2" xfId="33403"/>
    <cellStyle name="Normal 8 2 4 2 2 2" xfId="33404"/>
    <cellStyle name="Normal 8 2 4 2 2 2 2" xfId="41757"/>
    <cellStyle name="Normal 8 2 4 2 2 3" xfId="33405"/>
    <cellStyle name="Normal 8 2 4 2 3" xfId="33406"/>
    <cellStyle name="Normal 8 2 4 2 3 2" xfId="33407"/>
    <cellStyle name="Normal 8 2 4 2 3 2 2" xfId="41758"/>
    <cellStyle name="Normal 8 2 4 2 3 3" xfId="33408"/>
    <cellStyle name="Normal 8 2 4 2 4" xfId="33409"/>
    <cellStyle name="Normal 8 2 4 2 4 2" xfId="41759"/>
    <cellStyle name="Normal 8 2 4 2 5" xfId="33410"/>
    <cellStyle name="Normal 8 2 4 3" xfId="33411"/>
    <cellStyle name="Normal 8 2 4 3 2" xfId="33412"/>
    <cellStyle name="Normal 8 2 4 3 2 2" xfId="41760"/>
    <cellStyle name="Normal 8 2 4 3 3" xfId="33413"/>
    <cellStyle name="Normal 8 2 4 4" xfId="33414"/>
    <cellStyle name="Normal 8 2 4 4 2" xfId="33415"/>
    <cellStyle name="Normal 8 2 4 4 2 2" xfId="41761"/>
    <cellStyle name="Normal 8 2 4 4 3" xfId="33416"/>
    <cellStyle name="Normal 8 2 4 5" xfId="33417"/>
    <cellStyle name="Normal 8 2 4 5 2" xfId="41762"/>
    <cellStyle name="Normal 8 2 4 6" xfId="33418"/>
    <cellStyle name="Normal 8 2 4 7" xfId="45925"/>
    <cellStyle name="Normal 8 2 5" xfId="2120"/>
    <cellStyle name="Normal 8 2 5 2" xfId="33419"/>
    <cellStyle name="Normal 8 2 5 2 2" xfId="33420"/>
    <cellStyle name="Normal 8 2 5 2 2 2" xfId="41763"/>
    <cellStyle name="Normal 8 2 5 2 3" xfId="33421"/>
    <cellStyle name="Normal 8 2 5 3" xfId="33422"/>
    <cellStyle name="Normal 8 2 5 3 2" xfId="33423"/>
    <cellStyle name="Normal 8 2 5 3 2 2" xfId="41764"/>
    <cellStyle name="Normal 8 2 5 3 3" xfId="33424"/>
    <cellStyle name="Normal 8 2 5 4" xfId="33425"/>
    <cellStyle name="Normal 8 2 5 4 2" xfId="41765"/>
    <cellStyle name="Normal 8 2 5 5" xfId="33426"/>
    <cellStyle name="Normal 8 2 5 6" xfId="45926"/>
    <cellStyle name="Normal 8 2 6" xfId="2121"/>
    <cellStyle name="Normal 8 2 6 2" xfId="33427"/>
    <cellStyle name="Normal 8 2 6 2 2" xfId="41766"/>
    <cellStyle name="Normal 8 2 6 3" xfId="33428"/>
    <cellStyle name="Normal 8 2 7" xfId="33429"/>
    <cellStyle name="Normal 8 2 7 2" xfId="33430"/>
    <cellStyle name="Normal 8 2 7 2 2" xfId="41767"/>
    <cellStyle name="Normal 8 2 7 3" xfId="33431"/>
    <cellStyle name="Normal 8 2 8" xfId="33432"/>
    <cellStyle name="Normal 8 2 8 2" xfId="41768"/>
    <cellStyle name="Normal 8 2 9" xfId="33433"/>
    <cellStyle name="Normal 8 2 9 2" xfId="41769"/>
    <cellStyle name="Normal 8 3" xfId="867"/>
    <cellStyle name="Normal 8 3 10" xfId="45024"/>
    <cellStyle name="Normal 8 3 2" xfId="868"/>
    <cellStyle name="Normal 8 3 2 2" xfId="2122"/>
    <cellStyle name="Normal 8 3 2 2 2" xfId="33434"/>
    <cellStyle name="Normal 8 3 2 2 2 2" xfId="33435"/>
    <cellStyle name="Normal 8 3 2 2 2 2 2" xfId="33436"/>
    <cellStyle name="Normal 8 3 2 2 2 2 2 2" xfId="41770"/>
    <cellStyle name="Normal 8 3 2 2 2 2 3" xfId="33437"/>
    <cellStyle name="Normal 8 3 2 2 2 3" xfId="33438"/>
    <cellStyle name="Normal 8 3 2 2 2 3 2" xfId="33439"/>
    <cellStyle name="Normal 8 3 2 2 2 3 2 2" xfId="41771"/>
    <cellStyle name="Normal 8 3 2 2 2 3 3" xfId="33440"/>
    <cellStyle name="Normal 8 3 2 2 2 4" xfId="33441"/>
    <cellStyle name="Normal 8 3 2 2 2 4 2" xfId="41772"/>
    <cellStyle name="Normal 8 3 2 2 2 5" xfId="33442"/>
    <cellStyle name="Normal 8 3 2 2 3" xfId="33443"/>
    <cellStyle name="Normal 8 3 2 2 3 2" xfId="33444"/>
    <cellStyle name="Normal 8 3 2 2 3 2 2" xfId="41773"/>
    <cellStyle name="Normal 8 3 2 2 3 3" xfId="33445"/>
    <cellStyle name="Normal 8 3 2 2 4" xfId="33446"/>
    <cellStyle name="Normal 8 3 2 2 4 2" xfId="33447"/>
    <cellStyle name="Normal 8 3 2 2 4 2 2" xfId="41774"/>
    <cellStyle name="Normal 8 3 2 2 4 3" xfId="33448"/>
    <cellStyle name="Normal 8 3 2 2 5" xfId="33449"/>
    <cellStyle name="Normal 8 3 2 2 5 2" xfId="41775"/>
    <cellStyle name="Normal 8 3 2 2 6" xfId="33450"/>
    <cellStyle name="Normal 8 3 2 2 7" xfId="45927"/>
    <cellStyle name="Normal 8 3 2 3" xfId="33451"/>
    <cellStyle name="Normal 8 3 2 3 2" xfId="33452"/>
    <cellStyle name="Normal 8 3 2 3 2 2" xfId="33453"/>
    <cellStyle name="Normal 8 3 2 3 2 2 2" xfId="41776"/>
    <cellStyle name="Normal 8 3 2 3 2 3" xfId="33454"/>
    <cellStyle name="Normal 8 3 2 3 3" xfId="33455"/>
    <cellStyle name="Normal 8 3 2 3 3 2" xfId="33456"/>
    <cellStyle name="Normal 8 3 2 3 3 2 2" xfId="41777"/>
    <cellStyle name="Normal 8 3 2 3 3 3" xfId="33457"/>
    <cellStyle name="Normal 8 3 2 3 4" xfId="33458"/>
    <cellStyle name="Normal 8 3 2 3 4 2" xfId="41778"/>
    <cellStyle name="Normal 8 3 2 3 5" xfId="33459"/>
    <cellStyle name="Normal 8 3 2 4" xfId="33460"/>
    <cellStyle name="Normal 8 3 2 4 2" xfId="33461"/>
    <cellStyle name="Normal 8 3 2 4 2 2" xfId="41779"/>
    <cellStyle name="Normal 8 3 2 4 3" xfId="33462"/>
    <cellStyle name="Normal 8 3 2 5" xfId="33463"/>
    <cellStyle name="Normal 8 3 2 5 2" xfId="33464"/>
    <cellStyle name="Normal 8 3 2 5 2 2" xfId="41780"/>
    <cellStyle name="Normal 8 3 2 5 3" xfId="33465"/>
    <cellStyle name="Normal 8 3 2 6" xfId="33466"/>
    <cellStyle name="Normal 8 3 2 6 2" xfId="41781"/>
    <cellStyle name="Normal 8 3 2 7" xfId="33467"/>
    <cellStyle name="Normal 8 3 2 8" xfId="45928"/>
    <cellStyle name="Normal 8 3 3" xfId="2123"/>
    <cellStyle name="Normal 8 3 3 2" xfId="33468"/>
    <cellStyle name="Normal 8 3 3 2 2" xfId="33469"/>
    <cellStyle name="Normal 8 3 3 2 2 2" xfId="33470"/>
    <cellStyle name="Normal 8 3 3 2 2 2 2" xfId="41782"/>
    <cellStyle name="Normal 8 3 3 2 2 3" xfId="33471"/>
    <cellStyle name="Normal 8 3 3 2 3" xfId="33472"/>
    <cellStyle name="Normal 8 3 3 2 3 2" xfId="33473"/>
    <cellStyle name="Normal 8 3 3 2 3 2 2" xfId="41783"/>
    <cellStyle name="Normal 8 3 3 2 3 3" xfId="33474"/>
    <cellStyle name="Normal 8 3 3 2 4" xfId="33475"/>
    <cellStyle name="Normal 8 3 3 2 4 2" xfId="41784"/>
    <cellStyle name="Normal 8 3 3 2 5" xfId="33476"/>
    <cellStyle name="Normal 8 3 3 3" xfId="33477"/>
    <cellStyle name="Normal 8 3 3 3 2" xfId="33478"/>
    <cellStyle name="Normal 8 3 3 3 2 2" xfId="41785"/>
    <cellStyle name="Normal 8 3 3 3 3" xfId="33479"/>
    <cellStyle name="Normal 8 3 3 4" xfId="33480"/>
    <cellStyle name="Normal 8 3 3 4 2" xfId="33481"/>
    <cellStyle name="Normal 8 3 3 4 2 2" xfId="41786"/>
    <cellStyle name="Normal 8 3 3 4 3" xfId="33482"/>
    <cellStyle name="Normal 8 3 3 5" xfId="33483"/>
    <cellStyle name="Normal 8 3 3 5 2" xfId="41787"/>
    <cellStyle name="Normal 8 3 3 6" xfId="33484"/>
    <cellStyle name="Normal 8 3 3 7" xfId="45929"/>
    <cellStyle name="Normal 8 3 4" xfId="2124"/>
    <cellStyle name="Normal 8 3 4 2" xfId="33485"/>
    <cellStyle name="Normal 8 3 4 2 2" xfId="33486"/>
    <cellStyle name="Normal 8 3 4 2 2 2" xfId="41788"/>
    <cellStyle name="Normal 8 3 4 2 3" xfId="33487"/>
    <cellStyle name="Normal 8 3 4 3" xfId="33488"/>
    <cellStyle name="Normal 8 3 4 3 2" xfId="33489"/>
    <cellStyle name="Normal 8 3 4 3 2 2" xfId="41789"/>
    <cellStyle name="Normal 8 3 4 3 3" xfId="33490"/>
    <cellStyle name="Normal 8 3 4 4" xfId="33491"/>
    <cellStyle name="Normal 8 3 4 4 2" xfId="41790"/>
    <cellStyle name="Normal 8 3 4 5" xfId="33492"/>
    <cellStyle name="Normal 8 3 4 6" xfId="45930"/>
    <cellStyle name="Normal 8 3 5" xfId="2125"/>
    <cellStyle name="Normal 8 3 5 2" xfId="33493"/>
    <cellStyle name="Normal 8 3 5 2 2" xfId="41791"/>
    <cellStyle name="Normal 8 3 5 3" xfId="33494"/>
    <cellStyle name="Normal 8 3 5 4" xfId="45931"/>
    <cellStyle name="Normal 8 3 6" xfId="33495"/>
    <cellStyle name="Normal 8 3 6 2" xfId="33496"/>
    <cellStyle name="Normal 8 3 6 2 2" xfId="41792"/>
    <cellStyle name="Normal 8 3 6 3" xfId="33497"/>
    <cellStyle name="Normal 8 3 7" xfId="33498"/>
    <cellStyle name="Normal 8 3 7 2" xfId="41793"/>
    <cellStyle name="Normal 8 3 8" xfId="33499"/>
    <cellStyle name="Normal 8 3 9" xfId="41794"/>
    <cellStyle name="Normal 8 4" xfId="869"/>
    <cellStyle name="Normal 8 4 2" xfId="870"/>
    <cellStyle name="Normal 8 4 2 2" xfId="33500"/>
    <cellStyle name="Normal 8 4 2 2 2" xfId="33501"/>
    <cellStyle name="Normal 8 4 2 2 2 2" xfId="33502"/>
    <cellStyle name="Normal 8 4 2 2 2 2 2" xfId="33503"/>
    <cellStyle name="Normal 8 4 2 2 2 2 2 2" xfId="41795"/>
    <cellStyle name="Normal 8 4 2 2 2 2 3" xfId="33504"/>
    <cellStyle name="Normal 8 4 2 2 2 3" xfId="33505"/>
    <cellStyle name="Normal 8 4 2 2 2 3 2" xfId="33506"/>
    <cellStyle name="Normal 8 4 2 2 2 3 2 2" xfId="41796"/>
    <cellStyle name="Normal 8 4 2 2 2 3 3" xfId="33507"/>
    <cellStyle name="Normal 8 4 2 2 2 4" xfId="33508"/>
    <cellStyle name="Normal 8 4 2 2 2 4 2" xfId="41797"/>
    <cellStyle name="Normal 8 4 2 2 2 5" xfId="33509"/>
    <cellStyle name="Normal 8 4 2 2 3" xfId="33510"/>
    <cellStyle name="Normal 8 4 2 2 3 2" xfId="33511"/>
    <cellStyle name="Normal 8 4 2 2 3 2 2" xfId="41798"/>
    <cellStyle name="Normal 8 4 2 2 3 3" xfId="33512"/>
    <cellStyle name="Normal 8 4 2 2 4" xfId="33513"/>
    <cellStyle name="Normal 8 4 2 2 4 2" xfId="33514"/>
    <cellStyle name="Normal 8 4 2 2 4 2 2" xfId="41799"/>
    <cellStyle name="Normal 8 4 2 2 4 3" xfId="33515"/>
    <cellStyle name="Normal 8 4 2 2 5" xfId="33516"/>
    <cellStyle name="Normal 8 4 2 2 5 2" xfId="41800"/>
    <cellStyle name="Normal 8 4 2 2 6" xfId="33517"/>
    <cellStyle name="Normal 8 4 2 3" xfId="33518"/>
    <cellStyle name="Normal 8 4 2 3 2" xfId="33519"/>
    <cellStyle name="Normal 8 4 2 3 2 2" xfId="33520"/>
    <cellStyle name="Normal 8 4 2 3 2 2 2" xfId="41801"/>
    <cellStyle name="Normal 8 4 2 3 2 3" xfId="33521"/>
    <cellStyle name="Normal 8 4 2 3 3" xfId="33522"/>
    <cellStyle name="Normal 8 4 2 3 3 2" xfId="33523"/>
    <cellStyle name="Normal 8 4 2 3 3 2 2" xfId="41802"/>
    <cellStyle name="Normal 8 4 2 3 3 3" xfId="33524"/>
    <cellStyle name="Normal 8 4 2 3 4" xfId="33525"/>
    <cellStyle name="Normal 8 4 2 3 4 2" xfId="41803"/>
    <cellStyle name="Normal 8 4 2 3 5" xfId="33526"/>
    <cellStyle name="Normal 8 4 2 4" xfId="33527"/>
    <cellStyle name="Normal 8 4 2 4 2" xfId="33528"/>
    <cellStyle name="Normal 8 4 2 4 2 2" xfId="41804"/>
    <cellStyle name="Normal 8 4 2 4 3" xfId="33529"/>
    <cellStyle name="Normal 8 4 2 5" xfId="33530"/>
    <cellStyle name="Normal 8 4 2 5 2" xfId="33531"/>
    <cellStyle name="Normal 8 4 2 5 2 2" xfId="41805"/>
    <cellStyle name="Normal 8 4 2 5 3" xfId="33532"/>
    <cellStyle name="Normal 8 4 2 6" xfId="33533"/>
    <cellStyle name="Normal 8 4 2 6 2" xfId="41806"/>
    <cellStyle name="Normal 8 4 2 7" xfId="33534"/>
    <cellStyle name="Normal 8 4 2 8" xfId="45932"/>
    <cellStyle name="Normal 8 4 3" xfId="2126"/>
    <cellStyle name="Normal 8 4 3 2" xfId="33535"/>
    <cellStyle name="Normal 8 4 3 2 2" xfId="33536"/>
    <cellStyle name="Normal 8 4 3 2 2 2" xfId="33537"/>
    <cellStyle name="Normal 8 4 3 2 2 2 2" xfId="41807"/>
    <cellStyle name="Normal 8 4 3 2 2 3" xfId="33538"/>
    <cellStyle name="Normal 8 4 3 2 3" xfId="33539"/>
    <cellStyle name="Normal 8 4 3 2 3 2" xfId="33540"/>
    <cellStyle name="Normal 8 4 3 2 3 2 2" xfId="41808"/>
    <cellStyle name="Normal 8 4 3 2 3 3" xfId="33541"/>
    <cellStyle name="Normal 8 4 3 2 4" xfId="33542"/>
    <cellStyle name="Normal 8 4 3 2 4 2" xfId="41809"/>
    <cellStyle name="Normal 8 4 3 2 5" xfId="33543"/>
    <cellStyle name="Normal 8 4 3 3" xfId="33544"/>
    <cellStyle name="Normal 8 4 3 3 2" xfId="33545"/>
    <cellStyle name="Normal 8 4 3 3 2 2" xfId="41810"/>
    <cellStyle name="Normal 8 4 3 3 3" xfId="33546"/>
    <cellStyle name="Normal 8 4 3 4" xfId="33547"/>
    <cellStyle name="Normal 8 4 3 4 2" xfId="33548"/>
    <cellStyle name="Normal 8 4 3 4 2 2" xfId="41811"/>
    <cellStyle name="Normal 8 4 3 4 3" xfId="33549"/>
    <cellStyle name="Normal 8 4 3 5" xfId="33550"/>
    <cellStyle name="Normal 8 4 3 5 2" xfId="41812"/>
    <cellStyle name="Normal 8 4 3 6" xfId="33551"/>
    <cellStyle name="Normal 8 4 3 7" xfId="45933"/>
    <cellStyle name="Normal 8 4 4" xfId="33552"/>
    <cellStyle name="Normal 8 4 4 2" xfId="33553"/>
    <cellStyle name="Normal 8 4 4 2 2" xfId="33554"/>
    <cellStyle name="Normal 8 4 4 2 2 2" xfId="41813"/>
    <cellStyle name="Normal 8 4 4 2 3" xfId="33555"/>
    <cellStyle name="Normal 8 4 4 3" xfId="33556"/>
    <cellStyle name="Normal 8 4 4 3 2" xfId="33557"/>
    <cellStyle name="Normal 8 4 4 3 2 2" xfId="41814"/>
    <cellStyle name="Normal 8 4 4 3 3" xfId="33558"/>
    <cellStyle name="Normal 8 4 4 4" xfId="33559"/>
    <cellStyle name="Normal 8 4 4 4 2" xfId="41815"/>
    <cellStyle name="Normal 8 4 4 5" xfId="33560"/>
    <cellStyle name="Normal 8 4 4 6" xfId="33561"/>
    <cellStyle name="Normal 8 4 4 7" xfId="44695"/>
    <cellStyle name="Normal 8 4 4 8" xfId="45025"/>
    <cellStyle name="Normal 8 4 5" xfId="33562"/>
    <cellStyle name="Normal 8 4 5 2" xfId="33563"/>
    <cellStyle name="Normal 8 4 5 2 2" xfId="41816"/>
    <cellStyle name="Normal 8 4 5 3" xfId="33564"/>
    <cellStyle name="Normal 8 4 6" xfId="33565"/>
    <cellStyle name="Normal 8 4 6 2" xfId="33566"/>
    <cellStyle name="Normal 8 4 6 2 2" xfId="41817"/>
    <cellStyle name="Normal 8 4 6 3" xfId="33567"/>
    <cellStyle name="Normal 8 4 7" xfId="33568"/>
    <cellStyle name="Normal 8 4 7 2" xfId="41818"/>
    <cellStyle name="Normal 8 4 8" xfId="33569"/>
    <cellStyle name="Normal 8 5" xfId="871"/>
    <cellStyle name="Normal 8 5 2" xfId="2127"/>
    <cellStyle name="Normal 8 5 2 2" xfId="33570"/>
    <cellStyle name="Normal 8 5 2 2 2" xfId="33571"/>
    <cellStyle name="Normal 8 5 2 2 2 2" xfId="33572"/>
    <cellStyle name="Normal 8 5 2 2 2 2 2" xfId="41819"/>
    <cellStyle name="Normal 8 5 2 2 2 3" xfId="33573"/>
    <cellStyle name="Normal 8 5 2 2 3" xfId="33574"/>
    <cellStyle name="Normal 8 5 2 2 3 2" xfId="33575"/>
    <cellStyle name="Normal 8 5 2 2 3 2 2" xfId="41820"/>
    <cellStyle name="Normal 8 5 2 2 3 3" xfId="33576"/>
    <cellStyle name="Normal 8 5 2 2 4" xfId="33577"/>
    <cellStyle name="Normal 8 5 2 2 4 2" xfId="41821"/>
    <cellStyle name="Normal 8 5 2 2 5" xfId="33578"/>
    <cellStyle name="Normal 8 5 2 3" xfId="33579"/>
    <cellStyle name="Normal 8 5 2 3 2" xfId="33580"/>
    <cellStyle name="Normal 8 5 2 3 2 2" xfId="41822"/>
    <cellStyle name="Normal 8 5 2 3 3" xfId="33581"/>
    <cellStyle name="Normal 8 5 2 4" xfId="33582"/>
    <cellStyle name="Normal 8 5 2 4 2" xfId="33583"/>
    <cellStyle name="Normal 8 5 2 4 2 2" xfId="41823"/>
    <cellStyle name="Normal 8 5 2 4 3" xfId="33584"/>
    <cellStyle name="Normal 8 5 2 5" xfId="33585"/>
    <cellStyle name="Normal 8 5 2 5 2" xfId="41824"/>
    <cellStyle name="Normal 8 5 2 6" xfId="33586"/>
    <cellStyle name="Normal 8 5 2 7" xfId="45934"/>
    <cellStyle name="Normal 8 5 3" xfId="2128"/>
    <cellStyle name="Normal 8 5 3 2" xfId="33587"/>
    <cellStyle name="Normal 8 5 3 2 2" xfId="33588"/>
    <cellStyle name="Normal 8 5 3 2 2 2" xfId="41825"/>
    <cellStyle name="Normal 8 5 3 2 3" xfId="33589"/>
    <cellStyle name="Normal 8 5 3 3" xfId="33590"/>
    <cellStyle name="Normal 8 5 3 3 2" xfId="33591"/>
    <cellStyle name="Normal 8 5 3 3 2 2" xfId="41826"/>
    <cellStyle name="Normal 8 5 3 3 3" xfId="33592"/>
    <cellStyle name="Normal 8 5 3 4" xfId="33593"/>
    <cellStyle name="Normal 8 5 3 4 2" xfId="41827"/>
    <cellStyle name="Normal 8 5 3 5" xfId="33594"/>
    <cellStyle name="Normal 8 5 3 6" xfId="45935"/>
    <cellStyle name="Normal 8 5 4" xfId="33595"/>
    <cellStyle name="Normal 8 5 4 2" xfId="33596"/>
    <cellStyle name="Normal 8 5 4 2 2" xfId="41828"/>
    <cellStyle name="Normal 8 5 4 3" xfId="33597"/>
    <cellStyle name="Normal 8 5 5" xfId="33598"/>
    <cellStyle name="Normal 8 5 5 2" xfId="33599"/>
    <cellStyle name="Normal 8 5 5 2 2" xfId="41829"/>
    <cellStyle name="Normal 8 5 5 3" xfId="33600"/>
    <cellStyle name="Normal 8 5 6" xfId="33601"/>
    <cellStyle name="Normal 8 5 6 2" xfId="41830"/>
    <cellStyle name="Normal 8 5 7" xfId="33602"/>
    <cellStyle name="Normal 8 5 8" xfId="45936"/>
    <cellStyle name="Normal 8 6" xfId="2129"/>
    <cellStyle name="Normal 8 6 2" xfId="33603"/>
    <cellStyle name="Normal 8 6 2 2" xfId="33604"/>
    <cellStyle name="Normal 8 6 2 2 2" xfId="33605"/>
    <cellStyle name="Normal 8 6 2 2 2 2" xfId="41831"/>
    <cellStyle name="Normal 8 6 2 2 3" xfId="33606"/>
    <cellStyle name="Normal 8 6 2 3" xfId="33607"/>
    <cellStyle name="Normal 8 6 2 3 2" xfId="33608"/>
    <cellStyle name="Normal 8 6 2 3 2 2" xfId="41832"/>
    <cellStyle name="Normal 8 6 2 3 3" xfId="33609"/>
    <cellStyle name="Normal 8 6 2 4" xfId="33610"/>
    <cellStyle name="Normal 8 6 2 4 2" xfId="41833"/>
    <cellStyle name="Normal 8 6 2 5" xfId="33611"/>
    <cellStyle name="Normal 8 6 3" xfId="33612"/>
    <cellStyle name="Normal 8 6 3 2" xfId="33613"/>
    <cellStyle name="Normal 8 6 3 2 2" xfId="41834"/>
    <cellStyle name="Normal 8 6 3 3" xfId="33614"/>
    <cellStyle name="Normal 8 6 4" xfId="33615"/>
    <cellStyle name="Normal 8 6 4 2" xfId="33616"/>
    <cellStyle name="Normal 8 6 4 2 2" xfId="41835"/>
    <cellStyle name="Normal 8 6 4 3" xfId="33617"/>
    <cellStyle name="Normal 8 6 5" xfId="33618"/>
    <cellStyle name="Normal 8 6 5 2" xfId="41836"/>
    <cellStyle name="Normal 8 6 6" xfId="33619"/>
    <cellStyle name="Normal 8 6 7" xfId="45937"/>
    <cellStyle name="Normal 8 7" xfId="2130"/>
    <cellStyle name="Normal 8 7 2" xfId="33620"/>
    <cellStyle name="Normal 8 7 2 2" xfId="33621"/>
    <cellStyle name="Normal 8 7 2 2 2" xfId="41837"/>
    <cellStyle name="Normal 8 7 2 3" xfId="33622"/>
    <cellStyle name="Normal 8 7 3" xfId="33623"/>
    <cellStyle name="Normal 8 7 3 2" xfId="33624"/>
    <cellStyle name="Normal 8 7 3 2 2" xfId="41838"/>
    <cellStyle name="Normal 8 7 3 3" xfId="33625"/>
    <cellStyle name="Normal 8 7 4" xfId="33626"/>
    <cellStyle name="Normal 8 7 4 2" xfId="41839"/>
    <cellStyle name="Normal 8 7 5" xfId="33627"/>
    <cellStyle name="Normal 8 7 6" xfId="45938"/>
    <cellStyle name="Normal 8 8" xfId="2131"/>
    <cellStyle name="Normal 8 8 2" xfId="33628"/>
    <cellStyle name="Normal 8 8 2 2" xfId="41840"/>
    <cellStyle name="Normal 8 8 3" xfId="33629"/>
    <cellStyle name="Normal 8 8 3 2" xfId="43959"/>
    <cellStyle name="Normal 8 8 4" xfId="43960"/>
    <cellStyle name="Normal 8 8 4 2" xfId="43961"/>
    <cellStyle name="Normal 8 8 5" xfId="43962"/>
    <cellStyle name="Normal 8 9" xfId="2132"/>
    <cellStyle name="Normal 8 9 2" xfId="33630"/>
    <cellStyle name="Normal 8 9 2 2" xfId="41841"/>
    <cellStyle name="Normal 8 9 3" xfId="33631"/>
    <cellStyle name="Normal 8 9 4" xfId="45939"/>
    <cellStyle name="Normal 8_2112 Salary" xfId="33632"/>
    <cellStyle name="Normal 80" xfId="872"/>
    <cellStyle name="Normal 80 2" xfId="41842"/>
    <cellStyle name="Normal 80 3" xfId="41843"/>
    <cellStyle name="Normal 81" xfId="873"/>
    <cellStyle name="Normal 81 2" xfId="33633"/>
    <cellStyle name="Normal 81 2 2" xfId="33634"/>
    <cellStyle name="Normal 81 2 2 2" xfId="33635"/>
    <cellStyle name="Normal 81 2 2 2 2" xfId="41844"/>
    <cellStyle name="Normal 81 2 2 3" xfId="33636"/>
    <cellStyle name="Normal 81 2 3" xfId="33637"/>
    <cellStyle name="Normal 81 2 3 2" xfId="33638"/>
    <cellStyle name="Normal 81 2 3 2 2" xfId="41845"/>
    <cellStyle name="Normal 81 2 3 3" xfId="33639"/>
    <cellStyle name="Normal 81 2 4" xfId="33640"/>
    <cellStyle name="Normal 81 2 4 2" xfId="41846"/>
    <cellStyle name="Normal 81 2 5" xfId="33641"/>
    <cellStyle name="Normal 81 3" xfId="33642"/>
    <cellStyle name="Normal 81 3 2" xfId="33643"/>
    <cellStyle name="Normal 81 3 2 2" xfId="41847"/>
    <cellStyle name="Normal 81 3 3" xfId="33644"/>
    <cellStyle name="Normal 81 4" xfId="33645"/>
    <cellStyle name="Normal 81 4 2" xfId="33646"/>
    <cellStyle name="Normal 81 4 2 2" xfId="41848"/>
    <cellStyle name="Normal 81 4 3" xfId="33647"/>
    <cellStyle name="Normal 81 5" xfId="33648"/>
    <cellStyle name="Normal 81 5 2" xfId="41849"/>
    <cellStyle name="Normal 81 6" xfId="33649"/>
    <cellStyle name="Normal 81 7" xfId="41850"/>
    <cellStyle name="Normal 82" xfId="874"/>
    <cellStyle name="Normal 82 2" xfId="33650"/>
    <cellStyle name="Normal 82 2 2" xfId="33651"/>
    <cellStyle name="Normal 82 2 2 2" xfId="33652"/>
    <cellStyle name="Normal 82 2 2 2 2" xfId="41851"/>
    <cellStyle name="Normal 82 2 2 3" xfId="33653"/>
    <cellStyle name="Normal 82 2 3" xfId="33654"/>
    <cellStyle name="Normal 82 2 3 2" xfId="33655"/>
    <cellStyle name="Normal 82 2 3 2 2" xfId="41852"/>
    <cellStyle name="Normal 82 2 3 3" xfId="33656"/>
    <cellStyle name="Normal 82 2 4" xfId="33657"/>
    <cellStyle name="Normal 82 2 4 2" xfId="41853"/>
    <cellStyle name="Normal 82 2 5" xfId="33658"/>
    <cellStyle name="Normal 82 3" xfId="33659"/>
    <cellStyle name="Normal 82 3 2" xfId="33660"/>
    <cellStyle name="Normal 82 3 2 2" xfId="41854"/>
    <cellStyle name="Normal 82 3 3" xfId="33661"/>
    <cellStyle name="Normal 82 4" xfId="33662"/>
    <cellStyle name="Normal 82 4 2" xfId="33663"/>
    <cellStyle name="Normal 82 4 2 2" xfId="41855"/>
    <cellStyle name="Normal 82 4 3" xfId="33664"/>
    <cellStyle name="Normal 82 5" xfId="33665"/>
    <cellStyle name="Normal 82 5 2" xfId="41856"/>
    <cellStyle name="Normal 82 6" xfId="33666"/>
    <cellStyle name="Normal 82 7" xfId="41857"/>
    <cellStyle name="Normal 83" xfId="875"/>
    <cellStyle name="Normal 83 2" xfId="41858"/>
    <cellStyle name="Normal 83 3" xfId="41859"/>
    <cellStyle name="Normal 84" xfId="876"/>
    <cellStyle name="Normal 84 2" xfId="877"/>
    <cellStyle name="Normal 84 2 2" xfId="2133"/>
    <cellStyle name="Normal 84 2 2 2" xfId="33667"/>
    <cellStyle name="Normal 84 2 2 2 2" xfId="41860"/>
    <cellStyle name="Normal 84 2 2 3" xfId="33668"/>
    <cellStyle name="Normal 84 2 3" xfId="33669"/>
    <cellStyle name="Normal 84 2 3 2" xfId="33670"/>
    <cellStyle name="Normal 84 2 3 2 2" xfId="41861"/>
    <cellStyle name="Normal 84 2 3 3" xfId="33671"/>
    <cellStyle name="Normal 84 2 4" xfId="33672"/>
    <cellStyle name="Normal 84 2 4 2" xfId="41862"/>
    <cellStyle name="Normal 84 2 5" xfId="33673"/>
    <cellStyle name="Normal 84 2 6" xfId="41863"/>
    <cellStyle name="Normal 84 3" xfId="878"/>
    <cellStyle name="Normal 84 3 2" xfId="33674"/>
    <cellStyle name="Normal 84 3 2 2" xfId="41864"/>
    <cellStyle name="Normal 84 3 3" xfId="33675"/>
    <cellStyle name="Normal 84 3 4" xfId="41865"/>
    <cellStyle name="Normal 84 4" xfId="2134"/>
    <cellStyle name="Normal 84 4 2" xfId="33676"/>
    <cellStyle name="Normal 84 4 2 2" xfId="41866"/>
    <cellStyle name="Normal 84 4 3" xfId="33677"/>
    <cellStyle name="Normal 84 5" xfId="2135"/>
    <cellStyle name="Normal 84 5 2" xfId="41867"/>
    <cellStyle name="Normal 84 5 3" xfId="45940"/>
    <cellStyle name="Normal 84 6" xfId="33678"/>
    <cellStyle name="Normal 84 7" xfId="41868"/>
    <cellStyle name="Normal 85" xfId="879"/>
    <cellStyle name="Normal 85 2" xfId="880"/>
    <cellStyle name="Normal 85 2 2" xfId="2136"/>
    <cellStyle name="Normal 85 2 2 2" xfId="41869"/>
    <cellStyle name="Normal 85 2 3" xfId="33679"/>
    <cellStyle name="Normal 85 2 4" xfId="41870"/>
    <cellStyle name="Normal 85 3" xfId="881"/>
    <cellStyle name="Normal 85 3 2" xfId="33680"/>
    <cellStyle name="Normal 85 3 2 2" xfId="41871"/>
    <cellStyle name="Normal 85 3 3" xfId="33681"/>
    <cellStyle name="Normal 85 3 4" xfId="41872"/>
    <cellStyle name="Normal 85 4" xfId="33682"/>
    <cellStyle name="Normal 85 4 2" xfId="41873"/>
    <cellStyle name="Normal 85 5" xfId="33683"/>
    <cellStyle name="Normal 85 6" xfId="41874"/>
    <cellStyle name="Normal 86" xfId="882"/>
    <cellStyle name="Normal 86 2" xfId="883"/>
    <cellStyle name="Normal 86 2 2" xfId="41875"/>
    <cellStyle name="Normal 86 2 3" xfId="45941"/>
    <cellStyle name="Normal 86 3" xfId="2137"/>
    <cellStyle name="Normal 86 3 2" xfId="41876"/>
    <cellStyle name="Normal 86 4" xfId="41877"/>
    <cellStyle name="Normal 86 5" xfId="41878"/>
    <cellStyle name="Normal 87" xfId="884"/>
    <cellStyle name="Normal 87 2" xfId="2138"/>
    <cellStyle name="Normal 87 2 2" xfId="41879"/>
    <cellStyle name="Normal 87 3" xfId="41880"/>
    <cellStyle name="Normal 87 4" xfId="41881"/>
    <cellStyle name="Normal 88" xfId="885"/>
    <cellStyle name="Normal 88 2" xfId="2139"/>
    <cellStyle name="Normal 88 2 2" xfId="41882"/>
    <cellStyle name="Normal 88 3" xfId="41883"/>
    <cellStyle name="Normal 88 4" xfId="41884"/>
    <cellStyle name="Normal 89" xfId="886"/>
    <cellStyle name="Normal 89 2" xfId="41885"/>
    <cellStyle name="Normal 89 3" xfId="41886"/>
    <cellStyle name="Normal 9" xfId="887"/>
    <cellStyle name="Normal 9 10" xfId="2140"/>
    <cellStyle name="Normal 9 10 2" xfId="41887"/>
    <cellStyle name="Normal 9 10 3" xfId="45942"/>
    <cellStyle name="Normal 9 11" xfId="2141"/>
    <cellStyle name="Normal 9 11 2" xfId="41888"/>
    <cellStyle name="Normal 9 11 3" xfId="45943"/>
    <cellStyle name="Normal 9 12" xfId="2142"/>
    <cellStyle name="Normal 9 12 2" xfId="41889"/>
    <cellStyle name="Normal 9 13" xfId="2143"/>
    <cellStyle name="Normal 9 13 2" xfId="41890"/>
    <cellStyle name="Normal 9 13 3" xfId="45944"/>
    <cellStyle name="Normal 9 14" xfId="33684"/>
    <cellStyle name="Normal 9 15" xfId="41891"/>
    <cellStyle name="Normal 9 2" xfId="888"/>
    <cellStyle name="Normal 9 2 10" xfId="2144"/>
    <cellStyle name="Normal 9 2 10 2" xfId="41892"/>
    <cellStyle name="Normal 9 2 10 3" xfId="45945"/>
    <cellStyle name="Normal 9 2 11" xfId="2145"/>
    <cellStyle name="Normal 9 2 11 2" xfId="41893"/>
    <cellStyle name="Normal 9 2 12" xfId="33685"/>
    <cellStyle name="Normal 9 2 12 2" xfId="41894"/>
    <cellStyle name="Normal 9 2 12 3" xfId="45026"/>
    <cellStyle name="Normal 9 2 13" xfId="41895"/>
    <cellStyle name="Normal 9 2 14" xfId="41896"/>
    <cellStyle name="Normal 9 2 2" xfId="889"/>
    <cellStyle name="Normal 9 2 2 2" xfId="890"/>
    <cellStyle name="Normal 9 2 2 2 10" xfId="2146"/>
    <cellStyle name="Normal 9 2 2 2 2" xfId="2147"/>
    <cellStyle name="Normal 9 2 2 2 2 2" xfId="33686"/>
    <cellStyle name="Normal 9 2 2 2 2 2 2" xfId="33687"/>
    <cellStyle name="Normal 9 2 2 2 2 2 2 2" xfId="33688"/>
    <cellStyle name="Normal 9 2 2 2 2 2 2 2 2" xfId="41897"/>
    <cellStyle name="Normal 9 2 2 2 2 2 2 3" xfId="33689"/>
    <cellStyle name="Normal 9 2 2 2 2 2 3" xfId="33690"/>
    <cellStyle name="Normal 9 2 2 2 2 2 3 2" xfId="33691"/>
    <cellStyle name="Normal 9 2 2 2 2 2 3 2 2" xfId="41898"/>
    <cellStyle name="Normal 9 2 2 2 2 2 3 3" xfId="33692"/>
    <cellStyle name="Normal 9 2 2 2 2 2 4" xfId="33693"/>
    <cellStyle name="Normal 9 2 2 2 2 2 4 2" xfId="41899"/>
    <cellStyle name="Normal 9 2 2 2 2 2 5" xfId="33694"/>
    <cellStyle name="Normal 9 2 2 2 2 3" xfId="33695"/>
    <cellStyle name="Normal 9 2 2 2 2 3 2" xfId="33696"/>
    <cellStyle name="Normal 9 2 2 2 2 3 2 2" xfId="41900"/>
    <cellStyle name="Normal 9 2 2 2 2 3 3" xfId="33697"/>
    <cellStyle name="Normal 9 2 2 2 2 4" xfId="33698"/>
    <cellStyle name="Normal 9 2 2 2 2 4 2" xfId="33699"/>
    <cellStyle name="Normal 9 2 2 2 2 4 2 2" xfId="41901"/>
    <cellStyle name="Normal 9 2 2 2 2 4 3" xfId="33700"/>
    <cellStyle name="Normal 9 2 2 2 2 5" xfId="33701"/>
    <cellStyle name="Normal 9 2 2 2 2 5 2" xfId="41902"/>
    <cellStyle name="Normal 9 2 2 2 2 6" xfId="33702"/>
    <cellStyle name="Normal 9 2 2 2 2 7" xfId="45946"/>
    <cellStyle name="Normal 9 2 2 2 3" xfId="2148"/>
    <cellStyle name="Normal 9 2 2 2 3 2" xfId="33703"/>
    <cellStyle name="Normal 9 2 2 2 3 2 2" xfId="33704"/>
    <cellStyle name="Normal 9 2 2 2 3 2 2 2" xfId="41903"/>
    <cellStyle name="Normal 9 2 2 2 3 2 3" xfId="33705"/>
    <cellStyle name="Normal 9 2 2 2 3 3" xfId="33706"/>
    <cellStyle name="Normal 9 2 2 2 3 3 2" xfId="33707"/>
    <cellStyle name="Normal 9 2 2 2 3 3 2 2" xfId="41904"/>
    <cellStyle name="Normal 9 2 2 2 3 3 3" xfId="33708"/>
    <cellStyle name="Normal 9 2 2 2 3 4" xfId="33709"/>
    <cellStyle name="Normal 9 2 2 2 3 4 2" xfId="41905"/>
    <cellStyle name="Normal 9 2 2 2 3 5" xfId="33710"/>
    <cellStyle name="Normal 9 2 2 2 3 6" xfId="45947"/>
    <cellStyle name="Normal 9 2 2 2 4" xfId="2149"/>
    <cellStyle name="Normal 9 2 2 2 4 2" xfId="33711"/>
    <cellStyle name="Normal 9 2 2 2 4 2 2" xfId="41906"/>
    <cellStyle name="Normal 9 2 2 2 4 3" xfId="33712"/>
    <cellStyle name="Normal 9 2 2 2 4 4" xfId="45948"/>
    <cellStyle name="Normal 9 2 2 2 5" xfId="2150"/>
    <cellStyle name="Normal 9 2 2 2 5 2" xfId="33713"/>
    <cellStyle name="Normal 9 2 2 2 5 2 2" xfId="41907"/>
    <cellStyle name="Normal 9 2 2 2 5 3" xfId="33714"/>
    <cellStyle name="Normal 9 2 2 2 5 4" xfId="45949"/>
    <cellStyle name="Normal 9 2 2 2 6" xfId="33715"/>
    <cellStyle name="Normal 9 2 2 2 6 2" xfId="41908"/>
    <cellStyle name="Normal 9 2 2 2 7" xfId="33716"/>
    <cellStyle name="Normal 9 2 2 2 8" xfId="33717"/>
    <cellStyle name="Normal 9 2 2 2 9" xfId="45950"/>
    <cellStyle name="Normal 9 2 2 3" xfId="2151"/>
    <cellStyle name="Normal 9 2 2 3 2" xfId="2152"/>
    <cellStyle name="Normal 9 2 2 3 2 2" xfId="33718"/>
    <cellStyle name="Normal 9 2 2 3 2 2 2" xfId="33719"/>
    <cellStyle name="Normal 9 2 2 3 2 2 2 2" xfId="41909"/>
    <cellStyle name="Normal 9 2 2 3 2 2 3" xfId="33720"/>
    <cellStyle name="Normal 9 2 2 3 2 3" xfId="33721"/>
    <cellStyle name="Normal 9 2 2 3 2 3 2" xfId="33722"/>
    <cellStyle name="Normal 9 2 2 3 2 3 2 2" xfId="41910"/>
    <cellStyle name="Normal 9 2 2 3 2 3 3" xfId="33723"/>
    <cellStyle name="Normal 9 2 2 3 2 4" xfId="33724"/>
    <cellStyle name="Normal 9 2 2 3 2 4 2" xfId="41911"/>
    <cellStyle name="Normal 9 2 2 3 2 5" xfId="33725"/>
    <cellStyle name="Normal 9 2 2 3 2 6" xfId="45951"/>
    <cellStyle name="Normal 9 2 2 3 3" xfId="2153"/>
    <cellStyle name="Normal 9 2 2 3 3 2" xfId="33726"/>
    <cellStyle name="Normal 9 2 2 3 3 2 2" xfId="41912"/>
    <cellStyle name="Normal 9 2 2 3 3 3" xfId="33727"/>
    <cellStyle name="Normal 9 2 2 3 3 4" xfId="45952"/>
    <cellStyle name="Normal 9 2 2 3 4" xfId="33728"/>
    <cellStyle name="Normal 9 2 2 3 4 2" xfId="33729"/>
    <cellStyle name="Normal 9 2 2 3 4 2 2" xfId="41913"/>
    <cellStyle name="Normal 9 2 2 3 4 3" xfId="33730"/>
    <cellStyle name="Normal 9 2 2 3 5" xfId="33731"/>
    <cellStyle name="Normal 9 2 2 3 5 2" xfId="41914"/>
    <cellStyle name="Normal 9 2 2 3 6" xfId="33732"/>
    <cellStyle name="Normal 9 2 2 3 7" xfId="45953"/>
    <cellStyle name="Normal 9 2 2 4" xfId="2154"/>
    <cellStyle name="Normal 9 2 2 4 2" xfId="2155"/>
    <cellStyle name="Normal 9 2 2 4 2 2" xfId="33733"/>
    <cellStyle name="Normal 9 2 2 4 2 2 2" xfId="41915"/>
    <cellStyle name="Normal 9 2 2 4 2 3" xfId="33734"/>
    <cellStyle name="Normal 9 2 2 4 2 4" xfId="45954"/>
    <cellStyle name="Normal 9 2 2 4 3" xfId="2156"/>
    <cellStyle name="Normal 9 2 2 4 3 2" xfId="33735"/>
    <cellStyle name="Normal 9 2 2 4 3 2 2" xfId="41916"/>
    <cellStyle name="Normal 9 2 2 4 3 3" xfId="33736"/>
    <cellStyle name="Normal 9 2 2 4 3 4" xfId="45955"/>
    <cellStyle name="Normal 9 2 2 4 4" xfId="33737"/>
    <cellStyle name="Normal 9 2 2 4 4 2" xfId="41917"/>
    <cellStyle name="Normal 9 2 2 4 5" xfId="33738"/>
    <cellStyle name="Normal 9 2 2 4 6" xfId="45956"/>
    <cellStyle name="Normal 9 2 2 5" xfId="2157"/>
    <cellStyle name="Normal 9 2 2 5 2" xfId="33739"/>
    <cellStyle name="Normal 9 2 2 5 2 2" xfId="41918"/>
    <cellStyle name="Normal 9 2 2 5 3" xfId="33740"/>
    <cellStyle name="Normal 9 2 2 5 4" xfId="45957"/>
    <cellStyle name="Normal 9 2 2 6" xfId="2158"/>
    <cellStyle name="Normal 9 2 2 6 2" xfId="33741"/>
    <cellStyle name="Normal 9 2 2 6 2 2" xfId="41919"/>
    <cellStyle name="Normal 9 2 2 6 3" xfId="33742"/>
    <cellStyle name="Normal 9 2 2 6 4" xfId="45958"/>
    <cellStyle name="Normal 9 2 2 7" xfId="33743"/>
    <cellStyle name="Normal 9 2 2 7 2" xfId="41920"/>
    <cellStyle name="Normal 9 2 2 8" xfId="33744"/>
    <cellStyle name="Normal 9 2 2 9" xfId="41921"/>
    <cellStyle name="Normal 9 2 3" xfId="891"/>
    <cellStyle name="Normal 9 2 3 2" xfId="2159"/>
    <cellStyle name="Normal 9 2 3 2 2" xfId="2160"/>
    <cellStyle name="Normal 9 2 3 2 2 2" xfId="33745"/>
    <cellStyle name="Normal 9 2 3 2 2 2 2" xfId="33746"/>
    <cellStyle name="Normal 9 2 3 2 2 2 2 2" xfId="41922"/>
    <cellStyle name="Normal 9 2 3 2 2 2 3" xfId="33747"/>
    <cellStyle name="Normal 9 2 3 2 2 3" xfId="33748"/>
    <cellStyle name="Normal 9 2 3 2 2 3 2" xfId="33749"/>
    <cellStyle name="Normal 9 2 3 2 2 3 2 2" xfId="41923"/>
    <cellStyle name="Normal 9 2 3 2 2 3 3" xfId="33750"/>
    <cellStyle name="Normal 9 2 3 2 2 4" xfId="33751"/>
    <cellStyle name="Normal 9 2 3 2 2 4 2" xfId="41924"/>
    <cellStyle name="Normal 9 2 3 2 2 5" xfId="33752"/>
    <cellStyle name="Normal 9 2 3 2 2 6" xfId="45959"/>
    <cellStyle name="Normal 9 2 3 2 3" xfId="2161"/>
    <cellStyle name="Normal 9 2 3 2 3 2" xfId="33753"/>
    <cellStyle name="Normal 9 2 3 2 3 2 2" xfId="41925"/>
    <cellStyle name="Normal 9 2 3 2 3 3" xfId="33754"/>
    <cellStyle name="Normal 9 2 3 2 3 4" xfId="45960"/>
    <cellStyle name="Normal 9 2 3 2 4" xfId="2162"/>
    <cellStyle name="Normal 9 2 3 2 4 2" xfId="33755"/>
    <cellStyle name="Normal 9 2 3 2 4 2 2" xfId="41926"/>
    <cellStyle name="Normal 9 2 3 2 4 3" xfId="33756"/>
    <cellStyle name="Normal 9 2 3 2 4 4" xfId="45961"/>
    <cellStyle name="Normal 9 2 3 2 5" xfId="2163"/>
    <cellStyle name="Normal 9 2 3 2 5 2" xfId="41927"/>
    <cellStyle name="Normal 9 2 3 2 5 3" xfId="45962"/>
    <cellStyle name="Normal 9 2 3 2 6" xfId="33757"/>
    <cellStyle name="Normal 9 2 3 2 7" xfId="45963"/>
    <cellStyle name="Normal 9 2 3 3" xfId="2164"/>
    <cellStyle name="Normal 9 2 3 3 2" xfId="2165"/>
    <cellStyle name="Normal 9 2 3 3 2 2" xfId="33758"/>
    <cellStyle name="Normal 9 2 3 3 2 2 2" xfId="41928"/>
    <cellStyle name="Normal 9 2 3 3 2 3" xfId="33759"/>
    <cellStyle name="Normal 9 2 3 3 2 4" xfId="45964"/>
    <cellStyle name="Normal 9 2 3 3 3" xfId="2166"/>
    <cellStyle name="Normal 9 2 3 3 3 2" xfId="33760"/>
    <cellStyle name="Normal 9 2 3 3 3 2 2" xfId="41929"/>
    <cellStyle name="Normal 9 2 3 3 3 3" xfId="33761"/>
    <cellStyle name="Normal 9 2 3 3 3 4" xfId="45965"/>
    <cellStyle name="Normal 9 2 3 3 4" xfId="33762"/>
    <cellStyle name="Normal 9 2 3 3 4 2" xfId="41930"/>
    <cellStyle name="Normal 9 2 3 3 5" xfId="33763"/>
    <cellStyle name="Normal 9 2 3 3 6" xfId="45966"/>
    <cellStyle name="Normal 9 2 3 4" xfId="2167"/>
    <cellStyle name="Normal 9 2 3 4 2" xfId="2168"/>
    <cellStyle name="Normal 9 2 3 4 2 2" xfId="41931"/>
    <cellStyle name="Normal 9 2 3 4 2 3" xfId="45967"/>
    <cellStyle name="Normal 9 2 3 4 3" xfId="2169"/>
    <cellStyle name="Normal 9 2 3 4 3 2" xfId="41932"/>
    <cellStyle name="Normal 9 2 3 4 3 3" xfId="45968"/>
    <cellStyle name="Normal 9 2 3 4 4" xfId="41933"/>
    <cellStyle name="Normal 9 2 3 4 5" xfId="45969"/>
    <cellStyle name="Normal 9 2 3 5" xfId="2170"/>
    <cellStyle name="Normal 9 2 3 5 2" xfId="33764"/>
    <cellStyle name="Normal 9 2 3 5 2 2" xfId="41934"/>
    <cellStyle name="Normal 9 2 3 5 3" xfId="33765"/>
    <cellStyle name="Normal 9 2 3 5 4" xfId="45970"/>
    <cellStyle name="Normal 9 2 3 6" xfId="2171"/>
    <cellStyle name="Normal 9 2 3 6 2" xfId="41935"/>
    <cellStyle name="Normal 9 2 3 6 3" xfId="45971"/>
    <cellStyle name="Normal 9 2 3 7" xfId="33766"/>
    <cellStyle name="Normal 9 2 3 7 2" xfId="33767"/>
    <cellStyle name="Normal 9 2 3 7 3" xfId="44696"/>
    <cellStyle name="Normal 9 2 4" xfId="2172"/>
    <cellStyle name="Normal 9 2 4 2" xfId="2173"/>
    <cellStyle name="Normal 9 2 4 2 2" xfId="2174"/>
    <cellStyle name="Normal 9 2 4 2 2 2" xfId="33768"/>
    <cellStyle name="Normal 9 2 4 2 2 2 2" xfId="41936"/>
    <cellStyle name="Normal 9 2 4 2 2 3" xfId="33769"/>
    <cellStyle name="Normal 9 2 4 2 2 4" xfId="45972"/>
    <cellStyle name="Normal 9 2 4 2 3" xfId="2175"/>
    <cellStyle name="Normal 9 2 4 2 3 2" xfId="33770"/>
    <cellStyle name="Normal 9 2 4 2 3 2 2" xfId="41937"/>
    <cellStyle name="Normal 9 2 4 2 3 3" xfId="33771"/>
    <cellStyle name="Normal 9 2 4 2 3 4" xfId="45973"/>
    <cellStyle name="Normal 9 2 4 2 4" xfId="2176"/>
    <cellStyle name="Normal 9 2 4 2 4 2" xfId="41938"/>
    <cellStyle name="Normal 9 2 4 2 4 3" xfId="45974"/>
    <cellStyle name="Normal 9 2 4 2 5" xfId="2177"/>
    <cellStyle name="Normal 9 2 4 2 5 2" xfId="41939"/>
    <cellStyle name="Normal 9 2 4 2 5 3" xfId="45975"/>
    <cellStyle name="Normal 9 2 4 2 6" xfId="41940"/>
    <cellStyle name="Normal 9 2 4 2 7" xfId="45976"/>
    <cellStyle name="Normal 9 2 4 3" xfId="2178"/>
    <cellStyle name="Normal 9 2 4 3 2" xfId="2179"/>
    <cellStyle name="Normal 9 2 4 3 2 2" xfId="41941"/>
    <cellStyle name="Normal 9 2 4 3 2 3" xfId="45977"/>
    <cellStyle name="Normal 9 2 4 3 3" xfId="2180"/>
    <cellStyle name="Normal 9 2 4 3 3 2" xfId="41942"/>
    <cellStyle name="Normal 9 2 4 3 3 3" xfId="45978"/>
    <cellStyle name="Normal 9 2 4 3 4" xfId="41943"/>
    <cellStyle name="Normal 9 2 4 3 5" xfId="45979"/>
    <cellStyle name="Normal 9 2 4 4" xfId="2181"/>
    <cellStyle name="Normal 9 2 4 4 2" xfId="2182"/>
    <cellStyle name="Normal 9 2 4 4 2 2" xfId="41944"/>
    <cellStyle name="Normal 9 2 4 4 2 3" xfId="45980"/>
    <cellStyle name="Normal 9 2 4 4 3" xfId="2183"/>
    <cellStyle name="Normal 9 2 4 4 3 2" xfId="41945"/>
    <cellStyle name="Normal 9 2 4 4 3 3" xfId="45981"/>
    <cellStyle name="Normal 9 2 4 4 4" xfId="41946"/>
    <cellStyle name="Normal 9 2 4 4 5" xfId="45982"/>
    <cellStyle name="Normal 9 2 4 5" xfId="2184"/>
    <cellStyle name="Normal 9 2 4 5 2" xfId="41947"/>
    <cellStyle name="Normal 9 2 4 5 3" xfId="45983"/>
    <cellStyle name="Normal 9 2 4 6" xfId="2185"/>
    <cellStyle name="Normal 9 2 4 6 2" xfId="41948"/>
    <cellStyle name="Normal 9 2 4 6 3" xfId="45984"/>
    <cellStyle name="Normal 9 2 4 7" xfId="41949"/>
    <cellStyle name="Normal 9 2 4 8" xfId="45985"/>
    <cellStyle name="Normal 9 2 5" xfId="2186"/>
    <cellStyle name="Normal 9 2 5 10" xfId="41950"/>
    <cellStyle name="Normal 9 2 5 11" xfId="45986"/>
    <cellStyle name="Normal 9 2 5 2" xfId="2187"/>
    <cellStyle name="Normal 9 2 5 2 2" xfId="2188"/>
    <cellStyle name="Normal 9 2 5 2 2 2" xfId="2189"/>
    <cellStyle name="Normal 9 2 5 2 2 2 2" xfId="41951"/>
    <cellStyle name="Normal 9 2 5 2 2 2 3" xfId="45987"/>
    <cellStyle name="Normal 9 2 5 2 2 3" xfId="2190"/>
    <cellStyle name="Normal 9 2 5 2 2 3 2" xfId="41952"/>
    <cellStyle name="Normal 9 2 5 2 2 3 3" xfId="45988"/>
    <cellStyle name="Normal 9 2 5 2 2 4" xfId="2191"/>
    <cellStyle name="Normal 9 2 5 2 2 4 2" xfId="41953"/>
    <cellStyle name="Normal 9 2 5 2 2 4 3" xfId="45989"/>
    <cellStyle name="Normal 9 2 5 2 2 5" xfId="2192"/>
    <cellStyle name="Normal 9 2 5 2 2 5 2" xfId="41954"/>
    <cellStyle name="Normal 9 2 5 2 2 5 3" xfId="45990"/>
    <cellStyle name="Normal 9 2 5 2 2 6" xfId="41955"/>
    <cellStyle name="Normal 9 2 5 2 2 7" xfId="45991"/>
    <cellStyle name="Normal 9 2 5 2 3" xfId="2193"/>
    <cellStyle name="Normal 9 2 5 2 3 2" xfId="2194"/>
    <cellStyle name="Normal 9 2 5 2 3 2 2" xfId="41956"/>
    <cellStyle name="Normal 9 2 5 2 3 2 3" xfId="45992"/>
    <cellStyle name="Normal 9 2 5 2 3 3" xfId="2195"/>
    <cellStyle name="Normal 9 2 5 2 3 3 2" xfId="41957"/>
    <cellStyle name="Normal 9 2 5 2 3 3 3" xfId="45993"/>
    <cellStyle name="Normal 9 2 5 2 3 4" xfId="41958"/>
    <cellStyle name="Normal 9 2 5 2 3 5" xfId="45994"/>
    <cellStyle name="Normal 9 2 5 2 4" xfId="2196"/>
    <cellStyle name="Normal 9 2 5 2 4 2" xfId="2197"/>
    <cellStyle name="Normal 9 2 5 2 4 2 2" xfId="41959"/>
    <cellStyle name="Normal 9 2 5 2 4 2 3" xfId="45995"/>
    <cellStyle name="Normal 9 2 5 2 4 3" xfId="2198"/>
    <cellStyle name="Normal 9 2 5 2 4 3 2" xfId="41960"/>
    <cellStyle name="Normal 9 2 5 2 4 3 3" xfId="45996"/>
    <cellStyle name="Normal 9 2 5 2 4 4" xfId="41961"/>
    <cellStyle name="Normal 9 2 5 2 4 5" xfId="45997"/>
    <cellStyle name="Normal 9 2 5 2 5" xfId="2199"/>
    <cellStyle name="Normal 9 2 5 2 5 2" xfId="41962"/>
    <cellStyle name="Normal 9 2 5 2 5 3" xfId="45998"/>
    <cellStyle name="Normal 9 2 5 2 6" xfId="2200"/>
    <cellStyle name="Normal 9 2 5 2 6 2" xfId="41963"/>
    <cellStyle name="Normal 9 2 5 2 6 3" xfId="45999"/>
    <cellStyle name="Normal 9 2 5 2 7" xfId="41964"/>
    <cellStyle name="Normal 9 2 5 2 8" xfId="46000"/>
    <cellStyle name="Normal 9 2 5 3" xfId="2201"/>
    <cellStyle name="Normal 9 2 5 3 2" xfId="2202"/>
    <cellStyle name="Normal 9 2 5 3 2 2" xfId="2203"/>
    <cellStyle name="Normal 9 2 5 3 2 2 2" xfId="2204"/>
    <cellStyle name="Normal 9 2 5 3 2 2 2 2" xfId="41965"/>
    <cellStyle name="Normal 9 2 5 3 2 2 2 3" xfId="46001"/>
    <cellStyle name="Normal 9 2 5 3 2 2 3" xfId="2205"/>
    <cellStyle name="Normal 9 2 5 3 2 2 3 2" xfId="41966"/>
    <cellStyle name="Normal 9 2 5 3 2 2 3 3" xfId="46002"/>
    <cellStyle name="Normal 9 2 5 3 2 2 4" xfId="41967"/>
    <cellStyle name="Normal 9 2 5 3 2 2 5" xfId="46003"/>
    <cellStyle name="Normal 9 2 5 3 2 3" xfId="2206"/>
    <cellStyle name="Normal 9 2 5 3 2 3 2" xfId="2207"/>
    <cellStyle name="Normal 9 2 5 3 2 3 2 2" xfId="41968"/>
    <cellStyle name="Normal 9 2 5 3 2 3 2 3" xfId="46004"/>
    <cellStyle name="Normal 9 2 5 3 2 3 3" xfId="2208"/>
    <cellStyle name="Normal 9 2 5 3 2 3 3 2" xfId="41969"/>
    <cellStyle name="Normal 9 2 5 3 2 3 3 3" xfId="46005"/>
    <cellStyle name="Normal 9 2 5 3 2 3 4" xfId="41970"/>
    <cellStyle name="Normal 9 2 5 3 2 3 5" xfId="46006"/>
    <cellStyle name="Normal 9 2 5 3 2 4" xfId="2209"/>
    <cellStyle name="Normal 9 2 5 3 2 4 2" xfId="41971"/>
    <cellStyle name="Normal 9 2 5 3 2 4 3" xfId="46007"/>
    <cellStyle name="Normal 9 2 5 3 2 5" xfId="2210"/>
    <cellStyle name="Normal 9 2 5 3 2 5 2" xfId="41972"/>
    <cellStyle name="Normal 9 2 5 3 2 5 3" xfId="46008"/>
    <cellStyle name="Normal 9 2 5 3 2 6" xfId="41973"/>
    <cellStyle name="Normal 9 2 5 3 2 7" xfId="46009"/>
    <cellStyle name="Normal 9 2 5 3 3" xfId="2211"/>
    <cellStyle name="Normal 9 2 5 3 3 2" xfId="2212"/>
    <cellStyle name="Normal 9 2 5 3 3 2 2" xfId="41974"/>
    <cellStyle name="Normal 9 2 5 3 3 2 3" xfId="46010"/>
    <cellStyle name="Normal 9 2 5 3 3 3" xfId="2213"/>
    <cellStyle name="Normal 9 2 5 3 3 3 2" xfId="41975"/>
    <cellStyle name="Normal 9 2 5 3 3 3 3" xfId="46011"/>
    <cellStyle name="Normal 9 2 5 3 3 4" xfId="2214"/>
    <cellStyle name="Normal 9 2 5 3 3 4 2" xfId="41976"/>
    <cellStyle name="Normal 9 2 5 3 3 4 3" xfId="46012"/>
    <cellStyle name="Normal 9 2 5 3 3 5" xfId="2215"/>
    <cellStyle name="Normal 9 2 5 3 3 5 2" xfId="41977"/>
    <cellStyle name="Normal 9 2 5 3 3 5 3" xfId="46013"/>
    <cellStyle name="Normal 9 2 5 3 3 6" xfId="41978"/>
    <cellStyle name="Normal 9 2 5 3 3 7" xfId="46014"/>
    <cellStyle name="Normal 9 2 5 3 4" xfId="2216"/>
    <cellStyle name="Normal 9 2 5 3 4 2" xfId="2217"/>
    <cellStyle name="Normal 9 2 5 3 4 2 2" xfId="41979"/>
    <cellStyle name="Normal 9 2 5 3 4 2 3" xfId="46015"/>
    <cellStyle name="Normal 9 2 5 3 4 3" xfId="2218"/>
    <cellStyle name="Normal 9 2 5 3 4 3 2" xfId="41980"/>
    <cellStyle name="Normal 9 2 5 3 4 3 3" xfId="46016"/>
    <cellStyle name="Normal 9 2 5 3 4 4" xfId="41981"/>
    <cellStyle name="Normal 9 2 5 3 4 5" xfId="46017"/>
    <cellStyle name="Normal 9 2 5 3 5" xfId="2219"/>
    <cellStyle name="Normal 9 2 5 3 5 2" xfId="2220"/>
    <cellStyle name="Normal 9 2 5 3 5 2 2" xfId="41982"/>
    <cellStyle name="Normal 9 2 5 3 5 2 3" xfId="46018"/>
    <cellStyle name="Normal 9 2 5 3 5 3" xfId="2221"/>
    <cellStyle name="Normal 9 2 5 3 5 3 2" xfId="41983"/>
    <cellStyle name="Normal 9 2 5 3 5 3 3" xfId="46019"/>
    <cellStyle name="Normal 9 2 5 3 5 4" xfId="41984"/>
    <cellStyle name="Normal 9 2 5 3 5 5" xfId="46020"/>
    <cellStyle name="Normal 9 2 5 3 6" xfId="2222"/>
    <cellStyle name="Normal 9 2 5 3 6 2" xfId="41985"/>
    <cellStyle name="Normal 9 2 5 3 6 3" xfId="46021"/>
    <cellStyle name="Normal 9 2 5 3 7" xfId="2223"/>
    <cellStyle name="Normal 9 2 5 3 7 2" xfId="41986"/>
    <cellStyle name="Normal 9 2 5 3 7 3" xfId="46022"/>
    <cellStyle name="Normal 9 2 5 3 8" xfId="41987"/>
    <cellStyle name="Normal 9 2 5 3 9" xfId="46023"/>
    <cellStyle name="Normal 9 2 5 4" xfId="2224"/>
    <cellStyle name="Normal 9 2 5 4 2" xfId="2225"/>
    <cellStyle name="Normal 9 2 5 4 2 2" xfId="2226"/>
    <cellStyle name="Normal 9 2 5 4 2 2 2" xfId="41988"/>
    <cellStyle name="Normal 9 2 5 4 2 2 3" xfId="46024"/>
    <cellStyle name="Normal 9 2 5 4 2 3" xfId="2227"/>
    <cellStyle name="Normal 9 2 5 4 2 3 2" xfId="41989"/>
    <cellStyle name="Normal 9 2 5 4 2 3 3" xfId="46025"/>
    <cellStyle name="Normal 9 2 5 4 2 4" xfId="41990"/>
    <cellStyle name="Normal 9 2 5 4 2 5" xfId="46026"/>
    <cellStyle name="Normal 9 2 5 4 3" xfId="2228"/>
    <cellStyle name="Normal 9 2 5 4 3 2" xfId="2229"/>
    <cellStyle name="Normal 9 2 5 4 3 2 2" xfId="41991"/>
    <cellStyle name="Normal 9 2 5 4 3 2 3" xfId="46027"/>
    <cellStyle name="Normal 9 2 5 4 3 3" xfId="2230"/>
    <cellStyle name="Normal 9 2 5 4 3 3 2" xfId="41992"/>
    <cellStyle name="Normal 9 2 5 4 3 3 3" xfId="46028"/>
    <cellStyle name="Normal 9 2 5 4 3 4" xfId="41993"/>
    <cellStyle name="Normal 9 2 5 4 3 5" xfId="46029"/>
    <cellStyle name="Normal 9 2 5 4 4" xfId="2231"/>
    <cellStyle name="Normal 9 2 5 4 4 2" xfId="41994"/>
    <cellStyle name="Normal 9 2 5 4 4 3" xfId="46030"/>
    <cellStyle name="Normal 9 2 5 4 5" xfId="2232"/>
    <cellStyle name="Normal 9 2 5 4 5 2" xfId="41995"/>
    <cellStyle name="Normal 9 2 5 4 5 3" xfId="46031"/>
    <cellStyle name="Normal 9 2 5 4 6" xfId="41996"/>
    <cellStyle name="Normal 9 2 5 4 7" xfId="46032"/>
    <cellStyle name="Normal 9 2 5 5" xfId="2233"/>
    <cellStyle name="Normal 9 2 5 5 2" xfId="2234"/>
    <cellStyle name="Normal 9 2 5 5 2 2" xfId="41997"/>
    <cellStyle name="Normal 9 2 5 5 2 3" xfId="46033"/>
    <cellStyle name="Normal 9 2 5 5 3" xfId="2235"/>
    <cellStyle name="Normal 9 2 5 5 3 2" xfId="41998"/>
    <cellStyle name="Normal 9 2 5 5 3 3" xfId="46034"/>
    <cellStyle name="Normal 9 2 5 5 4" xfId="2236"/>
    <cellStyle name="Normal 9 2 5 5 4 2" xfId="41999"/>
    <cellStyle name="Normal 9 2 5 5 4 3" xfId="46035"/>
    <cellStyle name="Normal 9 2 5 5 5" xfId="2237"/>
    <cellStyle name="Normal 9 2 5 5 5 2" xfId="42000"/>
    <cellStyle name="Normal 9 2 5 5 5 3" xfId="46036"/>
    <cellStyle name="Normal 9 2 5 5 6" xfId="42001"/>
    <cellStyle name="Normal 9 2 5 5 7" xfId="46037"/>
    <cellStyle name="Normal 9 2 5 6" xfId="2238"/>
    <cellStyle name="Normal 9 2 5 6 2" xfId="2239"/>
    <cellStyle name="Normal 9 2 5 6 2 2" xfId="42002"/>
    <cellStyle name="Normal 9 2 5 6 2 3" xfId="46038"/>
    <cellStyle name="Normal 9 2 5 6 3" xfId="2240"/>
    <cellStyle name="Normal 9 2 5 6 3 2" xfId="42003"/>
    <cellStyle name="Normal 9 2 5 6 3 3" xfId="46039"/>
    <cellStyle name="Normal 9 2 5 6 4" xfId="42004"/>
    <cellStyle name="Normal 9 2 5 6 5" xfId="46040"/>
    <cellStyle name="Normal 9 2 5 7" xfId="2241"/>
    <cellStyle name="Normal 9 2 5 7 2" xfId="2242"/>
    <cellStyle name="Normal 9 2 5 7 2 2" xfId="42005"/>
    <cellStyle name="Normal 9 2 5 7 2 3" xfId="46041"/>
    <cellStyle name="Normal 9 2 5 7 3" xfId="2243"/>
    <cellStyle name="Normal 9 2 5 7 3 2" xfId="42006"/>
    <cellStyle name="Normal 9 2 5 7 3 3" xfId="46042"/>
    <cellStyle name="Normal 9 2 5 7 4" xfId="42007"/>
    <cellStyle name="Normal 9 2 5 7 5" xfId="46043"/>
    <cellStyle name="Normal 9 2 5 8" xfId="2244"/>
    <cellStyle name="Normal 9 2 5 8 2" xfId="42008"/>
    <cellStyle name="Normal 9 2 5 8 3" xfId="46044"/>
    <cellStyle name="Normal 9 2 5 9" xfId="2245"/>
    <cellStyle name="Normal 9 2 5 9 2" xfId="42009"/>
    <cellStyle name="Normal 9 2 5 9 3" xfId="46045"/>
    <cellStyle name="Normal 9 2 5_10070" xfId="2246"/>
    <cellStyle name="Normal 9 2 6" xfId="2247"/>
    <cellStyle name="Normal 9 2 6 2" xfId="2248"/>
    <cellStyle name="Normal 9 2 6 2 2" xfId="42010"/>
    <cellStyle name="Normal 9 2 6 2 3" xfId="46046"/>
    <cellStyle name="Normal 9 2 6 3" xfId="2249"/>
    <cellStyle name="Normal 9 2 6 3 2" xfId="42011"/>
    <cellStyle name="Normal 9 2 6 3 3" xfId="46047"/>
    <cellStyle name="Normal 9 2 6 4" xfId="2250"/>
    <cellStyle name="Normal 9 2 6 4 2" xfId="42012"/>
    <cellStyle name="Normal 9 2 6 4 3" xfId="46048"/>
    <cellStyle name="Normal 9 2 6 5" xfId="2251"/>
    <cellStyle name="Normal 9 2 6 5 2" xfId="42013"/>
    <cellStyle name="Normal 9 2 6 5 3" xfId="46049"/>
    <cellStyle name="Normal 9 2 6 6" xfId="42014"/>
    <cellStyle name="Normal 9 2 6 7" xfId="46050"/>
    <cellStyle name="Normal 9 2 7" xfId="2252"/>
    <cellStyle name="Normal 9 2 7 2" xfId="2253"/>
    <cellStyle name="Normal 9 2 7 2 2" xfId="42015"/>
    <cellStyle name="Normal 9 2 7 2 3" xfId="46051"/>
    <cellStyle name="Normal 9 2 7 3" xfId="2254"/>
    <cellStyle name="Normal 9 2 7 3 2" xfId="42016"/>
    <cellStyle name="Normal 9 2 7 3 3" xfId="46052"/>
    <cellStyle name="Normal 9 2 7 4" xfId="42017"/>
    <cellStyle name="Normal 9 2 7 5" xfId="46053"/>
    <cellStyle name="Normal 9 2 8" xfId="2255"/>
    <cellStyle name="Normal 9 2 8 2" xfId="2256"/>
    <cellStyle name="Normal 9 2 8 2 2" xfId="42018"/>
    <cellStyle name="Normal 9 2 8 2 3" xfId="46054"/>
    <cellStyle name="Normal 9 2 8 3" xfId="2257"/>
    <cellStyle name="Normal 9 2 8 3 2" xfId="42019"/>
    <cellStyle name="Normal 9 2 8 3 3" xfId="46055"/>
    <cellStyle name="Normal 9 2 8 4" xfId="42020"/>
    <cellStyle name="Normal 9 2 8 5" xfId="46056"/>
    <cellStyle name="Normal 9 2 9" xfId="2258"/>
    <cellStyle name="Normal 9 2 9 2" xfId="42021"/>
    <cellStyle name="Normal 9 2 9 3" xfId="46057"/>
    <cellStyle name="Normal 9 3" xfId="892"/>
    <cellStyle name="Normal 9 3 2" xfId="893"/>
    <cellStyle name="Normal 9 3 2 2" xfId="2259"/>
    <cellStyle name="Normal 9 3 2 2 2" xfId="33772"/>
    <cellStyle name="Normal 9 3 2 2 2 2" xfId="33773"/>
    <cellStyle name="Normal 9 3 2 2 2 2 2" xfId="33774"/>
    <cellStyle name="Normal 9 3 2 2 2 2 2 2" xfId="42022"/>
    <cellStyle name="Normal 9 3 2 2 2 2 3" xfId="33775"/>
    <cellStyle name="Normal 9 3 2 2 2 3" xfId="33776"/>
    <cellStyle name="Normal 9 3 2 2 2 3 2" xfId="33777"/>
    <cellStyle name="Normal 9 3 2 2 2 3 2 2" xfId="42023"/>
    <cellStyle name="Normal 9 3 2 2 2 3 3" xfId="33778"/>
    <cellStyle name="Normal 9 3 2 2 2 4" xfId="33779"/>
    <cellStyle name="Normal 9 3 2 2 2 4 2" xfId="42024"/>
    <cellStyle name="Normal 9 3 2 2 2 5" xfId="33780"/>
    <cellStyle name="Normal 9 3 2 2 3" xfId="33781"/>
    <cellStyle name="Normal 9 3 2 2 3 2" xfId="33782"/>
    <cellStyle name="Normal 9 3 2 2 3 2 2" xfId="42025"/>
    <cellStyle name="Normal 9 3 2 2 3 3" xfId="33783"/>
    <cellStyle name="Normal 9 3 2 2 4" xfId="33784"/>
    <cellStyle name="Normal 9 3 2 2 4 2" xfId="33785"/>
    <cellStyle name="Normal 9 3 2 2 4 2 2" xfId="42026"/>
    <cellStyle name="Normal 9 3 2 2 4 3" xfId="33786"/>
    <cellStyle name="Normal 9 3 2 2 5" xfId="33787"/>
    <cellStyle name="Normal 9 3 2 2 5 2" xfId="42027"/>
    <cellStyle name="Normal 9 3 2 2 6" xfId="33788"/>
    <cellStyle name="Normal 9 3 2 2 7" xfId="46058"/>
    <cellStyle name="Normal 9 3 2 3" xfId="2260"/>
    <cellStyle name="Normal 9 3 2 3 2" xfId="33789"/>
    <cellStyle name="Normal 9 3 2 3 2 2" xfId="33790"/>
    <cellStyle name="Normal 9 3 2 3 2 2 2" xfId="42028"/>
    <cellStyle name="Normal 9 3 2 3 2 3" xfId="33791"/>
    <cellStyle name="Normal 9 3 2 3 3" xfId="33792"/>
    <cellStyle name="Normal 9 3 2 3 3 2" xfId="33793"/>
    <cellStyle name="Normal 9 3 2 3 3 2 2" xfId="42029"/>
    <cellStyle name="Normal 9 3 2 3 3 3" xfId="33794"/>
    <cellStyle name="Normal 9 3 2 3 4" xfId="33795"/>
    <cellStyle name="Normal 9 3 2 3 4 2" xfId="42030"/>
    <cellStyle name="Normal 9 3 2 3 5" xfId="33796"/>
    <cellStyle name="Normal 9 3 2 3 6" xfId="46059"/>
    <cellStyle name="Normal 9 3 2 4" xfId="2261"/>
    <cellStyle name="Normal 9 3 2 4 2" xfId="33797"/>
    <cellStyle name="Normal 9 3 2 4 2 2" xfId="42031"/>
    <cellStyle name="Normal 9 3 2 4 3" xfId="33798"/>
    <cellStyle name="Normal 9 3 2 4 4" xfId="46060"/>
    <cellStyle name="Normal 9 3 2 5" xfId="2262"/>
    <cellStyle name="Normal 9 3 2 5 2" xfId="33799"/>
    <cellStyle name="Normal 9 3 2 5 2 2" xfId="42032"/>
    <cellStyle name="Normal 9 3 2 5 3" xfId="33800"/>
    <cellStyle name="Normal 9 3 2 5 4" xfId="46061"/>
    <cellStyle name="Normal 9 3 2 6" xfId="33801"/>
    <cellStyle name="Normal 9 3 2 6 2" xfId="42033"/>
    <cellStyle name="Normal 9 3 2 7" xfId="33802"/>
    <cellStyle name="Normal 9 3 2 8" xfId="46062"/>
    <cellStyle name="Normal 9 3 3" xfId="2263"/>
    <cellStyle name="Normal 9 3 3 2" xfId="2264"/>
    <cellStyle name="Normal 9 3 3 2 2" xfId="33803"/>
    <cellStyle name="Normal 9 3 3 2 2 2" xfId="33804"/>
    <cellStyle name="Normal 9 3 3 2 2 2 2" xfId="42034"/>
    <cellStyle name="Normal 9 3 3 2 2 3" xfId="33805"/>
    <cellStyle name="Normal 9 3 3 2 3" xfId="33806"/>
    <cellStyle name="Normal 9 3 3 2 3 2" xfId="33807"/>
    <cellStyle name="Normal 9 3 3 2 3 2 2" xfId="42035"/>
    <cellStyle name="Normal 9 3 3 2 3 3" xfId="33808"/>
    <cellStyle name="Normal 9 3 3 2 4" xfId="33809"/>
    <cellStyle name="Normal 9 3 3 2 4 2" xfId="42036"/>
    <cellStyle name="Normal 9 3 3 2 5" xfId="33810"/>
    <cellStyle name="Normal 9 3 3 2 6" xfId="46063"/>
    <cellStyle name="Normal 9 3 3 3" xfId="2265"/>
    <cellStyle name="Normal 9 3 3 3 2" xfId="33811"/>
    <cellStyle name="Normal 9 3 3 3 2 2" xfId="42037"/>
    <cellStyle name="Normal 9 3 3 3 3" xfId="33812"/>
    <cellStyle name="Normal 9 3 3 3 4" xfId="46064"/>
    <cellStyle name="Normal 9 3 3 4" xfId="33813"/>
    <cellStyle name="Normal 9 3 3 4 2" xfId="33814"/>
    <cellStyle name="Normal 9 3 3 4 2 2" xfId="42038"/>
    <cellStyle name="Normal 9 3 3 4 3" xfId="33815"/>
    <cellStyle name="Normal 9 3 3 5" xfId="33816"/>
    <cellStyle name="Normal 9 3 3 5 2" xfId="42039"/>
    <cellStyle name="Normal 9 3 3 6" xfId="33817"/>
    <cellStyle name="Normal 9 3 3 7" xfId="46065"/>
    <cellStyle name="Normal 9 3 4" xfId="2266"/>
    <cellStyle name="Normal 9 3 4 2" xfId="2267"/>
    <cellStyle name="Normal 9 3 4 2 2" xfId="33818"/>
    <cellStyle name="Normal 9 3 4 2 2 2" xfId="42040"/>
    <cellStyle name="Normal 9 3 4 2 3" xfId="33819"/>
    <cellStyle name="Normal 9 3 4 2 4" xfId="46066"/>
    <cellStyle name="Normal 9 3 4 3" xfId="2268"/>
    <cellStyle name="Normal 9 3 4 3 2" xfId="33820"/>
    <cellStyle name="Normal 9 3 4 3 2 2" xfId="42041"/>
    <cellStyle name="Normal 9 3 4 3 3" xfId="33821"/>
    <cellStyle name="Normal 9 3 4 3 4" xfId="46067"/>
    <cellStyle name="Normal 9 3 4 4" xfId="33822"/>
    <cellStyle name="Normal 9 3 4 4 2" xfId="42042"/>
    <cellStyle name="Normal 9 3 4 5" xfId="33823"/>
    <cellStyle name="Normal 9 3 5" xfId="2269"/>
    <cellStyle name="Normal 9 3 5 2" xfId="33824"/>
    <cellStyle name="Normal 9 3 5 2 2" xfId="42043"/>
    <cellStyle name="Normal 9 3 5 3" xfId="33825"/>
    <cellStyle name="Normal 9 3 5 4" xfId="46068"/>
    <cellStyle name="Normal 9 3 6" xfId="2270"/>
    <cellStyle name="Normal 9 3 6 2" xfId="33826"/>
    <cellStyle name="Normal 9 3 6 2 2" xfId="42044"/>
    <cellStyle name="Normal 9 3 6 3" xfId="33827"/>
    <cellStyle name="Normal 9 3 6 4" xfId="46069"/>
    <cellStyle name="Normal 9 3 7" xfId="33828"/>
    <cellStyle name="Normal 9 3 7 2" xfId="33829"/>
    <cellStyle name="Normal 9 3 7 3" xfId="44697"/>
    <cellStyle name="Normal 9 3 8" xfId="33830"/>
    <cellStyle name="Normal 9 3 9" xfId="42045"/>
    <cellStyle name="Normal 9 4" xfId="894"/>
    <cellStyle name="Normal 9 4 2" xfId="895"/>
    <cellStyle name="Normal 9 4 2 2" xfId="2271"/>
    <cellStyle name="Normal 9 4 2 2 2" xfId="33831"/>
    <cellStyle name="Normal 9 4 2 2 2 2" xfId="33832"/>
    <cellStyle name="Normal 9 4 2 2 2 2 2" xfId="33833"/>
    <cellStyle name="Normal 9 4 2 2 2 2 2 2" xfId="42046"/>
    <cellStyle name="Normal 9 4 2 2 2 2 3" xfId="33834"/>
    <cellStyle name="Normal 9 4 2 2 2 3" xfId="33835"/>
    <cellStyle name="Normal 9 4 2 2 2 3 2" xfId="33836"/>
    <cellStyle name="Normal 9 4 2 2 2 3 2 2" xfId="42047"/>
    <cellStyle name="Normal 9 4 2 2 2 3 3" xfId="33837"/>
    <cellStyle name="Normal 9 4 2 2 2 4" xfId="33838"/>
    <cellStyle name="Normal 9 4 2 2 2 4 2" xfId="42048"/>
    <cellStyle name="Normal 9 4 2 2 2 5" xfId="33839"/>
    <cellStyle name="Normal 9 4 2 2 3" xfId="33840"/>
    <cellStyle name="Normal 9 4 2 2 3 2" xfId="33841"/>
    <cellStyle name="Normal 9 4 2 2 3 2 2" xfId="42049"/>
    <cellStyle name="Normal 9 4 2 2 3 3" xfId="33842"/>
    <cellStyle name="Normal 9 4 2 2 4" xfId="33843"/>
    <cellStyle name="Normal 9 4 2 2 4 2" xfId="33844"/>
    <cellStyle name="Normal 9 4 2 2 4 2 2" xfId="42050"/>
    <cellStyle name="Normal 9 4 2 2 4 3" xfId="33845"/>
    <cellStyle name="Normal 9 4 2 2 5" xfId="33846"/>
    <cellStyle name="Normal 9 4 2 2 5 2" xfId="42051"/>
    <cellStyle name="Normal 9 4 2 2 6" xfId="33847"/>
    <cellStyle name="Normal 9 4 2 2 7" xfId="46070"/>
    <cellStyle name="Normal 9 4 2 3" xfId="2272"/>
    <cellStyle name="Normal 9 4 2 3 2" xfId="33848"/>
    <cellStyle name="Normal 9 4 2 3 2 2" xfId="33849"/>
    <cellStyle name="Normal 9 4 2 3 2 2 2" xfId="42052"/>
    <cellStyle name="Normal 9 4 2 3 2 3" xfId="33850"/>
    <cellStyle name="Normal 9 4 2 3 3" xfId="33851"/>
    <cellStyle name="Normal 9 4 2 3 3 2" xfId="33852"/>
    <cellStyle name="Normal 9 4 2 3 3 2 2" xfId="42053"/>
    <cellStyle name="Normal 9 4 2 3 3 3" xfId="33853"/>
    <cellStyle name="Normal 9 4 2 3 4" xfId="33854"/>
    <cellStyle name="Normal 9 4 2 3 4 2" xfId="42054"/>
    <cellStyle name="Normal 9 4 2 3 5" xfId="33855"/>
    <cellStyle name="Normal 9 4 2 3 6" xfId="46071"/>
    <cellStyle name="Normal 9 4 2 4" xfId="2273"/>
    <cellStyle name="Normal 9 4 2 4 2" xfId="33856"/>
    <cellStyle name="Normal 9 4 2 4 2 2" xfId="42055"/>
    <cellStyle name="Normal 9 4 2 4 3" xfId="33857"/>
    <cellStyle name="Normal 9 4 2 4 4" xfId="46072"/>
    <cellStyle name="Normal 9 4 2 5" xfId="2274"/>
    <cellStyle name="Normal 9 4 2 5 2" xfId="33858"/>
    <cellStyle name="Normal 9 4 2 5 2 2" xfId="42056"/>
    <cellStyle name="Normal 9 4 2 5 3" xfId="33859"/>
    <cellStyle name="Normal 9 4 2 5 4" xfId="46073"/>
    <cellStyle name="Normal 9 4 2 6" xfId="33860"/>
    <cellStyle name="Normal 9 4 2 6 2" xfId="42057"/>
    <cellStyle name="Normal 9 4 2 7" xfId="33861"/>
    <cellStyle name="Normal 9 4 2 8" xfId="46074"/>
    <cellStyle name="Normal 9 4 3" xfId="2275"/>
    <cellStyle name="Normal 9 4 3 2" xfId="2276"/>
    <cellStyle name="Normal 9 4 3 2 2" xfId="33862"/>
    <cellStyle name="Normal 9 4 3 2 2 2" xfId="33863"/>
    <cellStyle name="Normal 9 4 3 2 2 2 2" xfId="42058"/>
    <cellStyle name="Normal 9 4 3 2 2 3" xfId="33864"/>
    <cellStyle name="Normal 9 4 3 2 3" xfId="33865"/>
    <cellStyle name="Normal 9 4 3 2 3 2" xfId="33866"/>
    <cellStyle name="Normal 9 4 3 2 3 2 2" xfId="42059"/>
    <cellStyle name="Normal 9 4 3 2 3 3" xfId="33867"/>
    <cellStyle name="Normal 9 4 3 2 4" xfId="33868"/>
    <cellStyle name="Normal 9 4 3 2 4 2" xfId="42060"/>
    <cellStyle name="Normal 9 4 3 2 5" xfId="33869"/>
    <cellStyle name="Normal 9 4 3 2 6" xfId="46075"/>
    <cellStyle name="Normal 9 4 3 3" xfId="2277"/>
    <cellStyle name="Normal 9 4 3 3 2" xfId="33870"/>
    <cellStyle name="Normal 9 4 3 3 2 2" xfId="42061"/>
    <cellStyle name="Normal 9 4 3 3 3" xfId="33871"/>
    <cellStyle name="Normal 9 4 3 3 4" xfId="46076"/>
    <cellStyle name="Normal 9 4 3 4" xfId="33872"/>
    <cellStyle name="Normal 9 4 3 4 2" xfId="33873"/>
    <cellStyle name="Normal 9 4 3 4 2 2" xfId="42062"/>
    <cellStyle name="Normal 9 4 3 4 3" xfId="33874"/>
    <cellStyle name="Normal 9 4 3 5" xfId="33875"/>
    <cellStyle name="Normal 9 4 3 5 2" xfId="42063"/>
    <cellStyle name="Normal 9 4 3 6" xfId="33876"/>
    <cellStyle name="Normal 9 4 3 7" xfId="46077"/>
    <cellStyle name="Normal 9 4 4" xfId="2278"/>
    <cellStyle name="Normal 9 4 4 2" xfId="2279"/>
    <cellStyle name="Normal 9 4 4 2 2" xfId="33877"/>
    <cellStyle name="Normal 9 4 4 2 2 2" xfId="42064"/>
    <cellStyle name="Normal 9 4 4 2 3" xfId="33878"/>
    <cellStyle name="Normal 9 4 4 2 4" xfId="46078"/>
    <cellStyle name="Normal 9 4 4 3" xfId="2280"/>
    <cellStyle name="Normal 9 4 4 3 2" xfId="33879"/>
    <cellStyle name="Normal 9 4 4 3 2 2" xfId="42065"/>
    <cellStyle name="Normal 9 4 4 3 3" xfId="33880"/>
    <cellStyle name="Normal 9 4 4 3 4" xfId="46079"/>
    <cellStyle name="Normal 9 4 4 4" xfId="33881"/>
    <cellStyle name="Normal 9 4 4 4 2" xfId="42066"/>
    <cellStyle name="Normal 9 4 4 5" xfId="33882"/>
    <cellStyle name="Normal 9 4 4 6" xfId="46080"/>
    <cellStyle name="Normal 9 4 5" xfId="2281"/>
    <cellStyle name="Normal 9 4 5 2" xfId="33883"/>
    <cellStyle name="Normal 9 4 5 2 2" xfId="42067"/>
    <cellStyle name="Normal 9 4 5 3" xfId="33884"/>
    <cellStyle name="Normal 9 4 5 4" xfId="46081"/>
    <cellStyle name="Normal 9 4 6" xfId="2282"/>
    <cellStyle name="Normal 9 4 6 2" xfId="33885"/>
    <cellStyle name="Normal 9 4 6 2 2" xfId="42068"/>
    <cellStyle name="Normal 9 4 6 3" xfId="33886"/>
    <cellStyle name="Normal 9 4 6 4" xfId="46082"/>
    <cellStyle name="Normal 9 4 7" xfId="33887"/>
    <cellStyle name="Normal 9 4 7 2" xfId="42069"/>
    <cellStyle name="Normal 9 4 8" xfId="33888"/>
    <cellStyle name="Normal 9 4 9" xfId="46083"/>
    <cellStyle name="Normal 9 5" xfId="896"/>
    <cellStyle name="Normal 9 5 10" xfId="42070"/>
    <cellStyle name="Normal 9 5 11" xfId="46084"/>
    <cellStyle name="Normal 9 5 2" xfId="2283"/>
    <cellStyle name="Normal 9 5 2 2" xfId="2284"/>
    <cellStyle name="Normal 9 5 2 2 2" xfId="2285"/>
    <cellStyle name="Normal 9 5 2 2 2 2" xfId="33889"/>
    <cellStyle name="Normal 9 5 2 2 2 2 2" xfId="42071"/>
    <cellStyle name="Normal 9 5 2 2 2 3" xfId="33890"/>
    <cellStyle name="Normal 9 5 2 2 2 4" xfId="46085"/>
    <cellStyle name="Normal 9 5 2 2 3" xfId="2286"/>
    <cellStyle name="Normal 9 5 2 2 3 2" xfId="33891"/>
    <cellStyle name="Normal 9 5 2 2 3 2 2" xfId="42072"/>
    <cellStyle name="Normal 9 5 2 2 3 3" xfId="33892"/>
    <cellStyle name="Normal 9 5 2 2 3 4" xfId="46086"/>
    <cellStyle name="Normal 9 5 2 2 4" xfId="2287"/>
    <cellStyle name="Normal 9 5 2 2 4 2" xfId="42073"/>
    <cellStyle name="Normal 9 5 2 2 4 3" xfId="46087"/>
    <cellStyle name="Normal 9 5 2 2 5" xfId="2288"/>
    <cellStyle name="Normal 9 5 2 2 5 2" xfId="42074"/>
    <cellStyle name="Normal 9 5 2 2 5 3" xfId="46088"/>
    <cellStyle name="Normal 9 5 2 2 6" xfId="42075"/>
    <cellStyle name="Normal 9 5 2 2 7" xfId="46089"/>
    <cellStyle name="Normal 9 5 2 3" xfId="2289"/>
    <cellStyle name="Normal 9 5 2 3 2" xfId="2290"/>
    <cellStyle name="Normal 9 5 2 3 2 2" xfId="42076"/>
    <cellStyle name="Normal 9 5 2 3 2 3" xfId="46090"/>
    <cellStyle name="Normal 9 5 2 3 3" xfId="2291"/>
    <cellStyle name="Normal 9 5 2 3 3 2" xfId="42077"/>
    <cellStyle name="Normal 9 5 2 3 3 3" xfId="46091"/>
    <cellStyle name="Normal 9 5 2 3 4" xfId="42078"/>
    <cellStyle name="Normal 9 5 2 3 5" xfId="46092"/>
    <cellStyle name="Normal 9 5 2 4" xfId="2292"/>
    <cellStyle name="Normal 9 5 2 4 2" xfId="2293"/>
    <cellStyle name="Normal 9 5 2 4 2 2" xfId="42079"/>
    <cellStyle name="Normal 9 5 2 4 2 3" xfId="46093"/>
    <cellStyle name="Normal 9 5 2 4 3" xfId="2294"/>
    <cellStyle name="Normal 9 5 2 4 3 2" xfId="42080"/>
    <cellStyle name="Normal 9 5 2 4 3 3" xfId="46094"/>
    <cellStyle name="Normal 9 5 2 4 4" xfId="42081"/>
    <cellStyle name="Normal 9 5 2 4 5" xfId="46095"/>
    <cellStyle name="Normal 9 5 2 5" xfId="2295"/>
    <cellStyle name="Normal 9 5 2 5 2" xfId="42082"/>
    <cellStyle name="Normal 9 5 2 5 3" xfId="46096"/>
    <cellStyle name="Normal 9 5 2 6" xfId="2296"/>
    <cellStyle name="Normal 9 5 2 6 2" xfId="42083"/>
    <cellStyle name="Normal 9 5 2 6 3" xfId="46097"/>
    <cellStyle name="Normal 9 5 2 7" xfId="42084"/>
    <cellStyle name="Normal 9 5 2 8" xfId="46098"/>
    <cellStyle name="Normal 9 5 3" xfId="2297"/>
    <cellStyle name="Normal 9 5 3 2" xfId="2298"/>
    <cellStyle name="Normal 9 5 3 2 2" xfId="2299"/>
    <cellStyle name="Normal 9 5 3 2 2 2" xfId="2300"/>
    <cellStyle name="Normal 9 5 3 2 2 2 2" xfId="42085"/>
    <cellStyle name="Normal 9 5 3 2 2 2 3" xfId="46099"/>
    <cellStyle name="Normal 9 5 3 2 2 3" xfId="2301"/>
    <cellStyle name="Normal 9 5 3 2 2 3 2" xfId="42086"/>
    <cellStyle name="Normal 9 5 3 2 2 3 3" xfId="46100"/>
    <cellStyle name="Normal 9 5 3 2 2 4" xfId="42087"/>
    <cellStyle name="Normal 9 5 3 2 2 5" xfId="46101"/>
    <cellStyle name="Normal 9 5 3 2 3" xfId="2302"/>
    <cellStyle name="Normal 9 5 3 2 3 2" xfId="2303"/>
    <cellStyle name="Normal 9 5 3 2 3 2 2" xfId="42088"/>
    <cellStyle name="Normal 9 5 3 2 3 2 3" xfId="46102"/>
    <cellStyle name="Normal 9 5 3 2 3 3" xfId="2304"/>
    <cellStyle name="Normal 9 5 3 2 3 3 2" xfId="42089"/>
    <cellStyle name="Normal 9 5 3 2 3 3 3" xfId="46103"/>
    <cellStyle name="Normal 9 5 3 2 3 4" xfId="42090"/>
    <cellStyle name="Normal 9 5 3 2 3 5" xfId="46104"/>
    <cellStyle name="Normal 9 5 3 2 4" xfId="2305"/>
    <cellStyle name="Normal 9 5 3 2 4 2" xfId="42091"/>
    <cellStyle name="Normal 9 5 3 2 4 3" xfId="46105"/>
    <cellStyle name="Normal 9 5 3 2 5" xfId="2306"/>
    <cellStyle name="Normal 9 5 3 2 5 2" xfId="42092"/>
    <cellStyle name="Normal 9 5 3 2 5 3" xfId="46106"/>
    <cellStyle name="Normal 9 5 3 2 6" xfId="42093"/>
    <cellStyle name="Normal 9 5 3 2 7" xfId="46107"/>
    <cellStyle name="Normal 9 5 3 3" xfId="2307"/>
    <cellStyle name="Normal 9 5 3 3 2" xfId="2308"/>
    <cellStyle name="Normal 9 5 3 3 2 2" xfId="42094"/>
    <cellStyle name="Normal 9 5 3 3 2 3" xfId="46108"/>
    <cellStyle name="Normal 9 5 3 3 3" xfId="2309"/>
    <cellStyle name="Normal 9 5 3 3 3 2" xfId="42095"/>
    <cellStyle name="Normal 9 5 3 3 3 3" xfId="46109"/>
    <cellStyle name="Normal 9 5 3 3 4" xfId="2310"/>
    <cellStyle name="Normal 9 5 3 3 4 2" xfId="42096"/>
    <cellStyle name="Normal 9 5 3 3 4 3" xfId="46110"/>
    <cellStyle name="Normal 9 5 3 3 5" xfId="2311"/>
    <cellStyle name="Normal 9 5 3 3 5 2" xfId="42097"/>
    <cellStyle name="Normal 9 5 3 3 5 3" xfId="46111"/>
    <cellStyle name="Normal 9 5 3 3 6" xfId="42098"/>
    <cellStyle name="Normal 9 5 3 3 7" xfId="46112"/>
    <cellStyle name="Normal 9 5 3 4" xfId="2312"/>
    <cellStyle name="Normal 9 5 3 4 2" xfId="2313"/>
    <cellStyle name="Normal 9 5 3 4 2 2" xfId="42099"/>
    <cellStyle name="Normal 9 5 3 4 2 3" xfId="46113"/>
    <cellStyle name="Normal 9 5 3 4 3" xfId="2314"/>
    <cellStyle name="Normal 9 5 3 4 3 2" xfId="42100"/>
    <cellStyle name="Normal 9 5 3 4 3 3" xfId="46114"/>
    <cellStyle name="Normal 9 5 3 4 4" xfId="42101"/>
    <cellStyle name="Normal 9 5 3 4 5" xfId="46115"/>
    <cellStyle name="Normal 9 5 3 5" xfId="2315"/>
    <cellStyle name="Normal 9 5 3 5 2" xfId="2316"/>
    <cellStyle name="Normal 9 5 3 5 2 2" xfId="42102"/>
    <cellStyle name="Normal 9 5 3 5 2 3" xfId="46116"/>
    <cellStyle name="Normal 9 5 3 5 3" xfId="2317"/>
    <cellStyle name="Normal 9 5 3 5 3 2" xfId="42103"/>
    <cellStyle name="Normal 9 5 3 5 3 3" xfId="46117"/>
    <cellStyle name="Normal 9 5 3 5 4" xfId="42104"/>
    <cellStyle name="Normal 9 5 3 5 5" xfId="46118"/>
    <cellStyle name="Normal 9 5 3 6" xfId="2318"/>
    <cellStyle name="Normal 9 5 3 6 2" xfId="42105"/>
    <cellStyle name="Normal 9 5 3 6 3" xfId="46119"/>
    <cellStyle name="Normal 9 5 3 7" xfId="2319"/>
    <cellStyle name="Normal 9 5 3 7 2" xfId="42106"/>
    <cellStyle name="Normal 9 5 3 7 3" xfId="46120"/>
    <cellStyle name="Normal 9 5 3 8" xfId="42107"/>
    <cellStyle name="Normal 9 5 3 9" xfId="46121"/>
    <cellStyle name="Normal 9 5 4" xfId="2320"/>
    <cellStyle name="Normal 9 5 4 2" xfId="2321"/>
    <cellStyle name="Normal 9 5 4 2 2" xfId="2322"/>
    <cellStyle name="Normal 9 5 4 2 2 2" xfId="42108"/>
    <cellStyle name="Normal 9 5 4 2 2 3" xfId="46122"/>
    <cellStyle name="Normal 9 5 4 2 3" xfId="2323"/>
    <cellStyle name="Normal 9 5 4 2 3 2" xfId="42109"/>
    <cellStyle name="Normal 9 5 4 2 3 3" xfId="46123"/>
    <cellStyle name="Normal 9 5 4 2 4" xfId="42110"/>
    <cellStyle name="Normal 9 5 4 2 5" xfId="46124"/>
    <cellStyle name="Normal 9 5 4 3" xfId="2324"/>
    <cellStyle name="Normal 9 5 4 3 2" xfId="2325"/>
    <cellStyle name="Normal 9 5 4 3 2 2" xfId="42111"/>
    <cellStyle name="Normal 9 5 4 3 2 3" xfId="46125"/>
    <cellStyle name="Normal 9 5 4 3 3" xfId="2326"/>
    <cellStyle name="Normal 9 5 4 3 3 2" xfId="42112"/>
    <cellStyle name="Normal 9 5 4 3 3 3" xfId="46126"/>
    <cellStyle name="Normal 9 5 4 3 4" xfId="42113"/>
    <cellStyle name="Normal 9 5 4 3 5" xfId="46127"/>
    <cellStyle name="Normal 9 5 4 4" xfId="2327"/>
    <cellStyle name="Normal 9 5 4 4 2" xfId="42114"/>
    <cellStyle name="Normal 9 5 4 4 3" xfId="46128"/>
    <cellStyle name="Normal 9 5 4 5" xfId="2328"/>
    <cellStyle name="Normal 9 5 4 5 2" xfId="42115"/>
    <cellStyle name="Normal 9 5 4 5 3" xfId="46129"/>
    <cellStyle name="Normal 9 5 4 6" xfId="42116"/>
    <cellStyle name="Normal 9 5 4 7" xfId="46130"/>
    <cellStyle name="Normal 9 5 5" xfId="2329"/>
    <cellStyle name="Normal 9 5 5 2" xfId="2330"/>
    <cellStyle name="Normal 9 5 5 2 2" xfId="42117"/>
    <cellStyle name="Normal 9 5 5 2 3" xfId="46131"/>
    <cellStyle name="Normal 9 5 5 3" xfId="2331"/>
    <cellStyle name="Normal 9 5 5 3 2" xfId="42118"/>
    <cellStyle name="Normal 9 5 5 3 3" xfId="46132"/>
    <cellStyle name="Normal 9 5 5 4" xfId="2332"/>
    <cellStyle name="Normal 9 5 5 4 2" xfId="42119"/>
    <cellStyle name="Normal 9 5 5 4 3" xfId="46133"/>
    <cellStyle name="Normal 9 5 5 5" xfId="2333"/>
    <cellStyle name="Normal 9 5 5 5 2" xfId="42120"/>
    <cellStyle name="Normal 9 5 5 5 3" xfId="46134"/>
    <cellStyle name="Normal 9 5 5 6" xfId="42121"/>
    <cellStyle name="Normal 9 5 5 7" xfId="46135"/>
    <cellStyle name="Normal 9 5 6" xfId="2334"/>
    <cellStyle name="Normal 9 5 6 2" xfId="2335"/>
    <cellStyle name="Normal 9 5 6 2 2" xfId="42122"/>
    <cellStyle name="Normal 9 5 6 2 3" xfId="46136"/>
    <cellStyle name="Normal 9 5 6 3" xfId="2336"/>
    <cellStyle name="Normal 9 5 6 3 2" xfId="42123"/>
    <cellStyle name="Normal 9 5 6 3 3" xfId="46137"/>
    <cellStyle name="Normal 9 5 6 4" xfId="42124"/>
    <cellStyle name="Normal 9 5 6 5" xfId="46138"/>
    <cellStyle name="Normal 9 5 7" xfId="2337"/>
    <cellStyle name="Normal 9 5 7 2" xfId="2338"/>
    <cellStyle name="Normal 9 5 7 2 2" xfId="42125"/>
    <cellStyle name="Normal 9 5 7 2 3" xfId="46139"/>
    <cellStyle name="Normal 9 5 7 3" xfId="2339"/>
    <cellStyle name="Normal 9 5 7 3 2" xfId="42126"/>
    <cellStyle name="Normal 9 5 7 3 3" xfId="46140"/>
    <cellStyle name="Normal 9 5 7 4" xfId="42127"/>
    <cellStyle name="Normal 9 5 7 5" xfId="46141"/>
    <cellStyle name="Normal 9 5 8" xfId="2340"/>
    <cellStyle name="Normal 9 5 8 2" xfId="42128"/>
    <cellStyle name="Normal 9 5 8 3" xfId="46142"/>
    <cellStyle name="Normal 9 5 9" xfId="2341"/>
    <cellStyle name="Normal 9 5 9 2" xfId="42129"/>
    <cellStyle name="Normal 9 5 9 3" xfId="46143"/>
    <cellStyle name="Normal 9 5_10070" xfId="2342"/>
    <cellStyle name="Normal 9 6" xfId="2343"/>
    <cellStyle name="Normal 9 6 2" xfId="2344"/>
    <cellStyle name="Normal 9 6 2 2" xfId="2345"/>
    <cellStyle name="Normal 9 6 2 2 2" xfId="33893"/>
    <cellStyle name="Normal 9 6 2 2 2 2" xfId="42130"/>
    <cellStyle name="Normal 9 6 2 2 3" xfId="33894"/>
    <cellStyle name="Normal 9 6 2 2 4" xfId="46144"/>
    <cellStyle name="Normal 9 6 2 3" xfId="2346"/>
    <cellStyle name="Normal 9 6 2 3 2" xfId="33895"/>
    <cellStyle name="Normal 9 6 2 3 2 2" xfId="42131"/>
    <cellStyle name="Normal 9 6 2 3 3" xfId="33896"/>
    <cellStyle name="Normal 9 6 2 3 4" xfId="46145"/>
    <cellStyle name="Normal 9 6 2 4" xfId="33897"/>
    <cellStyle name="Normal 9 6 2 4 2" xfId="42132"/>
    <cellStyle name="Normal 9 6 2 5" xfId="33898"/>
    <cellStyle name="Normal 9 6 2 6" xfId="46146"/>
    <cellStyle name="Normal 9 6 3" xfId="2347"/>
    <cellStyle name="Normal 9 6 3 2" xfId="2348"/>
    <cellStyle name="Normal 9 6 3 2 2" xfId="42133"/>
    <cellStyle name="Normal 9 6 3 2 3" xfId="46147"/>
    <cellStyle name="Normal 9 6 3 3" xfId="2349"/>
    <cellStyle name="Normal 9 6 3 3 2" xfId="42134"/>
    <cellStyle name="Normal 9 6 3 3 3" xfId="46148"/>
    <cellStyle name="Normal 9 6 3 4" xfId="42135"/>
    <cellStyle name="Normal 9 6 3 5" xfId="46149"/>
    <cellStyle name="Normal 9 6 4" xfId="2350"/>
    <cellStyle name="Normal 9 6 4 2" xfId="33899"/>
    <cellStyle name="Normal 9 6 4 2 2" xfId="42136"/>
    <cellStyle name="Normal 9 6 4 3" xfId="33900"/>
    <cellStyle name="Normal 9 6 4 4" xfId="46150"/>
    <cellStyle name="Normal 9 6 5" xfId="2351"/>
    <cellStyle name="Normal 9 6 5 2" xfId="42137"/>
    <cellStyle name="Normal 9 6 5 3" xfId="46151"/>
    <cellStyle name="Normal 9 6 6" xfId="33901"/>
    <cellStyle name="Normal 9 6 7" xfId="46152"/>
    <cellStyle name="Normal 9 7" xfId="2352"/>
    <cellStyle name="Normal 9 7 2" xfId="2353"/>
    <cellStyle name="Normal 9 7 2 2" xfId="33902"/>
    <cellStyle name="Normal 9 7 2 2 2" xfId="42138"/>
    <cellStyle name="Normal 9 7 2 3" xfId="33903"/>
    <cellStyle name="Normal 9 7 2 4" xfId="46153"/>
    <cellStyle name="Normal 9 7 3" xfId="2354"/>
    <cellStyle name="Normal 9 7 3 2" xfId="33904"/>
    <cellStyle name="Normal 9 7 3 2 2" xfId="42139"/>
    <cellStyle name="Normal 9 7 3 3" xfId="33905"/>
    <cellStyle name="Normal 9 7 3 4" xfId="46154"/>
    <cellStyle name="Normal 9 7 4" xfId="2355"/>
    <cellStyle name="Normal 9 7 4 2" xfId="42140"/>
    <cellStyle name="Normal 9 7 4 3" xfId="46155"/>
    <cellStyle name="Normal 9 7 5" xfId="2356"/>
    <cellStyle name="Normal 9 7 5 2" xfId="42141"/>
    <cellStyle name="Normal 9 7 5 3" xfId="46156"/>
    <cellStyle name="Normal 9 7 6" xfId="42142"/>
    <cellStyle name="Normal 9 7 7" xfId="46157"/>
    <cellStyle name="Normal 9 8" xfId="2357"/>
    <cellStyle name="Normal 9 8 2" xfId="2358"/>
    <cellStyle name="Normal 9 8 2 2" xfId="42143"/>
    <cellStyle name="Normal 9 8 2 3" xfId="46158"/>
    <cellStyle name="Normal 9 8 3" xfId="2359"/>
    <cellStyle name="Normal 9 8 3 2" xfId="42144"/>
    <cellStyle name="Normal 9 8 3 3" xfId="46159"/>
    <cellStyle name="Normal 9 8 4" xfId="42145"/>
    <cellStyle name="Normal 9 8 4 2" xfId="43963"/>
    <cellStyle name="Normal 9 8 5" xfId="43964"/>
    <cellStyle name="Normal 9 8 6" xfId="46160"/>
    <cellStyle name="Normal 9 9" xfId="2360"/>
    <cellStyle name="Normal 9 9 2" xfId="2361"/>
    <cellStyle name="Normal 9 9 2 2" xfId="42146"/>
    <cellStyle name="Normal 9 9 2 3" xfId="46161"/>
    <cellStyle name="Normal 9 9 3" xfId="2362"/>
    <cellStyle name="Normal 9 9 3 2" xfId="42147"/>
    <cellStyle name="Normal 9 9 3 3" xfId="46162"/>
    <cellStyle name="Normal 9 9 4" xfId="42148"/>
    <cellStyle name="Normal 9 9 5" xfId="46163"/>
    <cellStyle name="Normal 9_2112 Salary" xfId="33906"/>
    <cellStyle name="Normal 90" xfId="897"/>
    <cellStyle name="Normal 90 2" xfId="2363"/>
    <cellStyle name="Normal 90 2 2" xfId="33907"/>
    <cellStyle name="Normal 90 2 2 2" xfId="42649"/>
    <cellStyle name="Normal 90 2 2 3" xfId="45027"/>
    <cellStyle name="Normal 90 2 3" xfId="46164"/>
    <cellStyle name="Normal 90 3" xfId="42149"/>
    <cellStyle name="Normal 90 4" xfId="42150"/>
    <cellStyle name="Normal 91" xfId="898"/>
    <cellStyle name="Normal 91 2" xfId="42151"/>
    <cellStyle name="Normal 91 3" xfId="42152"/>
    <cellStyle name="Normal 92" xfId="899"/>
    <cellStyle name="Normal 92 2" xfId="900"/>
    <cellStyle name="Normal 92 2 2" xfId="33908"/>
    <cellStyle name="Normal 92 2 2 2" xfId="42153"/>
    <cellStyle name="Normal 92 2 3" xfId="33909"/>
    <cellStyle name="Normal 92 2 4" xfId="46165"/>
    <cellStyle name="Normal 92 2 5" xfId="2364"/>
    <cellStyle name="Normal 92 3" xfId="42154"/>
    <cellStyle name="Normal 92 4" xfId="42155"/>
    <cellStyle name="Normal 93" xfId="901"/>
    <cellStyle name="Normal 93 2" xfId="902"/>
    <cellStyle name="Normal 93 2 2" xfId="33910"/>
    <cellStyle name="Normal 93 2 3" xfId="46166"/>
    <cellStyle name="Normal 93 3" xfId="33911"/>
    <cellStyle name="Normal 93 3 2" xfId="42156"/>
    <cellStyle name="Normal 93 4" xfId="33912"/>
    <cellStyle name="Normal 93 5" xfId="42157"/>
    <cellStyle name="Normal 94" xfId="903"/>
    <cellStyle name="Normal 94 2" xfId="904"/>
    <cellStyle name="Normal 94 2 2" xfId="33913"/>
    <cellStyle name="Normal 94 2 3" xfId="46167"/>
    <cellStyle name="Normal 94 3" xfId="33914"/>
    <cellStyle name="Normal 94 3 2" xfId="42158"/>
    <cellStyle name="Normal 94 4" xfId="33915"/>
    <cellStyle name="Normal 94 5" xfId="42159"/>
    <cellStyle name="Normal 95" xfId="905"/>
    <cellStyle name="Normal 95 2" xfId="906"/>
    <cellStyle name="Normal 95 2 2" xfId="42160"/>
    <cellStyle name="Normal 95 2 3" xfId="46168"/>
    <cellStyle name="Normal 95 3" xfId="33916"/>
    <cellStyle name="Normal 95 3 2" xfId="42161"/>
    <cellStyle name="Normal 95 4" xfId="42162"/>
    <cellStyle name="Normal 95 5" xfId="42163"/>
    <cellStyle name="Normal 96" xfId="907"/>
    <cellStyle name="Normal 96 2" xfId="908"/>
    <cellStyle name="Normal 96 2 2" xfId="42164"/>
    <cellStyle name="Normal 96 2 3" xfId="46169"/>
    <cellStyle name="Normal 96 3" xfId="33917"/>
    <cellStyle name="Normal 96 3 2" xfId="42165"/>
    <cellStyle name="Normal 96 4" xfId="33918"/>
    <cellStyle name="Normal 96 5" xfId="42166"/>
    <cellStyle name="Normal 97" xfId="909"/>
    <cellStyle name="Normal 97 2" xfId="910"/>
    <cellStyle name="Normal 97 2 2" xfId="42167"/>
    <cellStyle name="Normal 97 2 3" xfId="46170"/>
    <cellStyle name="Normal 97 3" xfId="33919"/>
    <cellStyle name="Normal 97 3 2" xfId="42168"/>
    <cellStyle name="Normal 97 4" xfId="42169"/>
    <cellStyle name="Normal 97 5" xfId="42170"/>
    <cellStyle name="Normal 98" xfId="911"/>
    <cellStyle name="Normal 98 2" xfId="912"/>
    <cellStyle name="Normal 98 2 2" xfId="2365"/>
    <cellStyle name="Normal 98 2 2 2" xfId="42171"/>
    <cellStyle name="Normal 98 2 3" xfId="42172"/>
    <cellStyle name="Normal 98 2 4" xfId="46171"/>
    <cellStyle name="Normal 98 3" xfId="33920"/>
    <cellStyle name="Normal 98 4" xfId="42173"/>
    <cellStyle name="Normal 99" xfId="913"/>
    <cellStyle name="Normal 99 2" xfId="914"/>
    <cellStyle name="Normal 99 2 2" xfId="42174"/>
    <cellStyle name="Normal 99 2 3" xfId="46172"/>
    <cellStyle name="Normal 99 3" xfId="2366"/>
    <cellStyle name="Normal 99 3 2" xfId="42175"/>
    <cellStyle name="Normal 99 3 3" xfId="46173"/>
    <cellStyle name="Normal 99 4" xfId="2367"/>
    <cellStyle name="Normal 99 4 2" xfId="42176"/>
    <cellStyle name="Normal 99 4 3" xfId="46174"/>
    <cellStyle name="Normal 99 5" xfId="42177"/>
    <cellStyle name="Normal 99 6" xfId="42178"/>
    <cellStyle name="Normal_2183 Regulated Price Out Final 6-7-2012" xfId="46215"/>
    <cellStyle name="Normal_Proforma Yakima UTC-Nicki 2009" xfId="2"/>
    <cellStyle name="Normal_Regulated Price Out 9-6-2011 Final HL" xfId="3"/>
    <cellStyle name="Normal_Regulated-Non-Regulated Revenue" xfId="4"/>
    <cellStyle name="Note 2" xfId="915"/>
    <cellStyle name="Note 2 2" xfId="916"/>
    <cellStyle name="Note 2 2 2" xfId="2368"/>
    <cellStyle name="Note 2 2 2 10" xfId="33921"/>
    <cellStyle name="Note 2 2 2 10 2" xfId="33922"/>
    <cellStyle name="Note 2 2 2 10 3" xfId="33923"/>
    <cellStyle name="Note 2 2 2 11" xfId="33924"/>
    <cellStyle name="Note 2 2 2 11 2" xfId="33925"/>
    <cellStyle name="Note 2 2 2 11 3" xfId="33926"/>
    <cellStyle name="Note 2 2 2 12" xfId="44698"/>
    <cellStyle name="Note 2 2 2 2" xfId="33927"/>
    <cellStyle name="Note 2 2 2 2 2" xfId="33928"/>
    <cellStyle name="Note 2 2 2 2 2 2" xfId="33929"/>
    <cellStyle name="Note 2 2 2 2 2 3" xfId="33930"/>
    <cellStyle name="Note 2 2 2 2 3" xfId="33931"/>
    <cellStyle name="Note 2 2 2 2 3 2" xfId="33932"/>
    <cellStyle name="Note 2 2 2 2 3 3" xfId="33933"/>
    <cellStyle name="Note 2 2 2 2 4" xfId="33934"/>
    <cellStyle name="Note 2 2 2 2 4 2" xfId="33935"/>
    <cellStyle name="Note 2 2 2 2 4 3" xfId="33936"/>
    <cellStyle name="Note 2 2 2 2 5" xfId="33937"/>
    <cellStyle name="Note 2 2 2 2 5 2" xfId="33938"/>
    <cellStyle name="Note 2 2 2 2 5 3" xfId="33939"/>
    <cellStyle name="Note 2 2 2 2 6" xfId="33940"/>
    <cellStyle name="Note 2 2 2 2 6 2" xfId="33941"/>
    <cellStyle name="Note 2 2 2 2 6 3" xfId="33942"/>
    <cellStyle name="Note 2 2 2 2 7" xfId="33943"/>
    <cellStyle name="Note 2 2 2 2 7 2" xfId="33944"/>
    <cellStyle name="Note 2 2 2 2 7 3" xfId="33945"/>
    <cellStyle name="Note 2 2 2 2 8" xfId="44699"/>
    <cellStyle name="Note 2 2 2 3" xfId="33946"/>
    <cellStyle name="Note 2 2 2 3 2" xfId="33947"/>
    <cellStyle name="Note 2 2 2 3 2 2" xfId="33948"/>
    <cellStyle name="Note 2 2 2 3 2 3" xfId="33949"/>
    <cellStyle name="Note 2 2 2 3 3" xfId="33950"/>
    <cellStyle name="Note 2 2 2 3 3 2" xfId="33951"/>
    <cellStyle name="Note 2 2 2 3 3 3" xfId="33952"/>
    <cellStyle name="Note 2 2 2 3 4" xfId="33953"/>
    <cellStyle name="Note 2 2 2 3 4 2" xfId="33954"/>
    <cellStyle name="Note 2 2 2 3 4 3" xfId="33955"/>
    <cellStyle name="Note 2 2 2 3 5" xfId="33956"/>
    <cellStyle name="Note 2 2 2 3 5 2" xfId="33957"/>
    <cellStyle name="Note 2 2 2 3 5 3" xfId="33958"/>
    <cellStyle name="Note 2 2 2 3 6" xfId="33959"/>
    <cellStyle name="Note 2 2 2 3 6 2" xfId="33960"/>
    <cellStyle name="Note 2 2 2 3 6 3" xfId="33961"/>
    <cellStyle name="Note 2 2 2 3 7" xfId="33962"/>
    <cellStyle name="Note 2 2 2 3 7 2" xfId="33963"/>
    <cellStyle name="Note 2 2 2 3 7 3" xfId="33964"/>
    <cellStyle name="Note 2 2 2 3 8" xfId="44700"/>
    <cellStyle name="Note 2 2 2 4" xfId="33965"/>
    <cellStyle name="Note 2 2 2 4 2" xfId="33966"/>
    <cellStyle name="Note 2 2 2 4 2 2" xfId="33967"/>
    <cellStyle name="Note 2 2 2 4 2 3" xfId="33968"/>
    <cellStyle name="Note 2 2 2 4 3" xfId="33969"/>
    <cellStyle name="Note 2 2 2 4 3 2" xfId="33970"/>
    <cellStyle name="Note 2 2 2 4 3 3" xfId="33971"/>
    <cellStyle name="Note 2 2 2 4 4" xfId="33972"/>
    <cellStyle name="Note 2 2 2 4 4 2" xfId="33973"/>
    <cellStyle name="Note 2 2 2 4 4 3" xfId="33974"/>
    <cellStyle name="Note 2 2 2 4 5" xfId="33975"/>
    <cellStyle name="Note 2 2 2 4 5 2" xfId="33976"/>
    <cellStyle name="Note 2 2 2 4 5 3" xfId="33977"/>
    <cellStyle name="Note 2 2 2 4 6" xfId="33978"/>
    <cellStyle name="Note 2 2 2 4 6 2" xfId="33979"/>
    <cellStyle name="Note 2 2 2 4 6 3" xfId="33980"/>
    <cellStyle name="Note 2 2 2 4 7" xfId="33981"/>
    <cellStyle name="Note 2 2 2 4 7 2" xfId="33982"/>
    <cellStyle name="Note 2 2 2 4 7 3" xfId="33983"/>
    <cellStyle name="Note 2 2 2 4 8" xfId="44701"/>
    <cellStyle name="Note 2 2 2 5" xfId="33984"/>
    <cellStyle name="Note 2 2 2 5 2" xfId="33985"/>
    <cellStyle name="Note 2 2 2 5 2 2" xfId="33986"/>
    <cellStyle name="Note 2 2 2 5 2 3" xfId="33987"/>
    <cellStyle name="Note 2 2 2 5 3" xfId="33988"/>
    <cellStyle name="Note 2 2 2 5 3 2" xfId="33989"/>
    <cellStyle name="Note 2 2 2 5 3 3" xfId="33990"/>
    <cellStyle name="Note 2 2 2 5 4" xfId="33991"/>
    <cellStyle name="Note 2 2 2 5 4 2" xfId="33992"/>
    <cellStyle name="Note 2 2 2 5 4 3" xfId="33993"/>
    <cellStyle name="Note 2 2 2 5 5" xfId="33994"/>
    <cellStyle name="Note 2 2 2 5 5 2" xfId="33995"/>
    <cellStyle name="Note 2 2 2 5 5 3" xfId="33996"/>
    <cellStyle name="Note 2 2 2 5 6" xfId="33997"/>
    <cellStyle name="Note 2 2 2 5 6 2" xfId="33998"/>
    <cellStyle name="Note 2 2 2 5 6 3" xfId="33999"/>
    <cellStyle name="Note 2 2 2 5 7" xfId="34000"/>
    <cellStyle name="Note 2 2 2 5 7 2" xfId="34001"/>
    <cellStyle name="Note 2 2 2 5 7 3" xfId="34002"/>
    <cellStyle name="Note 2 2 2 5 8" xfId="44702"/>
    <cellStyle name="Note 2 2 2 6" xfId="34003"/>
    <cellStyle name="Note 2 2 2 6 2" xfId="34004"/>
    <cellStyle name="Note 2 2 2 7" xfId="34005"/>
    <cellStyle name="Note 2 2 2 7 2" xfId="34006"/>
    <cellStyle name="Note 2 2 2 7 3" xfId="34007"/>
    <cellStyle name="Note 2 2 2 8" xfId="34008"/>
    <cellStyle name="Note 2 2 2 8 2" xfId="34009"/>
    <cellStyle name="Note 2 2 2 8 3" xfId="34010"/>
    <cellStyle name="Note 2 2 2 9" xfId="34011"/>
    <cellStyle name="Note 2 2 2 9 2" xfId="34012"/>
    <cellStyle name="Note 2 2 2 9 3" xfId="34013"/>
    <cellStyle name="Note 2 2 3" xfId="34014"/>
    <cellStyle name="Note 2 2 3 10" xfId="34015"/>
    <cellStyle name="Note 2 2 3 10 2" xfId="34016"/>
    <cellStyle name="Note 2 2 3 10 3" xfId="34017"/>
    <cellStyle name="Note 2 2 3 11" xfId="34018"/>
    <cellStyle name="Note 2 2 3 11 2" xfId="34019"/>
    <cellStyle name="Note 2 2 3 11 3" xfId="34020"/>
    <cellStyle name="Note 2 2 3 12" xfId="44703"/>
    <cellStyle name="Note 2 2 3 2" xfId="34021"/>
    <cellStyle name="Note 2 2 3 2 2" xfId="34022"/>
    <cellStyle name="Note 2 2 3 2 2 2" xfId="34023"/>
    <cellStyle name="Note 2 2 3 2 2 3" xfId="34024"/>
    <cellStyle name="Note 2 2 3 2 3" xfId="34025"/>
    <cellStyle name="Note 2 2 3 2 3 2" xfId="34026"/>
    <cellStyle name="Note 2 2 3 2 3 3" xfId="34027"/>
    <cellStyle name="Note 2 2 3 2 4" xfId="34028"/>
    <cellStyle name="Note 2 2 3 2 4 2" xfId="34029"/>
    <cellStyle name="Note 2 2 3 2 4 3" xfId="34030"/>
    <cellStyle name="Note 2 2 3 2 5" xfId="34031"/>
    <cellStyle name="Note 2 2 3 2 5 2" xfId="34032"/>
    <cellStyle name="Note 2 2 3 2 5 3" xfId="34033"/>
    <cellStyle name="Note 2 2 3 2 6" xfId="34034"/>
    <cellStyle name="Note 2 2 3 2 6 2" xfId="34035"/>
    <cellStyle name="Note 2 2 3 2 6 3" xfId="34036"/>
    <cellStyle name="Note 2 2 3 2 7" xfId="34037"/>
    <cellStyle name="Note 2 2 3 2 7 2" xfId="34038"/>
    <cellStyle name="Note 2 2 3 2 7 3" xfId="34039"/>
    <cellStyle name="Note 2 2 3 2 8" xfId="44704"/>
    <cellStyle name="Note 2 2 3 3" xfId="34040"/>
    <cellStyle name="Note 2 2 3 3 2" xfId="34041"/>
    <cellStyle name="Note 2 2 3 3 2 2" xfId="34042"/>
    <cellStyle name="Note 2 2 3 3 2 3" xfId="34043"/>
    <cellStyle name="Note 2 2 3 3 3" xfId="34044"/>
    <cellStyle name="Note 2 2 3 3 3 2" xfId="34045"/>
    <cellStyle name="Note 2 2 3 3 3 3" xfId="34046"/>
    <cellStyle name="Note 2 2 3 3 4" xfId="34047"/>
    <cellStyle name="Note 2 2 3 3 4 2" xfId="34048"/>
    <cellStyle name="Note 2 2 3 3 4 3" xfId="34049"/>
    <cellStyle name="Note 2 2 3 3 5" xfId="34050"/>
    <cellStyle name="Note 2 2 3 3 5 2" xfId="34051"/>
    <cellStyle name="Note 2 2 3 3 5 3" xfId="34052"/>
    <cellStyle name="Note 2 2 3 3 6" xfId="34053"/>
    <cellStyle name="Note 2 2 3 3 6 2" xfId="34054"/>
    <cellStyle name="Note 2 2 3 3 6 3" xfId="34055"/>
    <cellStyle name="Note 2 2 3 3 7" xfId="34056"/>
    <cellStyle name="Note 2 2 3 3 7 2" xfId="34057"/>
    <cellStyle name="Note 2 2 3 3 7 3" xfId="34058"/>
    <cellStyle name="Note 2 2 3 3 8" xfId="44705"/>
    <cellStyle name="Note 2 2 3 4" xfId="34059"/>
    <cellStyle name="Note 2 2 3 4 2" xfId="34060"/>
    <cellStyle name="Note 2 2 3 4 2 2" xfId="34061"/>
    <cellStyle name="Note 2 2 3 4 2 3" xfId="34062"/>
    <cellStyle name="Note 2 2 3 4 3" xfId="34063"/>
    <cellStyle name="Note 2 2 3 4 3 2" xfId="34064"/>
    <cellStyle name="Note 2 2 3 4 3 3" xfId="34065"/>
    <cellStyle name="Note 2 2 3 4 4" xfId="34066"/>
    <cellStyle name="Note 2 2 3 4 4 2" xfId="34067"/>
    <cellStyle name="Note 2 2 3 4 4 3" xfId="34068"/>
    <cellStyle name="Note 2 2 3 4 5" xfId="34069"/>
    <cellStyle name="Note 2 2 3 4 5 2" xfId="34070"/>
    <cellStyle name="Note 2 2 3 4 5 3" xfId="34071"/>
    <cellStyle name="Note 2 2 3 4 6" xfId="34072"/>
    <cellStyle name="Note 2 2 3 4 6 2" xfId="34073"/>
    <cellStyle name="Note 2 2 3 4 6 3" xfId="34074"/>
    <cellStyle name="Note 2 2 3 4 7" xfId="34075"/>
    <cellStyle name="Note 2 2 3 4 7 2" xfId="34076"/>
    <cellStyle name="Note 2 2 3 4 7 3" xfId="34077"/>
    <cellStyle name="Note 2 2 3 4 8" xfId="44706"/>
    <cellStyle name="Note 2 2 3 5" xfId="34078"/>
    <cellStyle name="Note 2 2 3 5 2" xfId="34079"/>
    <cellStyle name="Note 2 2 3 5 2 2" xfId="34080"/>
    <cellStyle name="Note 2 2 3 5 2 3" xfId="34081"/>
    <cellStyle name="Note 2 2 3 5 3" xfId="34082"/>
    <cellStyle name="Note 2 2 3 5 3 2" xfId="34083"/>
    <cellStyle name="Note 2 2 3 5 3 3" xfId="34084"/>
    <cellStyle name="Note 2 2 3 5 4" xfId="34085"/>
    <cellStyle name="Note 2 2 3 5 4 2" xfId="34086"/>
    <cellStyle name="Note 2 2 3 5 4 3" xfId="34087"/>
    <cellStyle name="Note 2 2 3 5 5" xfId="34088"/>
    <cellStyle name="Note 2 2 3 5 5 2" xfId="34089"/>
    <cellStyle name="Note 2 2 3 5 5 3" xfId="34090"/>
    <cellStyle name="Note 2 2 3 5 6" xfId="34091"/>
    <cellStyle name="Note 2 2 3 5 6 2" xfId="34092"/>
    <cellStyle name="Note 2 2 3 5 6 3" xfId="34093"/>
    <cellStyle name="Note 2 2 3 5 7" xfId="34094"/>
    <cellStyle name="Note 2 2 3 5 7 2" xfId="34095"/>
    <cellStyle name="Note 2 2 3 5 7 3" xfId="34096"/>
    <cellStyle name="Note 2 2 3 5 8" xfId="44707"/>
    <cellStyle name="Note 2 2 3 6" xfId="34097"/>
    <cellStyle name="Note 2 2 3 6 2" xfId="34098"/>
    <cellStyle name="Note 2 2 3 7" xfId="34099"/>
    <cellStyle name="Note 2 2 3 7 2" xfId="34100"/>
    <cellStyle name="Note 2 2 3 7 3" xfId="34101"/>
    <cellStyle name="Note 2 2 3 8" xfId="34102"/>
    <cellStyle name="Note 2 2 3 8 2" xfId="34103"/>
    <cellStyle name="Note 2 2 3 8 3" xfId="34104"/>
    <cellStyle name="Note 2 2 3 9" xfId="34105"/>
    <cellStyle name="Note 2 2 3 9 2" xfId="34106"/>
    <cellStyle name="Note 2 2 3 9 3" xfId="34107"/>
    <cellStyle name="Note 2 2 4" xfId="34108"/>
    <cellStyle name="Note 2 2 4 2" xfId="34109"/>
    <cellStyle name="Note 2 2 4 2 2" xfId="34110"/>
    <cellStyle name="Note 2 2 4 2 3" xfId="34111"/>
    <cellStyle name="Note 2 2 4 3" xfId="34112"/>
    <cellStyle name="Note 2 2 4 3 2" xfId="34113"/>
    <cellStyle name="Note 2 2 4 3 3" xfId="34114"/>
    <cellStyle name="Note 2 2 4 4" xfId="34115"/>
    <cellStyle name="Note 2 2 4 4 2" xfId="34116"/>
    <cellStyle name="Note 2 2 4 4 3" xfId="34117"/>
    <cellStyle name="Note 2 2 4 5" xfId="34118"/>
    <cellStyle name="Note 2 2 4 5 2" xfId="34119"/>
    <cellStyle name="Note 2 2 4 5 3" xfId="34120"/>
    <cellStyle name="Note 2 2 4 6" xfId="34121"/>
    <cellStyle name="Note 2 2 4 6 2" xfId="34122"/>
    <cellStyle name="Note 2 2 4 6 3" xfId="34123"/>
    <cellStyle name="Note 2 2 4 7" xfId="34124"/>
    <cellStyle name="Note 2 2 4 7 2" xfId="34125"/>
    <cellStyle name="Note 2 2 4 7 3" xfId="34126"/>
    <cellStyle name="Note 2 2 4 8" xfId="44708"/>
    <cellStyle name="Note 2 2 5" xfId="34127"/>
    <cellStyle name="Note 2 2 5 2" xfId="34128"/>
    <cellStyle name="Note 2 2 5 2 2" xfId="34129"/>
    <cellStyle name="Note 2 2 5 2 3" xfId="34130"/>
    <cellStyle name="Note 2 2 5 3" xfId="34131"/>
    <cellStyle name="Note 2 2 5 3 2" xfId="34132"/>
    <cellStyle name="Note 2 2 5 3 3" xfId="34133"/>
    <cellStyle name="Note 2 2 5 4" xfId="34134"/>
    <cellStyle name="Note 2 2 5 4 2" xfId="34135"/>
    <cellStyle name="Note 2 2 5 4 3" xfId="34136"/>
    <cellStyle name="Note 2 2 5 5" xfId="34137"/>
    <cellStyle name="Note 2 2 5 5 2" xfId="34138"/>
    <cellStyle name="Note 2 2 5 5 3" xfId="34139"/>
    <cellStyle name="Note 2 2 5 6" xfId="34140"/>
    <cellStyle name="Note 2 2 5 6 2" xfId="34141"/>
    <cellStyle name="Note 2 2 5 6 3" xfId="34142"/>
    <cellStyle name="Note 2 2 5 7" xfId="34143"/>
    <cellStyle name="Note 2 2 5 7 2" xfId="34144"/>
    <cellStyle name="Note 2 2 5 7 3" xfId="34145"/>
    <cellStyle name="Note 2 2 5 8" xfId="34146"/>
    <cellStyle name="Note 2 2 5 9" xfId="34147"/>
    <cellStyle name="Note 2 2 6" xfId="34148"/>
    <cellStyle name="Note 2 3" xfId="917"/>
    <cellStyle name="Note 2 3 2" xfId="34149"/>
    <cellStyle name="Note 2 3 2 10" xfId="34150"/>
    <cellStyle name="Note 2 3 2 10 2" xfId="34151"/>
    <cellStyle name="Note 2 3 2 10 3" xfId="34152"/>
    <cellStyle name="Note 2 3 2 11" xfId="34153"/>
    <cellStyle name="Note 2 3 2 11 2" xfId="34154"/>
    <cellStyle name="Note 2 3 2 11 3" xfId="34155"/>
    <cellStyle name="Note 2 3 2 12" xfId="44709"/>
    <cellStyle name="Note 2 3 2 2" xfId="34156"/>
    <cellStyle name="Note 2 3 2 2 2" xfId="34157"/>
    <cellStyle name="Note 2 3 2 2 2 2" xfId="34158"/>
    <cellStyle name="Note 2 3 2 2 2 3" xfId="34159"/>
    <cellStyle name="Note 2 3 2 2 3" xfId="34160"/>
    <cellStyle name="Note 2 3 2 2 3 2" xfId="34161"/>
    <cellStyle name="Note 2 3 2 2 3 3" xfId="34162"/>
    <cellStyle name="Note 2 3 2 2 4" xfId="34163"/>
    <cellStyle name="Note 2 3 2 2 4 2" xfId="34164"/>
    <cellStyle name="Note 2 3 2 2 4 3" xfId="34165"/>
    <cellStyle name="Note 2 3 2 2 5" xfId="34166"/>
    <cellStyle name="Note 2 3 2 2 5 2" xfId="34167"/>
    <cellStyle name="Note 2 3 2 2 5 3" xfId="34168"/>
    <cellStyle name="Note 2 3 2 2 6" xfId="34169"/>
    <cellStyle name="Note 2 3 2 2 6 2" xfId="34170"/>
    <cellStyle name="Note 2 3 2 2 6 3" xfId="34171"/>
    <cellStyle name="Note 2 3 2 2 7" xfId="34172"/>
    <cellStyle name="Note 2 3 2 2 7 2" xfId="34173"/>
    <cellStyle name="Note 2 3 2 2 7 3" xfId="34174"/>
    <cellStyle name="Note 2 3 2 2 8" xfId="44710"/>
    <cellStyle name="Note 2 3 2 3" xfId="34175"/>
    <cellStyle name="Note 2 3 2 3 2" xfId="34176"/>
    <cellStyle name="Note 2 3 2 3 2 2" xfId="34177"/>
    <cellStyle name="Note 2 3 2 3 2 3" xfId="34178"/>
    <cellStyle name="Note 2 3 2 3 3" xfId="34179"/>
    <cellStyle name="Note 2 3 2 3 3 2" xfId="34180"/>
    <cellStyle name="Note 2 3 2 3 3 3" xfId="34181"/>
    <cellStyle name="Note 2 3 2 3 4" xfId="34182"/>
    <cellStyle name="Note 2 3 2 3 4 2" xfId="34183"/>
    <cellStyle name="Note 2 3 2 3 4 3" xfId="34184"/>
    <cellStyle name="Note 2 3 2 3 5" xfId="34185"/>
    <cellStyle name="Note 2 3 2 3 5 2" xfId="34186"/>
    <cellStyle name="Note 2 3 2 3 5 3" xfId="34187"/>
    <cellStyle name="Note 2 3 2 3 6" xfId="34188"/>
    <cellStyle name="Note 2 3 2 3 6 2" xfId="34189"/>
    <cellStyle name="Note 2 3 2 3 6 3" xfId="34190"/>
    <cellStyle name="Note 2 3 2 3 7" xfId="34191"/>
    <cellStyle name="Note 2 3 2 3 7 2" xfId="34192"/>
    <cellStyle name="Note 2 3 2 3 7 3" xfId="34193"/>
    <cellStyle name="Note 2 3 2 3 8" xfId="44711"/>
    <cellStyle name="Note 2 3 2 4" xfId="34194"/>
    <cellStyle name="Note 2 3 2 4 2" xfId="34195"/>
    <cellStyle name="Note 2 3 2 4 2 2" xfId="34196"/>
    <cellStyle name="Note 2 3 2 4 2 3" xfId="34197"/>
    <cellStyle name="Note 2 3 2 4 3" xfId="34198"/>
    <cellStyle name="Note 2 3 2 4 3 2" xfId="34199"/>
    <cellStyle name="Note 2 3 2 4 3 3" xfId="34200"/>
    <cellStyle name="Note 2 3 2 4 4" xfId="34201"/>
    <cellStyle name="Note 2 3 2 4 4 2" xfId="34202"/>
    <cellStyle name="Note 2 3 2 4 4 3" xfId="34203"/>
    <cellStyle name="Note 2 3 2 4 5" xfId="34204"/>
    <cellStyle name="Note 2 3 2 4 5 2" xfId="34205"/>
    <cellStyle name="Note 2 3 2 4 5 3" xfId="34206"/>
    <cellStyle name="Note 2 3 2 4 6" xfId="34207"/>
    <cellStyle name="Note 2 3 2 4 6 2" xfId="34208"/>
    <cellStyle name="Note 2 3 2 4 6 3" xfId="34209"/>
    <cellStyle name="Note 2 3 2 4 7" xfId="34210"/>
    <cellStyle name="Note 2 3 2 4 7 2" xfId="34211"/>
    <cellStyle name="Note 2 3 2 4 7 3" xfId="34212"/>
    <cellStyle name="Note 2 3 2 4 8" xfId="44712"/>
    <cellStyle name="Note 2 3 2 5" xfId="34213"/>
    <cellStyle name="Note 2 3 2 5 2" xfId="34214"/>
    <cellStyle name="Note 2 3 2 5 2 2" xfId="34215"/>
    <cellStyle name="Note 2 3 2 5 2 3" xfId="34216"/>
    <cellStyle name="Note 2 3 2 5 3" xfId="34217"/>
    <cellStyle name="Note 2 3 2 5 3 2" xfId="34218"/>
    <cellStyle name="Note 2 3 2 5 3 3" xfId="34219"/>
    <cellStyle name="Note 2 3 2 5 4" xfId="34220"/>
    <cellStyle name="Note 2 3 2 5 4 2" xfId="34221"/>
    <cellStyle name="Note 2 3 2 5 4 3" xfId="34222"/>
    <cellStyle name="Note 2 3 2 5 5" xfId="34223"/>
    <cellStyle name="Note 2 3 2 5 5 2" xfId="34224"/>
    <cellStyle name="Note 2 3 2 5 5 3" xfId="34225"/>
    <cellStyle name="Note 2 3 2 5 6" xfId="34226"/>
    <cellStyle name="Note 2 3 2 5 6 2" xfId="34227"/>
    <cellStyle name="Note 2 3 2 5 6 3" xfId="34228"/>
    <cellStyle name="Note 2 3 2 5 7" xfId="34229"/>
    <cellStyle name="Note 2 3 2 5 7 2" xfId="34230"/>
    <cellStyle name="Note 2 3 2 5 7 3" xfId="34231"/>
    <cellStyle name="Note 2 3 2 5 8" xfId="44713"/>
    <cellStyle name="Note 2 3 2 6" xfId="34232"/>
    <cellStyle name="Note 2 3 2 6 2" xfId="34233"/>
    <cellStyle name="Note 2 3 2 7" xfId="34234"/>
    <cellStyle name="Note 2 3 2 7 2" xfId="34235"/>
    <cellStyle name="Note 2 3 2 7 3" xfId="34236"/>
    <cellStyle name="Note 2 3 2 8" xfId="34237"/>
    <cellStyle name="Note 2 3 2 8 2" xfId="34238"/>
    <cellStyle name="Note 2 3 2 8 3" xfId="34239"/>
    <cellStyle name="Note 2 3 2 9" xfId="34240"/>
    <cellStyle name="Note 2 3 2 9 2" xfId="34241"/>
    <cellStyle name="Note 2 3 2 9 3" xfId="34242"/>
    <cellStyle name="Note 2 3 3" xfId="34243"/>
    <cellStyle name="Note 2 3 3 2" xfId="34244"/>
    <cellStyle name="Note 2 3 3 2 2" xfId="34245"/>
    <cellStyle name="Note 2 3 3 2 3" xfId="34246"/>
    <cellStyle name="Note 2 3 3 3" xfId="34247"/>
    <cellStyle name="Note 2 3 3 3 2" xfId="34248"/>
    <cellStyle name="Note 2 3 3 3 3" xfId="34249"/>
    <cellStyle name="Note 2 3 3 4" xfId="34250"/>
    <cellStyle name="Note 2 3 3 4 2" xfId="34251"/>
    <cellStyle name="Note 2 3 3 4 3" xfId="34252"/>
    <cellStyle name="Note 2 3 3 5" xfId="34253"/>
    <cellStyle name="Note 2 3 3 5 2" xfId="34254"/>
    <cellStyle name="Note 2 3 3 5 3" xfId="34255"/>
    <cellStyle name="Note 2 3 3 6" xfId="34256"/>
    <cellStyle name="Note 2 3 3 6 2" xfId="34257"/>
    <cellStyle name="Note 2 3 3 6 3" xfId="34258"/>
    <cellStyle name="Note 2 3 3 7" xfId="34259"/>
    <cellStyle name="Note 2 3 3 7 2" xfId="34260"/>
    <cellStyle name="Note 2 3 3 7 3" xfId="34261"/>
    <cellStyle name="Note 2 3 3 8" xfId="44714"/>
    <cellStyle name="Note 2 3 4" xfId="34262"/>
    <cellStyle name="Note 2 3 4 2" xfId="34263"/>
    <cellStyle name="Note 2 3 4 3" xfId="34264"/>
    <cellStyle name="Note 2 3 5" xfId="34265"/>
    <cellStyle name="Note 2 3 5 2" xfId="34266"/>
    <cellStyle name="Note 2 3 5 3" xfId="34267"/>
    <cellStyle name="Note 2 3 6" xfId="34268"/>
    <cellStyle name="Note 2 3 6 2" xfId="34269"/>
    <cellStyle name="Note 2 3 6 3" xfId="34270"/>
    <cellStyle name="Note 2 3 7" xfId="44715"/>
    <cellStyle name="Note 2 4" xfId="918"/>
    <cellStyle name="Note 2 4 2" xfId="34271"/>
    <cellStyle name="Note 2 4 2 10" xfId="34272"/>
    <cellStyle name="Note 2 4 2 10 2" xfId="34273"/>
    <cellStyle name="Note 2 4 2 10 3" xfId="34274"/>
    <cellStyle name="Note 2 4 2 11" xfId="34275"/>
    <cellStyle name="Note 2 4 2 11 2" xfId="34276"/>
    <cellStyle name="Note 2 4 2 11 3" xfId="34277"/>
    <cellStyle name="Note 2 4 2 12" xfId="44716"/>
    <cellStyle name="Note 2 4 2 2" xfId="34278"/>
    <cellStyle name="Note 2 4 2 2 2" xfId="34279"/>
    <cellStyle name="Note 2 4 2 2 2 2" xfId="34280"/>
    <cellStyle name="Note 2 4 2 2 2 3" xfId="34281"/>
    <cellStyle name="Note 2 4 2 2 3" xfId="34282"/>
    <cellStyle name="Note 2 4 2 2 3 2" xfId="34283"/>
    <cellStyle name="Note 2 4 2 2 3 3" xfId="34284"/>
    <cellStyle name="Note 2 4 2 2 4" xfId="34285"/>
    <cellStyle name="Note 2 4 2 2 4 2" xfId="34286"/>
    <cellStyle name="Note 2 4 2 2 4 3" xfId="34287"/>
    <cellStyle name="Note 2 4 2 2 5" xfId="34288"/>
    <cellStyle name="Note 2 4 2 2 5 2" xfId="34289"/>
    <cellStyle name="Note 2 4 2 2 5 3" xfId="34290"/>
    <cellStyle name="Note 2 4 2 2 6" xfId="34291"/>
    <cellStyle name="Note 2 4 2 2 6 2" xfId="34292"/>
    <cellStyle name="Note 2 4 2 2 6 3" xfId="34293"/>
    <cellStyle name="Note 2 4 2 2 7" xfId="34294"/>
    <cellStyle name="Note 2 4 2 2 7 2" xfId="34295"/>
    <cellStyle name="Note 2 4 2 2 7 3" xfId="34296"/>
    <cellStyle name="Note 2 4 2 2 8" xfId="44717"/>
    <cellStyle name="Note 2 4 2 3" xfId="34297"/>
    <cellStyle name="Note 2 4 2 3 2" xfId="34298"/>
    <cellStyle name="Note 2 4 2 3 2 2" xfId="34299"/>
    <cellStyle name="Note 2 4 2 3 2 3" xfId="34300"/>
    <cellStyle name="Note 2 4 2 3 3" xfId="34301"/>
    <cellStyle name="Note 2 4 2 3 3 2" xfId="34302"/>
    <cellStyle name="Note 2 4 2 3 3 3" xfId="34303"/>
    <cellStyle name="Note 2 4 2 3 4" xfId="34304"/>
    <cellStyle name="Note 2 4 2 3 4 2" xfId="34305"/>
    <cellStyle name="Note 2 4 2 3 4 3" xfId="34306"/>
    <cellStyle name="Note 2 4 2 3 5" xfId="34307"/>
    <cellStyle name="Note 2 4 2 3 5 2" xfId="34308"/>
    <cellStyle name="Note 2 4 2 3 5 3" xfId="34309"/>
    <cellStyle name="Note 2 4 2 3 6" xfId="34310"/>
    <cellStyle name="Note 2 4 2 3 6 2" xfId="34311"/>
    <cellStyle name="Note 2 4 2 3 6 3" xfId="34312"/>
    <cellStyle name="Note 2 4 2 3 7" xfId="34313"/>
    <cellStyle name="Note 2 4 2 3 7 2" xfId="34314"/>
    <cellStyle name="Note 2 4 2 3 7 3" xfId="34315"/>
    <cellStyle name="Note 2 4 2 3 8" xfId="44718"/>
    <cellStyle name="Note 2 4 2 4" xfId="34316"/>
    <cellStyle name="Note 2 4 2 4 2" xfId="34317"/>
    <cellStyle name="Note 2 4 2 4 2 2" xfId="34318"/>
    <cellStyle name="Note 2 4 2 4 2 3" xfId="34319"/>
    <cellStyle name="Note 2 4 2 4 3" xfId="34320"/>
    <cellStyle name="Note 2 4 2 4 3 2" xfId="34321"/>
    <cellStyle name="Note 2 4 2 4 3 3" xfId="34322"/>
    <cellStyle name="Note 2 4 2 4 4" xfId="34323"/>
    <cellStyle name="Note 2 4 2 4 4 2" xfId="34324"/>
    <cellStyle name="Note 2 4 2 4 4 3" xfId="34325"/>
    <cellStyle name="Note 2 4 2 4 5" xfId="34326"/>
    <cellStyle name="Note 2 4 2 4 5 2" xfId="34327"/>
    <cellStyle name="Note 2 4 2 4 5 3" xfId="34328"/>
    <cellStyle name="Note 2 4 2 4 6" xfId="34329"/>
    <cellStyle name="Note 2 4 2 4 6 2" xfId="34330"/>
    <cellStyle name="Note 2 4 2 4 6 3" xfId="34331"/>
    <cellStyle name="Note 2 4 2 4 7" xfId="34332"/>
    <cellStyle name="Note 2 4 2 4 7 2" xfId="34333"/>
    <cellStyle name="Note 2 4 2 4 7 3" xfId="34334"/>
    <cellStyle name="Note 2 4 2 4 8" xfId="44719"/>
    <cellStyle name="Note 2 4 2 5" xfId="34335"/>
    <cellStyle name="Note 2 4 2 5 2" xfId="34336"/>
    <cellStyle name="Note 2 4 2 5 2 2" xfId="34337"/>
    <cellStyle name="Note 2 4 2 5 2 3" xfId="34338"/>
    <cellStyle name="Note 2 4 2 5 3" xfId="34339"/>
    <cellStyle name="Note 2 4 2 5 3 2" xfId="34340"/>
    <cellStyle name="Note 2 4 2 5 3 3" xfId="34341"/>
    <cellStyle name="Note 2 4 2 5 4" xfId="34342"/>
    <cellStyle name="Note 2 4 2 5 4 2" xfId="34343"/>
    <cellStyle name="Note 2 4 2 5 4 3" xfId="34344"/>
    <cellStyle name="Note 2 4 2 5 5" xfId="34345"/>
    <cellStyle name="Note 2 4 2 5 5 2" xfId="34346"/>
    <cellStyle name="Note 2 4 2 5 5 3" xfId="34347"/>
    <cellStyle name="Note 2 4 2 5 6" xfId="34348"/>
    <cellStyle name="Note 2 4 2 5 6 2" xfId="34349"/>
    <cellStyle name="Note 2 4 2 5 6 3" xfId="34350"/>
    <cellStyle name="Note 2 4 2 5 7" xfId="34351"/>
    <cellStyle name="Note 2 4 2 5 7 2" xfId="34352"/>
    <cellStyle name="Note 2 4 2 5 7 3" xfId="34353"/>
    <cellStyle name="Note 2 4 2 5 8" xfId="44720"/>
    <cellStyle name="Note 2 4 2 6" xfId="34354"/>
    <cellStyle name="Note 2 4 2 6 2" xfId="34355"/>
    <cellStyle name="Note 2 4 2 7" xfId="34356"/>
    <cellStyle name="Note 2 4 2 7 2" xfId="34357"/>
    <cellStyle name="Note 2 4 2 7 3" xfId="34358"/>
    <cellStyle name="Note 2 4 2 8" xfId="34359"/>
    <cellStyle name="Note 2 4 2 8 2" xfId="34360"/>
    <cellStyle name="Note 2 4 2 8 3" xfId="34361"/>
    <cellStyle name="Note 2 4 2 9" xfId="34362"/>
    <cellStyle name="Note 2 4 2 9 2" xfId="34363"/>
    <cellStyle name="Note 2 4 2 9 3" xfId="34364"/>
    <cellStyle name="Note 2 4 3" xfId="34365"/>
    <cellStyle name="Note 2 4 3 2" xfId="34366"/>
    <cellStyle name="Note 2 4 3 2 2" xfId="34367"/>
    <cellStyle name="Note 2 4 3 2 3" xfId="34368"/>
    <cellStyle name="Note 2 4 3 3" xfId="34369"/>
    <cellStyle name="Note 2 4 3 3 2" xfId="34370"/>
    <cellStyle name="Note 2 4 3 3 3" xfId="34371"/>
    <cellStyle name="Note 2 4 3 4" xfId="34372"/>
    <cellStyle name="Note 2 4 3 4 2" xfId="34373"/>
    <cellStyle name="Note 2 4 3 4 3" xfId="34374"/>
    <cellStyle name="Note 2 4 3 5" xfId="34375"/>
    <cellStyle name="Note 2 4 3 5 2" xfId="34376"/>
    <cellStyle name="Note 2 4 3 5 3" xfId="34377"/>
    <cellStyle name="Note 2 4 3 6" xfId="34378"/>
    <cellStyle name="Note 2 4 3 6 2" xfId="34379"/>
    <cellStyle name="Note 2 4 3 6 3" xfId="34380"/>
    <cellStyle name="Note 2 4 3 7" xfId="34381"/>
    <cellStyle name="Note 2 4 3 7 2" xfId="34382"/>
    <cellStyle name="Note 2 4 3 7 3" xfId="34383"/>
    <cellStyle name="Note 2 4 3 8" xfId="44721"/>
    <cellStyle name="Note 2 4 4" xfId="34384"/>
    <cellStyle name="Note 2 4 4 2" xfId="34385"/>
    <cellStyle name="Note 2 4 4 3" xfId="34386"/>
    <cellStyle name="Note 2 4 5" xfId="34387"/>
    <cellStyle name="Note 2 4 5 2" xfId="34388"/>
    <cellStyle name="Note 2 4 5 3" xfId="34389"/>
    <cellStyle name="Note 2 4 6" xfId="34390"/>
    <cellStyle name="Note 2 4 6 2" xfId="34391"/>
    <cellStyle name="Note 2 4 6 3" xfId="34392"/>
    <cellStyle name="Note 2 4 7" xfId="34393"/>
    <cellStyle name="Note 2 5" xfId="2688"/>
    <cellStyle name="Note 2 5 10" xfId="34394"/>
    <cellStyle name="Note 2 5 10 2" xfId="34395"/>
    <cellStyle name="Note 2 5 10 3" xfId="34396"/>
    <cellStyle name="Note 2 5 11" xfId="34397"/>
    <cellStyle name="Note 2 5 11 2" xfId="34398"/>
    <cellStyle name="Note 2 5 11 3" xfId="34399"/>
    <cellStyle name="Note 2 5 12" xfId="34400"/>
    <cellStyle name="Note 2 5 13" xfId="34401"/>
    <cellStyle name="Note 2 5 2" xfId="34402"/>
    <cellStyle name="Note 2 5 2 2" xfId="34403"/>
    <cellStyle name="Note 2 5 2 2 2" xfId="34404"/>
    <cellStyle name="Note 2 5 2 3" xfId="34405"/>
    <cellStyle name="Note 2 5 2 3 2" xfId="34406"/>
    <cellStyle name="Note 2 5 2 3 3" xfId="34407"/>
    <cellStyle name="Note 2 5 2 4" xfId="34408"/>
    <cellStyle name="Note 2 5 2 4 2" xfId="34409"/>
    <cellStyle name="Note 2 5 2 4 3" xfId="34410"/>
    <cellStyle name="Note 2 5 2 5" xfId="34411"/>
    <cellStyle name="Note 2 5 2 5 2" xfId="34412"/>
    <cellStyle name="Note 2 5 2 5 3" xfId="34413"/>
    <cellStyle name="Note 2 5 2 6" xfId="34414"/>
    <cellStyle name="Note 2 5 2 6 2" xfId="34415"/>
    <cellStyle name="Note 2 5 2 6 3" xfId="34416"/>
    <cellStyle name="Note 2 5 2 7" xfId="34417"/>
    <cellStyle name="Note 2 5 2 7 2" xfId="34418"/>
    <cellStyle name="Note 2 5 2 7 3" xfId="34419"/>
    <cellStyle name="Note 2 5 2 8" xfId="44722"/>
    <cellStyle name="Note 2 5 3" xfId="34420"/>
    <cellStyle name="Note 2 5 3 2" xfId="34421"/>
    <cellStyle name="Note 2 5 3 2 2" xfId="34422"/>
    <cellStyle name="Note 2 5 3 2 3" xfId="34423"/>
    <cellStyle name="Note 2 5 3 3" xfId="34424"/>
    <cellStyle name="Note 2 5 3 3 2" xfId="34425"/>
    <cellStyle name="Note 2 5 3 3 3" xfId="34426"/>
    <cellStyle name="Note 2 5 3 4" xfId="34427"/>
    <cellStyle name="Note 2 5 3 4 2" xfId="34428"/>
    <cellStyle name="Note 2 5 3 4 3" xfId="34429"/>
    <cellStyle name="Note 2 5 3 5" xfId="34430"/>
    <cellStyle name="Note 2 5 3 5 2" xfId="34431"/>
    <cellStyle name="Note 2 5 3 5 3" xfId="34432"/>
    <cellStyle name="Note 2 5 3 6" xfId="34433"/>
    <cellStyle name="Note 2 5 3 6 2" xfId="34434"/>
    <cellStyle name="Note 2 5 3 6 3" xfId="34435"/>
    <cellStyle name="Note 2 5 3 7" xfId="34436"/>
    <cellStyle name="Note 2 5 3 7 2" xfId="34437"/>
    <cellStyle name="Note 2 5 3 7 3" xfId="34438"/>
    <cellStyle name="Note 2 5 3 8" xfId="44723"/>
    <cellStyle name="Note 2 5 4" xfId="34439"/>
    <cellStyle name="Note 2 5 4 2" xfId="34440"/>
    <cellStyle name="Note 2 5 4 2 2" xfId="34441"/>
    <cellStyle name="Note 2 5 4 2 3" xfId="34442"/>
    <cellStyle name="Note 2 5 4 3" xfId="34443"/>
    <cellStyle name="Note 2 5 4 3 2" xfId="34444"/>
    <cellStyle name="Note 2 5 4 3 3" xfId="34445"/>
    <cellStyle name="Note 2 5 4 4" xfId="34446"/>
    <cellStyle name="Note 2 5 4 4 2" xfId="34447"/>
    <cellStyle name="Note 2 5 4 4 3" xfId="34448"/>
    <cellStyle name="Note 2 5 4 5" xfId="34449"/>
    <cellStyle name="Note 2 5 4 5 2" xfId="34450"/>
    <cellStyle name="Note 2 5 4 5 3" xfId="34451"/>
    <cellStyle name="Note 2 5 4 6" xfId="34452"/>
    <cellStyle name="Note 2 5 4 6 2" xfId="34453"/>
    <cellStyle name="Note 2 5 4 6 3" xfId="34454"/>
    <cellStyle name="Note 2 5 4 7" xfId="34455"/>
    <cellStyle name="Note 2 5 4 7 2" xfId="34456"/>
    <cellStyle name="Note 2 5 4 7 3" xfId="34457"/>
    <cellStyle name="Note 2 5 4 8" xfId="44724"/>
    <cellStyle name="Note 2 5 5" xfId="34458"/>
    <cellStyle name="Note 2 5 5 2" xfId="34459"/>
    <cellStyle name="Note 2 5 5 2 2" xfId="34460"/>
    <cellStyle name="Note 2 5 5 2 3" xfId="34461"/>
    <cellStyle name="Note 2 5 5 3" xfId="34462"/>
    <cellStyle name="Note 2 5 5 3 2" xfId="34463"/>
    <cellStyle name="Note 2 5 5 3 3" xfId="34464"/>
    <cellStyle name="Note 2 5 5 4" xfId="34465"/>
    <cellStyle name="Note 2 5 5 4 2" xfId="34466"/>
    <cellStyle name="Note 2 5 5 4 3" xfId="34467"/>
    <cellStyle name="Note 2 5 5 5" xfId="34468"/>
    <cellStyle name="Note 2 5 5 5 2" xfId="34469"/>
    <cellStyle name="Note 2 5 5 5 3" xfId="34470"/>
    <cellStyle name="Note 2 5 5 6" xfId="34471"/>
    <cellStyle name="Note 2 5 5 6 2" xfId="34472"/>
    <cellStyle name="Note 2 5 5 6 3" xfId="34473"/>
    <cellStyle name="Note 2 5 5 7" xfId="34474"/>
    <cellStyle name="Note 2 5 5 7 2" xfId="34475"/>
    <cellStyle name="Note 2 5 5 7 3" xfId="34476"/>
    <cellStyle name="Note 2 5 5 8" xfId="44725"/>
    <cellStyle name="Note 2 5 6" xfId="34477"/>
    <cellStyle name="Note 2 5 6 2" xfId="34478"/>
    <cellStyle name="Note 2 5 7" xfId="34479"/>
    <cellStyle name="Note 2 5 7 2" xfId="34480"/>
    <cellStyle name="Note 2 5 7 3" xfId="34481"/>
    <cellStyle name="Note 2 5 8" xfId="34482"/>
    <cellStyle name="Note 2 5 8 2" xfId="34483"/>
    <cellStyle name="Note 2 5 8 3" xfId="34484"/>
    <cellStyle name="Note 2 5 9" xfId="34485"/>
    <cellStyle name="Note 2 5 9 2" xfId="34486"/>
    <cellStyle name="Note 2 5 9 3" xfId="34487"/>
    <cellStyle name="Note 2 6" xfId="34488"/>
    <cellStyle name="Note 2 6 2" xfId="34489"/>
    <cellStyle name="Note 2 6 2 2" xfId="34490"/>
    <cellStyle name="Note 2 6 2 3" xfId="34491"/>
    <cellStyle name="Note 2 6 3" xfId="34492"/>
    <cellStyle name="Note 2 6 3 2" xfId="34493"/>
    <cellStyle name="Note 2 6 3 3" xfId="34494"/>
    <cellStyle name="Note 2 6 4" xfId="34495"/>
    <cellStyle name="Note 2 6 4 2" xfId="34496"/>
    <cellStyle name="Note 2 6 4 3" xfId="34497"/>
    <cellStyle name="Note 2 6 5" xfId="34498"/>
    <cellStyle name="Note 2 6 5 2" xfId="34499"/>
    <cellStyle name="Note 2 6 5 3" xfId="34500"/>
    <cellStyle name="Note 2 6 6" xfId="34501"/>
    <cellStyle name="Note 2 6 6 2" xfId="34502"/>
    <cellStyle name="Note 2 6 6 3" xfId="34503"/>
    <cellStyle name="Note 2 6 7" xfId="34504"/>
    <cellStyle name="Note 2 6 7 2" xfId="34505"/>
    <cellStyle name="Note 2 6 7 3" xfId="34506"/>
    <cellStyle name="Note 2 6 8" xfId="44726"/>
    <cellStyle name="Note 2 7" xfId="34507"/>
    <cellStyle name="Note 2 8" xfId="34508"/>
    <cellStyle name="Note 2 8 2" xfId="34509"/>
    <cellStyle name="Note 2 8 2 2" xfId="34510"/>
    <cellStyle name="Note 2 8 2 3" xfId="34511"/>
    <cellStyle name="Note 2 8 3" xfId="34512"/>
    <cellStyle name="Note 2 8 3 2" xfId="34513"/>
    <cellStyle name="Note 2 8 3 3" xfId="34514"/>
    <cellStyle name="Note 2 8 4" xfId="34515"/>
    <cellStyle name="Note 2 8 4 2" xfId="34516"/>
    <cellStyle name="Note 2 8 4 3" xfId="34517"/>
    <cellStyle name="Note 2 8 5" xfId="34518"/>
    <cellStyle name="Note 2 8 5 2" xfId="34519"/>
    <cellStyle name="Note 2 8 5 3" xfId="34520"/>
    <cellStyle name="Note 2 8 6" xfId="34521"/>
    <cellStyle name="Note 2 8 6 2" xfId="34522"/>
    <cellStyle name="Note 2 8 6 3" xfId="34523"/>
    <cellStyle name="Note 2 8 7" xfId="34524"/>
    <cellStyle name="Note 2 8 7 2" xfId="34525"/>
    <cellStyle name="Note 2 8 7 3" xfId="34526"/>
    <cellStyle name="Note 2 8 8" xfId="34527"/>
    <cellStyle name="Note 2 8 9" xfId="34528"/>
    <cellStyle name="Note 2 9" xfId="42179"/>
    <cellStyle name="Note 3" xfId="919"/>
    <cellStyle name="Note 3 2" xfId="920"/>
    <cellStyle name="Note 3 2 2" xfId="2369"/>
    <cellStyle name="Note 3 2 2 10" xfId="34529"/>
    <cellStyle name="Note 3 2 2 10 2" xfId="34530"/>
    <cellStyle name="Note 3 2 2 10 3" xfId="34531"/>
    <cellStyle name="Note 3 2 2 11" xfId="34532"/>
    <cellStyle name="Note 3 2 2 11 2" xfId="34533"/>
    <cellStyle name="Note 3 2 2 11 3" xfId="34534"/>
    <cellStyle name="Note 3 2 2 12" xfId="44727"/>
    <cellStyle name="Note 3 2 2 2" xfId="34535"/>
    <cellStyle name="Note 3 2 2 2 2" xfId="34536"/>
    <cellStyle name="Note 3 2 2 2 2 2" xfId="34537"/>
    <cellStyle name="Note 3 2 2 2 2 3" xfId="34538"/>
    <cellStyle name="Note 3 2 2 2 3" xfId="34539"/>
    <cellStyle name="Note 3 2 2 2 3 2" xfId="34540"/>
    <cellStyle name="Note 3 2 2 2 3 3" xfId="34541"/>
    <cellStyle name="Note 3 2 2 2 4" xfId="34542"/>
    <cellStyle name="Note 3 2 2 2 4 2" xfId="34543"/>
    <cellStyle name="Note 3 2 2 2 4 3" xfId="34544"/>
    <cellStyle name="Note 3 2 2 2 5" xfId="34545"/>
    <cellStyle name="Note 3 2 2 2 5 2" xfId="34546"/>
    <cellStyle name="Note 3 2 2 2 5 3" xfId="34547"/>
    <cellStyle name="Note 3 2 2 2 6" xfId="34548"/>
    <cellStyle name="Note 3 2 2 2 6 2" xfId="34549"/>
    <cellStyle name="Note 3 2 2 2 6 3" xfId="34550"/>
    <cellStyle name="Note 3 2 2 2 7" xfId="34551"/>
    <cellStyle name="Note 3 2 2 2 7 2" xfId="34552"/>
    <cellStyle name="Note 3 2 2 2 7 3" xfId="34553"/>
    <cellStyle name="Note 3 2 2 2 8" xfId="44728"/>
    <cellStyle name="Note 3 2 2 3" xfId="34554"/>
    <cellStyle name="Note 3 2 2 3 2" xfId="34555"/>
    <cellStyle name="Note 3 2 2 3 2 2" xfId="34556"/>
    <cellStyle name="Note 3 2 2 3 2 3" xfId="34557"/>
    <cellStyle name="Note 3 2 2 3 3" xfId="34558"/>
    <cellStyle name="Note 3 2 2 3 3 2" xfId="34559"/>
    <cellStyle name="Note 3 2 2 3 3 3" xfId="34560"/>
    <cellStyle name="Note 3 2 2 3 4" xfId="34561"/>
    <cellStyle name="Note 3 2 2 3 4 2" xfId="34562"/>
    <cellStyle name="Note 3 2 2 3 4 3" xfId="34563"/>
    <cellStyle name="Note 3 2 2 3 5" xfId="34564"/>
    <cellStyle name="Note 3 2 2 3 5 2" xfId="34565"/>
    <cellStyle name="Note 3 2 2 3 5 3" xfId="34566"/>
    <cellStyle name="Note 3 2 2 3 6" xfId="34567"/>
    <cellStyle name="Note 3 2 2 3 6 2" xfId="34568"/>
    <cellStyle name="Note 3 2 2 3 6 3" xfId="34569"/>
    <cellStyle name="Note 3 2 2 3 7" xfId="34570"/>
    <cellStyle name="Note 3 2 2 3 7 2" xfId="34571"/>
    <cellStyle name="Note 3 2 2 3 7 3" xfId="34572"/>
    <cellStyle name="Note 3 2 2 3 8" xfId="44729"/>
    <cellStyle name="Note 3 2 2 4" xfId="34573"/>
    <cellStyle name="Note 3 2 2 4 2" xfId="34574"/>
    <cellStyle name="Note 3 2 2 4 2 2" xfId="34575"/>
    <cellStyle name="Note 3 2 2 4 2 3" xfId="34576"/>
    <cellStyle name="Note 3 2 2 4 3" xfId="34577"/>
    <cellStyle name="Note 3 2 2 4 3 2" xfId="34578"/>
    <cellStyle name="Note 3 2 2 4 3 3" xfId="34579"/>
    <cellStyle name="Note 3 2 2 4 4" xfId="34580"/>
    <cellStyle name="Note 3 2 2 4 4 2" xfId="34581"/>
    <cellStyle name="Note 3 2 2 4 4 3" xfId="34582"/>
    <cellStyle name="Note 3 2 2 4 5" xfId="34583"/>
    <cellStyle name="Note 3 2 2 4 5 2" xfId="34584"/>
    <cellStyle name="Note 3 2 2 4 5 3" xfId="34585"/>
    <cellStyle name="Note 3 2 2 4 6" xfId="34586"/>
    <cellStyle name="Note 3 2 2 4 6 2" xfId="34587"/>
    <cellStyle name="Note 3 2 2 4 6 3" xfId="34588"/>
    <cellStyle name="Note 3 2 2 4 7" xfId="34589"/>
    <cellStyle name="Note 3 2 2 4 7 2" xfId="34590"/>
    <cellStyle name="Note 3 2 2 4 7 3" xfId="34591"/>
    <cellStyle name="Note 3 2 2 4 8" xfId="44730"/>
    <cellStyle name="Note 3 2 2 5" xfId="34592"/>
    <cellStyle name="Note 3 2 2 5 2" xfId="34593"/>
    <cellStyle name="Note 3 2 2 5 2 2" xfId="34594"/>
    <cellStyle name="Note 3 2 2 5 2 3" xfId="34595"/>
    <cellStyle name="Note 3 2 2 5 3" xfId="34596"/>
    <cellStyle name="Note 3 2 2 5 3 2" xfId="34597"/>
    <cellStyle name="Note 3 2 2 5 3 3" xfId="34598"/>
    <cellStyle name="Note 3 2 2 5 4" xfId="34599"/>
    <cellStyle name="Note 3 2 2 5 4 2" xfId="34600"/>
    <cellStyle name="Note 3 2 2 5 4 3" xfId="34601"/>
    <cellStyle name="Note 3 2 2 5 5" xfId="34602"/>
    <cellStyle name="Note 3 2 2 5 5 2" xfId="34603"/>
    <cellStyle name="Note 3 2 2 5 5 3" xfId="34604"/>
    <cellStyle name="Note 3 2 2 5 6" xfId="34605"/>
    <cellStyle name="Note 3 2 2 5 6 2" xfId="34606"/>
    <cellStyle name="Note 3 2 2 5 6 3" xfId="34607"/>
    <cellStyle name="Note 3 2 2 5 7" xfId="34608"/>
    <cellStyle name="Note 3 2 2 5 7 2" xfId="34609"/>
    <cellStyle name="Note 3 2 2 5 7 3" xfId="34610"/>
    <cellStyle name="Note 3 2 2 5 8" xfId="44731"/>
    <cellStyle name="Note 3 2 2 6" xfId="34611"/>
    <cellStyle name="Note 3 2 2 6 2" xfId="34612"/>
    <cellStyle name="Note 3 2 2 7" xfId="34613"/>
    <cellStyle name="Note 3 2 2 7 2" xfId="34614"/>
    <cellStyle name="Note 3 2 2 7 3" xfId="34615"/>
    <cellStyle name="Note 3 2 2 8" xfId="34616"/>
    <cellStyle name="Note 3 2 2 8 2" xfId="34617"/>
    <cellStyle name="Note 3 2 2 8 3" xfId="34618"/>
    <cellStyle name="Note 3 2 2 9" xfId="34619"/>
    <cellStyle name="Note 3 2 2 9 2" xfId="34620"/>
    <cellStyle name="Note 3 2 2 9 3" xfId="34621"/>
    <cellStyle name="Note 3 2 3" xfId="34622"/>
    <cellStyle name="Note 3 2 3 10" xfId="34623"/>
    <cellStyle name="Note 3 2 3 10 2" xfId="34624"/>
    <cellStyle name="Note 3 2 3 10 3" xfId="34625"/>
    <cellStyle name="Note 3 2 3 11" xfId="34626"/>
    <cellStyle name="Note 3 2 3 11 2" xfId="34627"/>
    <cellStyle name="Note 3 2 3 11 3" xfId="34628"/>
    <cellStyle name="Note 3 2 3 12" xfId="44732"/>
    <cellStyle name="Note 3 2 3 2" xfId="34629"/>
    <cellStyle name="Note 3 2 3 2 2" xfId="34630"/>
    <cellStyle name="Note 3 2 3 2 2 2" xfId="34631"/>
    <cellStyle name="Note 3 2 3 2 2 3" xfId="34632"/>
    <cellStyle name="Note 3 2 3 2 3" xfId="34633"/>
    <cellStyle name="Note 3 2 3 2 3 2" xfId="34634"/>
    <cellStyle name="Note 3 2 3 2 3 3" xfId="34635"/>
    <cellStyle name="Note 3 2 3 2 4" xfId="34636"/>
    <cellStyle name="Note 3 2 3 2 4 2" xfId="34637"/>
    <cellStyle name="Note 3 2 3 2 4 3" xfId="34638"/>
    <cellStyle name="Note 3 2 3 2 5" xfId="34639"/>
    <cellStyle name="Note 3 2 3 2 5 2" xfId="34640"/>
    <cellStyle name="Note 3 2 3 2 5 3" xfId="34641"/>
    <cellStyle name="Note 3 2 3 2 6" xfId="34642"/>
    <cellStyle name="Note 3 2 3 2 6 2" xfId="34643"/>
    <cellStyle name="Note 3 2 3 2 6 3" xfId="34644"/>
    <cellStyle name="Note 3 2 3 2 7" xfId="34645"/>
    <cellStyle name="Note 3 2 3 2 7 2" xfId="34646"/>
    <cellStyle name="Note 3 2 3 2 7 3" xfId="34647"/>
    <cellStyle name="Note 3 2 3 2 8" xfId="44733"/>
    <cellStyle name="Note 3 2 3 3" xfId="34648"/>
    <cellStyle name="Note 3 2 3 3 2" xfId="34649"/>
    <cellStyle name="Note 3 2 3 3 2 2" xfId="34650"/>
    <cellStyle name="Note 3 2 3 3 2 3" xfId="34651"/>
    <cellStyle name="Note 3 2 3 3 3" xfId="34652"/>
    <cellStyle name="Note 3 2 3 3 3 2" xfId="34653"/>
    <cellStyle name="Note 3 2 3 3 3 3" xfId="34654"/>
    <cellStyle name="Note 3 2 3 3 4" xfId="34655"/>
    <cellStyle name="Note 3 2 3 3 4 2" xfId="34656"/>
    <cellStyle name="Note 3 2 3 3 4 3" xfId="34657"/>
    <cellStyle name="Note 3 2 3 3 5" xfId="34658"/>
    <cellStyle name="Note 3 2 3 3 5 2" xfId="34659"/>
    <cellStyle name="Note 3 2 3 3 5 3" xfId="34660"/>
    <cellStyle name="Note 3 2 3 3 6" xfId="34661"/>
    <cellStyle name="Note 3 2 3 3 6 2" xfId="34662"/>
    <cellStyle name="Note 3 2 3 3 6 3" xfId="34663"/>
    <cellStyle name="Note 3 2 3 3 7" xfId="34664"/>
    <cellStyle name="Note 3 2 3 3 7 2" xfId="34665"/>
    <cellStyle name="Note 3 2 3 3 7 3" xfId="34666"/>
    <cellStyle name="Note 3 2 3 3 8" xfId="44734"/>
    <cellStyle name="Note 3 2 3 4" xfId="34667"/>
    <cellStyle name="Note 3 2 3 4 2" xfId="34668"/>
    <cellStyle name="Note 3 2 3 4 2 2" xfId="34669"/>
    <cellStyle name="Note 3 2 3 4 2 3" xfId="34670"/>
    <cellStyle name="Note 3 2 3 4 3" xfId="34671"/>
    <cellStyle name="Note 3 2 3 4 3 2" xfId="34672"/>
    <cellStyle name="Note 3 2 3 4 3 3" xfId="34673"/>
    <cellStyle name="Note 3 2 3 4 4" xfId="34674"/>
    <cellStyle name="Note 3 2 3 4 4 2" xfId="34675"/>
    <cellStyle name="Note 3 2 3 4 4 3" xfId="34676"/>
    <cellStyle name="Note 3 2 3 4 5" xfId="34677"/>
    <cellStyle name="Note 3 2 3 4 5 2" xfId="34678"/>
    <cellStyle name="Note 3 2 3 4 5 3" xfId="34679"/>
    <cellStyle name="Note 3 2 3 4 6" xfId="34680"/>
    <cellStyle name="Note 3 2 3 4 6 2" xfId="34681"/>
    <cellStyle name="Note 3 2 3 4 6 3" xfId="34682"/>
    <cellStyle name="Note 3 2 3 4 7" xfId="34683"/>
    <cellStyle name="Note 3 2 3 4 7 2" xfId="34684"/>
    <cellStyle name="Note 3 2 3 4 7 3" xfId="34685"/>
    <cellStyle name="Note 3 2 3 4 8" xfId="44735"/>
    <cellStyle name="Note 3 2 3 5" xfId="34686"/>
    <cellStyle name="Note 3 2 3 5 2" xfId="34687"/>
    <cellStyle name="Note 3 2 3 5 2 2" xfId="34688"/>
    <cellStyle name="Note 3 2 3 5 2 3" xfId="34689"/>
    <cellStyle name="Note 3 2 3 5 3" xfId="34690"/>
    <cellStyle name="Note 3 2 3 5 3 2" xfId="34691"/>
    <cellStyle name="Note 3 2 3 5 3 3" xfId="34692"/>
    <cellStyle name="Note 3 2 3 5 4" xfId="34693"/>
    <cellStyle name="Note 3 2 3 5 4 2" xfId="34694"/>
    <cellStyle name="Note 3 2 3 5 4 3" xfId="34695"/>
    <cellStyle name="Note 3 2 3 5 5" xfId="34696"/>
    <cellStyle name="Note 3 2 3 5 5 2" xfId="34697"/>
    <cellStyle name="Note 3 2 3 5 5 3" xfId="34698"/>
    <cellStyle name="Note 3 2 3 5 6" xfId="34699"/>
    <cellStyle name="Note 3 2 3 5 6 2" xfId="34700"/>
    <cellStyle name="Note 3 2 3 5 6 3" xfId="34701"/>
    <cellStyle name="Note 3 2 3 5 7" xfId="34702"/>
    <cellStyle name="Note 3 2 3 5 7 2" xfId="34703"/>
    <cellStyle name="Note 3 2 3 5 7 3" xfId="34704"/>
    <cellStyle name="Note 3 2 3 5 8" xfId="44736"/>
    <cellStyle name="Note 3 2 3 6" xfId="34705"/>
    <cellStyle name="Note 3 2 3 6 2" xfId="34706"/>
    <cellStyle name="Note 3 2 3 7" xfId="34707"/>
    <cellStyle name="Note 3 2 3 7 2" xfId="34708"/>
    <cellStyle name="Note 3 2 3 7 3" xfId="34709"/>
    <cellStyle name="Note 3 2 3 8" xfId="34710"/>
    <cellStyle name="Note 3 2 3 8 2" xfId="34711"/>
    <cellStyle name="Note 3 2 3 8 3" xfId="34712"/>
    <cellStyle name="Note 3 2 3 9" xfId="34713"/>
    <cellStyle name="Note 3 2 3 9 2" xfId="34714"/>
    <cellStyle name="Note 3 2 3 9 3" xfId="34715"/>
    <cellStyle name="Note 3 2 4" xfId="34716"/>
    <cellStyle name="Note 3 2 4 2" xfId="34717"/>
    <cellStyle name="Note 3 2 4 2 2" xfId="34718"/>
    <cellStyle name="Note 3 2 4 2 3" xfId="34719"/>
    <cellStyle name="Note 3 2 4 3" xfId="34720"/>
    <cellStyle name="Note 3 2 4 3 2" xfId="34721"/>
    <cellStyle name="Note 3 2 4 3 3" xfId="34722"/>
    <cellStyle name="Note 3 2 4 4" xfId="34723"/>
    <cellStyle name="Note 3 2 4 4 2" xfId="34724"/>
    <cellStyle name="Note 3 2 4 4 3" xfId="34725"/>
    <cellStyle name="Note 3 2 4 5" xfId="34726"/>
    <cellStyle name="Note 3 2 4 5 2" xfId="34727"/>
    <cellStyle name="Note 3 2 4 5 3" xfId="34728"/>
    <cellStyle name="Note 3 2 4 6" xfId="34729"/>
    <cellStyle name="Note 3 2 4 6 2" xfId="34730"/>
    <cellStyle name="Note 3 2 4 6 3" xfId="34731"/>
    <cellStyle name="Note 3 2 4 7" xfId="34732"/>
    <cellStyle name="Note 3 2 4 7 2" xfId="34733"/>
    <cellStyle name="Note 3 2 4 7 3" xfId="34734"/>
    <cellStyle name="Note 3 2 4 8" xfId="44737"/>
    <cellStyle name="Note 3 2 5" xfId="34735"/>
    <cellStyle name="Note 3 2 5 2" xfId="34736"/>
    <cellStyle name="Note 3 2 5 2 2" xfId="34737"/>
    <cellStyle name="Note 3 2 5 2 3" xfId="34738"/>
    <cellStyle name="Note 3 2 5 3" xfId="34739"/>
    <cellStyle name="Note 3 2 5 3 2" xfId="34740"/>
    <cellStyle name="Note 3 2 5 3 3" xfId="34741"/>
    <cellStyle name="Note 3 2 5 4" xfId="34742"/>
    <cellStyle name="Note 3 2 5 4 2" xfId="34743"/>
    <cellStyle name="Note 3 2 5 4 3" xfId="34744"/>
    <cellStyle name="Note 3 2 5 5" xfId="34745"/>
    <cellStyle name="Note 3 2 5 5 2" xfId="34746"/>
    <cellStyle name="Note 3 2 5 5 3" xfId="34747"/>
    <cellStyle name="Note 3 2 5 6" xfId="34748"/>
    <cellStyle name="Note 3 2 5 6 2" xfId="34749"/>
    <cellStyle name="Note 3 2 5 6 3" xfId="34750"/>
    <cellStyle name="Note 3 2 5 7" xfId="34751"/>
    <cellStyle name="Note 3 2 5 7 2" xfId="34752"/>
    <cellStyle name="Note 3 2 5 7 3" xfId="34753"/>
    <cellStyle name="Note 3 2 5 8" xfId="34754"/>
    <cellStyle name="Note 3 2 5 9" xfId="34755"/>
    <cellStyle name="Note 3 2 6" xfId="34756"/>
    <cellStyle name="Note 3 3" xfId="921"/>
    <cellStyle name="Note 3 3 2" xfId="34757"/>
    <cellStyle name="Note 3 3 2 10" xfId="34758"/>
    <cellStyle name="Note 3 3 2 10 2" xfId="34759"/>
    <cellStyle name="Note 3 3 2 10 3" xfId="34760"/>
    <cellStyle name="Note 3 3 2 11" xfId="34761"/>
    <cellStyle name="Note 3 3 2 11 2" xfId="34762"/>
    <cellStyle name="Note 3 3 2 11 3" xfId="34763"/>
    <cellStyle name="Note 3 3 2 12" xfId="44738"/>
    <cellStyle name="Note 3 3 2 2" xfId="34764"/>
    <cellStyle name="Note 3 3 2 2 2" xfId="34765"/>
    <cellStyle name="Note 3 3 2 2 2 2" xfId="34766"/>
    <cellStyle name="Note 3 3 2 2 2 3" xfId="34767"/>
    <cellStyle name="Note 3 3 2 2 3" xfId="34768"/>
    <cellStyle name="Note 3 3 2 2 3 2" xfId="34769"/>
    <cellStyle name="Note 3 3 2 2 3 3" xfId="34770"/>
    <cellStyle name="Note 3 3 2 2 4" xfId="34771"/>
    <cellStyle name="Note 3 3 2 2 4 2" xfId="34772"/>
    <cellStyle name="Note 3 3 2 2 4 3" xfId="34773"/>
    <cellStyle name="Note 3 3 2 2 5" xfId="34774"/>
    <cellStyle name="Note 3 3 2 2 5 2" xfId="34775"/>
    <cellStyle name="Note 3 3 2 2 5 3" xfId="34776"/>
    <cellStyle name="Note 3 3 2 2 6" xfId="34777"/>
    <cellStyle name="Note 3 3 2 2 6 2" xfId="34778"/>
    <cellStyle name="Note 3 3 2 2 6 3" xfId="34779"/>
    <cellStyle name="Note 3 3 2 2 7" xfId="34780"/>
    <cellStyle name="Note 3 3 2 2 7 2" xfId="34781"/>
    <cellStyle name="Note 3 3 2 2 7 3" xfId="34782"/>
    <cellStyle name="Note 3 3 2 2 8" xfId="44739"/>
    <cellStyle name="Note 3 3 2 3" xfId="34783"/>
    <cellStyle name="Note 3 3 2 3 2" xfId="34784"/>
    <cellStyle name="Note 3 3 2 3 2 2" xfId="34785"/>
    <cellStyle name="Note 3 3 2 3 2 3" xfId="34786"/>
    <cellStyle name="Note 3 3 2 3 3" xfId="34787"/>
    <cellStyle name="Note 3 3 2 3 3 2" xfId="34788"/>
    <cellStyle name="Note 3 3 2 3 3 3" xfId="34789"/>
    <cellStyle name="Note 3 3 2 3 4" xfId="34790"/>
    <cellStyle name="Note 3 3 2 3 4 2" xfId="34791"/>
    <cellStyle name="Note 3 3 2 3 4 3" xfId="34792"/>
    <cellStyle name="Note 3 3 2 3 5" xfId="34793"/>
    <cellStyle name="Note 3 3 2 3 5 2" xfId="34794"/>
    <cellStyle name="Note 3 3 2 3 5 3" xfId="34795"/>
    <cellStyle name="Note 3 3 2 3 6" xfId="34796"/>
    <cellStyle name="Note 3 3 2 3 6 2" xfId="34797"/>
    <cellStyle name="Note 3 3 2 3 6 3" xfId="34798"/>
    <cellStyle name="Note 3 3 2 3 7" xfId="34799"/>
    <cellStyle name="Note 3 3 2 3 7 2" xfId="34800"/>
    <cellStyle name="Note 3 3 2 3 7 3" xfId="34801"/>
    <cellStyle name="Note 3 3 2 3 8" xfId="44740"/>
    <cellStyle name="Note 3 3 2 4" xfId="34802"/>
    <cellStyle name="Note 3 3 2 4 2" xfId="34803"/>
    <cellStyle name="Note 3 3 2 4 2 2" xfId="34804"/>
    <cellStyle name="Note 3 3 2 4 2 3" xfId="34805"/>
    <cellStyle name="Note 3 3 2 4 3" xfId="34806"/>
    <cellStyle name="Note 3 3 2 4 3 2" xfId="34807"/>
    <cellStyle name="Note 3 3 2 4 3 3" xfId="34808"/>
    <cellStyle name="Note 3 3 2 4 4" xfId="34809"/>
    <cellStyle name="Note 3 3 2 4 4 2" xfId="34810"/>
    <cellStyle name="Note 3 3 2 4 4 3" xfId="34811"/>
    <cellStyle name="Note 3 3 2 4 5" xfId="34812"/>
    <cellStyle name="Note 3 3 2 4 5 2" xfId="34813"/>
    <cellStyle name="Note 3 3 2 4 5 3" xfId="34814"/>
    <cellStyle name="Note 3 3 2 4 6" xfId="34815"/>
    <cellStyle name="Note 3 3 2 4 6 2" xfId="34816"/>
    <cellStyle name="Note 3 3 2 4 6 3" xfId="34817"/>
    <cellStyle name="Note 3 3 2 4 7" xfId="34818"/>
    <cellStyle name="Note 3 3 2 4 7 2" xfId="34819"/>
    <cellStyle name="Note 3 3 2 4 7 3" xfId="34820"/>
    <cellStyle name="Note 3 3 2 4 8" xfId="44741"/>
    <cellStyle name="Note 3 3 2 5" xfId="34821"/>
    <cellStyle name="Note 3 3 2 5 2" xfId="34822"/>
    <cellStyle name="Note 3 3 2 5 2 2" xfId="34823"/>
    <cellStyle name="Note 3 3 2 5 2 3" xfId="34824"/>
    <cellStyle name="Note 3 3 2 5 3" xfId="34825"/>
    <cellStyle name="Note 3 3 2 5 3 2" xfId="34826"/>
    <cellStyle name="Note 3 3 2 5 3 3" xfId="34827"/>
    <cellStyle name="Note 3 3 2 5 4" xfId="34828"/>
    <cellStyle name="Note 3 3 2 5 4 2" xfId="34829"/>
    <cellStyle name="Note 3 3 2 5 4 3" xfId="34830"/>
    <cellStyle name="Note 3 3 2 5 5" xfId="34831"/>
    <cellStyle name="Note 3 3 2 5 5 2" xfId="34832"/>
    <cellStyle name="Note 3 3 2 5 5 3" xfId="34833"/>
    <cellStyle name="Note 3 3 2 5 6" xfId="34834"/>
    <cellStyle name="Note 3 3 2 5 6 2" xfId="34835"/>
    <cellStyle name="Note 3 3 2 5 6 3" xfId="34836"/>
    <cellStyle name="Note 3 3 2 5 7" xfId="34837"/>
    <cellStyle name="Note 3 3 2 5 7 2" xfId="34838"/>
    <cellStyle name="Note 3 3 2 5 7 3" xfId="34839"/>
    <cellStyle name="Note 3 3 2 5 8" xfId="44742"/>
    <cellStyle name="Note 3 3 2 6" xfId="34840"/>
    <cellStyle name="Note 3 3 2 6 2" xfId="34841"/>
    <cellStyle name="Note 3 3 2 7" xfId="34842"/>
    <cellStyle name="Note 3 3 2 7 2" xfId="34843"/>
    <cellStyle name="Note 3 3 2 7 3" xfId="34844"/>
    <cellStyle name="Note 3 3 2 8" xfId="34845"/>
    <cellStyle name="Note 3 3 2 8 2" xfId="34846"/>
    <cellStyle name="Note 3 3 2 8 3" xfId="34847"/>
    <cellStyle name="Note 3 3 2 9" xfId="34848"/>
    <cellStyle name="Note 3 3 2 9 2" xfId="34849"/>
    <cellStyle name="Note 3 3 2 9 3" xfId="34850"/>
    <cellStyle name="Note 3 3 3" xfId="34851"/>
    <cellStyle name="Note 3 3 3 2" xfId="34852"/>
    <cellStyle name="Note 3 3 3 2 2" xfId="34853"/>
    <cellStyle name="Note 3 3 3 2 3" xfId="34854"/>
    <cellStyle name="Note 3 3 3 3" xfId="34855"/>
    <cellStyle name="Note 3 3 3 3 2" xfId="34856"/>
    <cellStyle name="Note 3 3 3 3 3" xfId="34857"/>
    <cellStyle name="Note 3 3 3 4" xfId="34858"/>
    <cellStyle name="Note 3 3 3 4 2" xfId="34859"/>
    <cellStyle name="Note 3 3 3 4 3" xfId="34860"/>
    <cellStyle name="Note 3 3 3 5" xfId="34861"/>
    <cellStyle name="Note 3 3 3 5 2" xfId="34862"/>
    <cellStyle name="Note 3 3 3 5 3" xfId="34863"/>
    <cellStyle name="Note 3 3 3 6" xfId="34864"/>
    <cellStyle name="Note 3 3 3 6 2" xfId="34865"/>
    <cellStyle name="Note 3 3 3 6 3" xfId="34866"/>
    <cellStyle name="Note 3 3 3 7" xfId="34867"/>
    <cellStyle name="Note 3 3 3 7 2" xfId="34868"/>
    <cellStyle name="Note 3 3 3 7 3" xfId="34869"/>
    <cellStyle name="Note 3 3 3 8" xfId="44743"/>
    <cellStyle name="Note 3 3 4" xfId="34870"/>
    <cellStyle name="Note 3 3 4 2" xfId="34871"/>
    <cellStyle name="Note 3 3 4 3" xfId="34872"/>
    <cellStyle name="Note 3 3 5" xfId="34873"/>
    <cellStyle name="Note 3 3 5 2" xfId="34874"/>
    <cellStyle name="Note 3 3 5 3" xfId="34875"/>
    <cellStyle name="Note 3 3 6" xfId="34876"/>
    <cellStyle name="Note 3 3 6 2" xfId="34877"/>
    <cellStyle name="Note 3 3 6 3" xfId="34878"/>
    <cellStyle name="Note 3 3 7" xfId="34879"/>
    <cellStyle name="Note 3 4" xfId="922"/>
    <cellStyle name="Note 3 4 2" xfId="34880"/>
    <cellStyle name="Note 3 4 2 10" xfId="34881"/>
    <cellStyle name="Note 3 4 2 10 2" xfId="34882"/>
    <cellStyle name="Note 3 4 2 10 3" xfId="34883"/>
    <cellStyle name="Note 3 4 2 11" xfId="34884"/>
    <cellStyle name="Note 3 4 2 11 2" xfId="34885"/>
    <cellStyle name="Note 3 4 2 11 3" xfId="34886"/>
    <cellStyle name="Note 3 4 2 12" xfId="44744"/>
    <cellStyle name="Note 3 4 2 2" xfId="34887"/>
    <cellStyle name="Note 3 4 2 2 2" xfId="34888"/>
    <cellStyle name="Note 3 4 2 2 2 2" xfId="34889"/>
    <cellStyle name="Note 3 4 2 2 2 3" xfId="34890"/>
    <cellStyle name="Note 3 4 2 2 3" xfId="34891"/>
    <cellStyle name="Note 3 4 2 2 3 2" xfId="34892"/>
    <cellStyle name="Note 3 4 2 2 3 3" xfId="34893"/>
    <cellStyle name="Note 3 4 2 2 4" xfId="34894"/>
    <cellStyle name="Note 3 4 2 2 4 2" xfId="34895"/>
    <cellStyle name="Note 3 4 2 2 4 3" xfId="34896"/>
    <cellStyle name="Note 3 4 2 2 5" xfId="34897"/>
    <cellStyle name="Note 3 4 2 2 5 2" xfId="34898"/>
    <cellStyle name="Note 3 4 2 2 5 3" xfId="34899"/>
    <cellStyle name="Note 3 4 2 2 6" xfId="34900"/>
    <cellStyle name="Note 3 4 2 2 6 2" xfId="34901"/>
    <cellStyle name="Note 3 4 2 2 6 3" xfId="34902"/>
    <cellStyle name="Note 3 4 2 2 7" xfId="34903"/>
    <cellStyle name="Note 3 4 2 2 7 2" xfId="34904"/>
    <cellStyle name="Note 3 4 2 2 7 3" xfId="34905"/>
    <cellStyle name="Note 3 4 2 2 8" xfId="44745"/>
    <cellStyle name="Note 3 4 2 3" xfId="34906"/>
    <cellStyle name="Note 3 4 2 3 2" xfId="34907"/>
    <cellStyle name="Note 3 4 2 3 2 2" xfId="34908"/>
    <cellStyle name="Note 3 4 2 3 2 3" xfId="34909"/>
    <cellStyle name="Note 3 4 2 3 3" xfId="34910"/>
    <cellStyle name="Note 3 4 2 3 3 2" xfId="34911"/>
    <cellStyle name="Note 3 4 2 3 3 3" xfId="34912"/>
    <cellStyle name="Note 3 4 2 3 4" xfId="34913"/>
    <cellStyle name="Note 3 4 2 3 4 2" xfId="34914"/>
    <cellStyle name="Note 3 4 2 3 4 3" xfId="34915"/>
    <cellStyle name="Note 3 4 2 3 5" xfId="34916"/>
    <cellStyle name="Note 3 4 2 3 5 2" xfId="34917"/>
    <cellStyle name="Note 3 4 2 3 5 3" xfId="34918"/>
    <cellStyle name="Note 3 4 2 3 6" xfId="34919"/>
    <cellStyle name="Note 3 4 2 3 6 2" xfId="34920"/>
    <cellStyle name="Note 3 4 2 3 6 3" xfId="34921"/>
    <cellStyle name="Note 3 4 2 3 7" xfId="34922"/>
    <cellStyle name="Note 3 4 2 3 7 2" xfId="34923"/>
    <cellStyle name="Note 3 4 2 3 7 3" xfId="34924"/>
    <cellStyle name="Note 3 4 2 3 8" xfId="44746"/>
    <cellStyle name="Note 3 4 2 4" xfId="34925"/>
    <cellStyle name="Note 3 4 2 4 2" xfId="34926"/>
    <cellStyle name="Note 3 4 2 4 2 2" xfId="34927"/>
    <cellStyle name="Note 3 4 2 4 2 3" xfId="34928"/>
    <cellStyle name="Note 3 4 2 4 3" xfId="34929"/>
    <cellStyle name="Note 3 4 2 4 3 2" xfId="34930"/>
    <cellStyle name="Note 3 4 2 4 3 3" xfId="34931"/>
    <cellStyle name="Note 3 4 2 4 4" xfId="34932"/>
    <cellStyle name="Note 3 4 2 4 4 2" xfId="34933"/>
    <cellStyle name="Note 3 4 2 4 4 3" xfId="34934"/>
    <cellStyle name="Note 3 4 2 4 5" xfId="34935"/>
    <cellStyle name="Note 3 4 2 4 5 2" xfId="34936"/>
    <cellStyle name="Note 3 4 2 4 5 3" xfId="34937"/>
    <cellStyle name="Note 3 4 2 4 6" xfId="34938"/>
    <cellStyle name="Note 3 4 2 4 6 2" xfId="34939"/>
    <cellStyle name="Note 3 4 2 4 6 3" xfId="34940"/>
    <cellStyle name="Note 3 4 2 4 7" xfId="34941"/>
    <cellStyle name="Note 3 4 2 4 7 2" xfId="34942"/>
    <cellStyle name="Note 3 4 2 4 7 3" xfId="34943"/>
    <cellStyle name="Note 3 4 2 4 8" xfId="44747"/>
    <cellStyle name="Note 3 4 2 5" xfId="34944"/>
    <cellStyle name="Note 3 4 2 5 2" xfId="34945"/>
    <cellStyle name="Note 3 4 2 5 2 2" xfId="34946"/>
    <cellStyle name="Note 3 4 2 5 2 3" xfId="34947"/>
    <cellStyle name="Note 3 4 2 5 3" xfId="34948"/>
    <cellStyle name="Note 3 4 2 5 3 2" xfId="34949"/>
    <cellStyle name="Note 3 4 2 5 3 3" xfId="34950"/>
    <cellStyle name="Note 3 4 2 5 4" xfId="34951"/>
    <cellStyle name="Note 3 4 2 5 4 2" xfId="34952"/>
    <cellStyle name="Note 3 4 2 5 4 3" xfId="34953"/>
    <cellStyle name="Note 3 4 2 5 5" xfId="34954"/>
    <cellStyle name="Note 3 4 2 5 5 2" xfId="34955"/>
    <cellStyle name="Note 3 4 2 5 5 3" xfId="34956"/>
    <cellStyle name="Note 3 4 2 5 6" xfId="34957"/>
    <cellStyle name="Note 3 4 2 5 6 2" xfId="34958"/>
    <cellStyle name="Note 3 4 2 5 6 3" xfId="34959"/>
    <cellStyle name="Note 3 4 2 5 7" xfId="34960"/>
    <cellStyle name="Note 3 4 2 5 7 2" xfId="34961"/>
    <cellStyle name="Note 3 4 2 5 7 3" xfId="34962"/>
    <cellStyle name="Note 3 4 2 5 8" xfId="44748"/>
    <cellStyle name="Note 3 4 2 6" xfId="34963"/>
    <cellStyle name="Note 3 4 2 6 2" xfId="34964"/>
    <cellStyle name="Note 3 4 2 7" xfId="34965"/>
    <cellStyle name="Note 3 4 2 7 2" xfId="34966"/>
    <cellStyle name="Note 3 4 2 7 3" xfId="34967"/>
    <cellStyle name="Note 3 4 2 8" xfId="34968"/>
    <cellStyle name="Note 3 4 2 8 2" xfId="34969"/>
    <cellStyle name="Note 3 4 2 8 3" xfId="34970"/>
    <cellStyle name="Note 3 4 2 9" xfId="34971"/>
    <cellStyle name="Note 3 4 2 9 2" xfId="34972"/>
    <cellStyle name="Note 3 4 2 9 3" xfId="34973"/>
    <cellStyle name="Note 3 4 3" xfId="34974"/>
    <cellStyle name="Note 3 4 3 2" xfId="34975"/>
    <cellStyle name="Note 3 4 3 2 2" xfId="34976"/>
    <cellStyle name="Note 3 4 3 2 3" xfId="34977"/>
    <cellStyle name="Note 3 4 3 3" xfId="34978"/>
    <cellStyle name="Note 3 4 3 3 2" xfId="34979"/>
    <cellStyle name="Note 3 4 3 3 3" xfId="34980"/>
    <cellStyle name="Note 3 4 3 4" xfId="34981"/>
    <cellStyle name="Note 3 4 3 4 2" xfId="34982"/>
    <cellStyle name="Note 3 4 3 4 3" xfId="34983"/>
    <cellStyle name="Note 3 4 3 5" xfId="34984"/>
    <cellStyle name="Note 3 4 3 5 2" xfId="34985"/>
    <cellStyle name="Note 3 4 3 5 3" xfId="34986"/>
    <cellStyle name="Note 3 4 3 6" xfId="34987"/>
    <cellStyle name="Note 3 4 3 6 2" xfId="34988"/>
    <cellStyle name="Note 3 4 3 6 3" xfId="34989"/>
    <cellStyle name="Note 3 4 3 7" xfId="34990"/>
    <cellStyle name="Note 3 4 3 7 2" xfId="34991"/>
    <cellStyle name="Note 3 4 3 7 3" xfId="34992"/>
    <cellStyle name="Note 3 4 3 8" xfId="44749"/>
    <cellStyle name="Note 3 4 4" xfId="34993"/>
    <cellStyle name="Note 3 4 4 2" xfId="34994"/>
    <cellStyle name="Note 3 4 4 3" xfId="34995"/>
    <cellStyle name="Note 3 4 5" xfId="34996"/>
    <cellStyle name="Note 3 4 5 2" xfId="34997"/>
    <cellStyle name="Note 3 4 5 3" xfId="34998"/>
    <cellStyle name="Note 3 4 6" xfId="34999"/>
    <cellStyle name="Note 3 4 6 2" xfId="35000"/>
    <cellStyle name="Note 3 4 6 3" xfId="35001"/>
    <cellStyle name="Note 3 4 7" xfId="44750"/>
    <cellStyle name="Note 3 5" xfId="35002"/>
    <cellStyle name="Note 3 5 10" xfId="35003"/>
    <cellStyle name="Note 3 5 10 2" xfId="35004"/>
    <cellStyle name="Note 3 5 10 3" xfId="35005"/>
    <cellStyle name="Note 3 5 11" xfId="35006"/>
    <cellStyle name="Note 3 5 11 2" xfId="35007"/>
    <cellStyle name="Note 3 5 11 3" xfId="35008"/>
    <cellStyle name="Note 3 5 12" xfId="44751"/>
    <cellStyle name="Note 3 5 2" xfId="35009"/>
    <cellStyle name="Note 3 5 2 2" xfId="35010"/>
    <cellStyle name="Note 3 5 2 2 2" xfId="35011"/>
    <cellStyle name="Note 3 5 2 2 3" xfId="35012"/>
    <cellStyle name="Note 3 5 2 3" xfId="35013"/>
    <cellStyle name="Note 3 5 2 3 2" xfId="35014"/>
    <cellStyle name="Note 3 5 2 3 3" xfId="35015"/>
    <cellStyle name="Note 3 5 2 4" xfId="35016"/>
    <cellStyle name="Note 3 5 2 4 2" xfId="35017"/>
    <cellStyle name="Note 3 5 2 4 3" xfId="35018"/>
    <cellStyle name="Note 3 5 2 5" xfId="35019"/>
    <cellStyle name="Note 3 5 2 5 2" xfId="35020"/>
    <cellStyle name="Note 3 5 2 5 3" xfId="35021"/>
    <cellStyle name="Note 3 5 2 6" xfId="35022"/>
    <cellStyle name="Note 3 5 2 6 2" xfId="35023"/>
    <cellStyle name="Note 3 5 2 6 3" xfId="35024"/>
    <cellStyle name="Note 3 5 2 7" xfId="35025"/>
    <cellStyle name="Note 3 5 2 7 2" xfId="35026"/>
    <cellStyle name="Note 3 5 2 7 3" xfId="35027"/>
    <cellStyle name="Note 3 5 2 8" xfId="44752"/>
    <cellStyle name="Note 3 5 3" xfId="35028"/>
    <cellStyle name="Note 3 5 3 2" xfId="35029"/>
    <cellStyle name="Note 3 5 3 2 2" xfId="35030"/>
    <cellStyle name="Note 3 5 3 2 3" xfId="35031"/>
    <cellStyle name="Note 3 5 3 3" xfId="35032"/>
    <cellStyle name="Note 3 5 3 3 2" xfId="35033"/>
    <cellStyle name="Note 3 5 3 3 3" xfId="35034"/>
    <cellStyle name="Note 3 5 3 4" xfId="35035"/>
    <cellStyle name="Note 3 5 3 4 2" xfId="35036"/>
    <cellStyle name="Note 3 5 3 4 3" xfId="35037"/>
    <cellStyle name="Note 3 5 3 5" xfId="35038"/>
    <cellStyle name="Note 3 5 3 5 2" xfId="35039"/>
    <cellStyle name="Note 3 5 3 5 3" xfId="35040"/>
    <cellStyle name="Note 3 5 3 6" xfId="35041"/>
    <cellStyle name="Note 3 5 3 6 2" xfId="35042"/>
    <cellStyle name="Note 3 5 3 6 3" xfId="35043"/>
    <cellStyle name="Note 3 5 3 7" xfId="35044"/>
    <cellStyle name="Note 3 5 3 7 2" xfId="35045"/>
    <cellStyle name="Note 3 5 3 7 3" xfId="35046"/>
    <cellStyle name="Note 3 5 3 8" xfId="44753"/>
    <cellStyle name="Note 3 5 4" xfId="35047"/>
    <cellStyle name="Note 3 5 4 2" xfId="35048"/>
    <cellStyle name="Note 3 5 4 2 2" xfId="35049"/>
    <cellStyle name="Note 3 5 4 2 3" xfId="35050"/>
    <cellStyle name="Note 3 5 4 3" xfId="35051"/>
    <cellStyle name="Note 3 5 4 3 2" xfId="35052"/>
    <cellStyle name="Note 3 5 4 3 3" xfId="35053"/>
    <cellStyle name="Note 3 5 4 4" xfId="35054"/>
    <cellStyle name="Note 3 5 4 4 2" xfId="35055"/>
    <cellStyle name="Note 3 5 4 4 3" xfId="35056"/>
    <cellStyle name="Note 3 5 4 5" xfId="35057"/>
    <cellStyle name="Note 3 5 4 5 2" xfId="35058"/>
    <cellStyle name="Note 3 5 4 5 3" xfId="35059"/>
    <cellStyle name="Note 3 5 4 6" xfId="35060"/>
    <cellStyle name="Note 3 5 4 6 2" xfId="35061"/>
    <cellStyle name="Note 3 5 4 6 3" xfId="35062"/>
    <cellStyle name="Note 3 5 4 7" xfId="35063"/>
    <cellStyle name="Note 3 5 4 7 2" xfId="35064"/>
    <cellStyle name="Note 3 5 4 7 3" xfId="35065"/>
    <cellStyle name="Note 3 5 4 8" xfId="44754"/>
    <cellStyle name="Note 3 5 5" xfId="35066"/>
    <cellStyle name="Note 3 5 5 2" xfId="35067"/>
    <cellStyle name="Note 3 5 5 2 2" xfId="35068"/>
    <cellStyle name="Note 3 5 5 2 3" xfId="35069"/>
    <cellStyle name="Note 3 5 5 3" xfId="35070"/>
    <cellStyle name="Note 3 5 5 3 2" xfId="35071"/>
    <cellStyle name="Note 3 5 5 3 3" xfId="35072"/>
    <cellStyle name="Note 3 5 5 4" xfId="35073"/>
    <cellStyle name="Note 3 5 5 4 2" xfId="35074"/>
    <cellStyle name="Note 3 5 5 4 3" xfId="35075"/>
    <cellStyle name="Note 3 5 5 5" xfId="35076"/>
    <cellStyle name="Note 3 5 5 5 2" xfId="35077"/>
    <cellStyle name="Note 3 5 5 5 3" xfId="35078"/>
    <cellStyle name="Note 3 5 5 6" xfId="35079"/>
    <cellStyle name="Note 3 5 5 6 2" xfId="35080"/>
    <cellStyle name="Note 3 5 5 6 3" xfId="35081"/>
    <cellStyle name="Note 3 5 5 7" xfId="35082"/>
    <cellStyle name="Note 3 5 5 7 2" xfId="35083"/>
    <cellStyle name="Note 3 5 5 7 3" xfId="35084"/>
    <cellStyle name="Note 3 5 5 8" xfId="44755"/>
    <cellStyle name="Note 3 5 6" xfId="35085"/>
    <cellStyle name="Note 3 5 6 2" xfId="35086"/>
    <cellStyle name="Note 3 5 7" xfId="35087"/>
    <cellStyle name="Note 3 5 7 2" xfId="35088"/>
    <cellStyle name="Note 3 5 7 3" xfId="35089"/>
    <cellStyle name="Note 3 5 8" xfId="35090"/>
    <cellStyle name="Note 3 5 8 2" xfId="35091"/>
    <cellStyle name="Note 3 5 8 3" xfId="35092"/>
    <cellStyle name="Note 3 5 9" xfId="35093"/>
    <cellStyle name="Note 3 5 9 2" xfId="35094"/>
    <cellStyle name="Note 3 5 9 3" xfId="35095"/>
    <cellStyle name="Note 3 6" xfId="35096"/>
    <cellStyle name="Note 3 6 2" xfId="35097"/>
    <cellStyle name="Note 3 6 2 2" xfId="35098"/>
    <cellStyle name="Note 3 6 2 3" xfId="35099"/>
    <cellStyle name="Note 3 6 3" xfId="35100"/>
    <cellStyle name="Note 3 6 3 2" xfId="35101"/>
    <cellStyle name="Note 3 6 3 3" xfId="35102"/>
    <cellStyle name="Note 3 6 4" xfId="35103"/>
    <cellStyle name="Note 3 6 4 2" xfId="35104"/>
    <cellStyle name="Note 3 6 4 3" xfId="35105"/>
    <cellStyle name="Note 3 6 5" xfId="35106"/>
    <cellStyle name="Note 3 6 5 2" xfId="35107"/>
    <cellStyle name="Note 3 6 5 3" xfId="35108"/>
    <cellStyle name="Note 3 6 6" xfId="35109"/>
    <cellStyle name="Note 3 6 6 2" xfId="35110"/>
    <cellStyle name="Note 3 6 6 3" xfId="35111"/>
    <cellStyle name="Note 3 6 7" xfId="35112"/>
    <cellStyle name="Note 3 6 7 2" xfId="35113"/>
    <cellStyle name="Note 3 6 7 3" xfId="35114"/>
    <cellStyle name="Note 3 6 8" xfId="44756"/>
    <cellStyle name="Note 3 7" xfId="35115"/>
    <cellStyle name="Note 3 7 2" xfId="35116"/>
    <cellStyle name="Note 3 7 2 2" xfId="35117"/>
    <cellStyle name="Note 3 7 2 3" xfId="35118"/>
    <cellStyle name="Note 3 7 3" xfId="35119"/>
    <cellStyle name="Note 3 7 3 2" xfId="35120"/>
    <cellStyle name="Note 3 7 3 3" xfId="35121"/>
    <cellStyle name="Note 3 7 4" xfId="35122"/>
    <cellStyle name="Note 3 7 4 2" xfId="35123"/>
    <cellStyle name="Note 3 7 4 3" xfId="35124"/>
    <cellStyle name="Note 3 7 5" xfId="35125"/>
    <cellStyle name="Note 3 7 5 2" xfId="35126"/>
    <cellStyle name="Note 3 7 5 3" xfId="35127"/>
    <cellStyle name="Note 3 7 6" xfId="35128"/>
    <cellStyle name="Note 3 7 6 2" xfId="35129"/>
    <cellStyle name="Note 3 7 6 3" xfId="35130"/>
    <cellStyle name="Note 3 7 7" xfId="35131"/>
    <cellStyle name="Note 3 7 7 2" xfId="35132"/>
    <cellStyle name="Note 3 7 7 3" xfId="35133"/>
    <cellStyle name="Note 3 7 8" xfId="35134"/>
    <cellStyle name="Note 3 7 9" xfId="35135"/>
    <cellStyle name="Note 3 8" xfId="42180"/>
    <cellStyle name="Note 3 9" xfId="42181"/>
    <cellStyle name="Note 4" xfId="923"/>
    <cellStyle name="Note 4 10" xfId="35136"/>
    <cellStyle name="Note 4 2" xfId="924"/>
    <cellStyle name="Note 4 2 2" xfId="42182"/>
    <cellStyle name="Note 4 2 2 2" xfId="42650"/>
    <cellStyle name="Note 4 2 2 3" xfId="45028"/>
    <cellStyle name="Note 4 2 3" xfId="46175"/>
    <cellStyle name="Note 4 3" xfId="35137"/>
    <cellStyle name="Note 4 3 10" xfId="35138"/>
    <cellStyle name="Note 4 3 10 2" xfId="35139"/>
    <cellStyle name="Note 4 3 10 3" xfId="35140"/>
    <cellStyle name="Note 4 3 11" xfId="35141"/>
    <cellStyle name="Note 4 3 11 2" xfId="35142"/>
    <cellStyle name="Note 4 3 11 3" xfId="35143"/>
    <cellStyle name="Note 4 3 12" xfId="44757"/>
    <cellStyle name="Note 4 3 2" xfId="35144"/>
    <cellStyle name="Note 4 3 2 2" xfId="35145"/>
    <cellStyle name="Note 4 3 2 2 2" xfId="35146"/>
    <cellStyle name="Note 4 3 2 2 3" xfId="35147"/>
    <cellStyle name="Note 4 3 2 3" xfId="35148"/>
    <cellStyle name="Note 4 3 2 3 2" xfId="35149"/>
    <cellStyle name="Note 4 3 2 3 3" xfId="35150"/>
    <cellStyle name="Note 4 3 2 4" xfId="35151"/>
    <cellStyle name="Note 4 3 2 4 2" xfId="35152"/>
    <cellStyle name="Note 4 3 2 4 3" xfId="35153"/>
    <cellStyle name="Note 4 3 2 5" xfId="35154"/>
    <cellStyle name="Note 4 3 2 5 2" xfId="35155"/>
    <cellStyle name="Note 4 3 2 5 3" xfId="35156"/>
    <cellStyle name="Note 4 3 2 6" xfId="35157"/>
    <cellStyle name="Note 4 3 2 6 2" xfId="35158"/>
    <cellStyle name="Note 4 3 2 6 3" xfId="35159"/>
    <cellStyle name="Note 4 3 2 7" xfId="35160"/>
    <cellStyle name="Note 4 3 2 7 2" xfId="35161"/>
    <cellStyle name="Note 4 3 2 7 3" xfId="35162"/>
    <cellStyle name="Note 4 3 2 8" xfId="44758"/>
    <cellStyle name="Note 4 3 3" xfId="35163"/>
    <cellStyle name="Note 4 3 3 2" xfId="35164"/>
    <cellStyle name="Note 4 3 3 2 2" xfId="35165"/>
    <cellStyle name="Note 4 3 3 2 3" xfId="35166"/>
    <cellStyle name="Note 4 3 3 3" xfId="35167"/>
    <cellStyle name="Note 4 3 3 3 2" xfId="35168"/>
    <cellStyle name="Note 4 3 3 3 3" xfId="35169"/>
    <cellStyle name="Note 4 3 3 4" xfId="35170"/>
    <cellStyle name="Note 4 3 3 4 2" xfId="35171"/>
    <cellStyle name="Note 4 3 3 4 3" xfId="35172"/>
    <cellStyle name="Note 4 3 3 5" xfId="35173"/>
    <cellStyle name="Note 4 3 3 5 2" xfId="35174"/>
    <cellStyle name="Note 4 3 3 5 3" xfId="35175"/>
    <cellStyle name="Note 4 3 3 6" xfId="35176"/>
    <cellStyle name="Note 4 3 3 6 2" xfId="35177"/>
    <cellStyle name="Note 4 3 3 6 3" xfId="35178"/>
    <cellStyle name="Note 4 3 3 7" xfId="35179"/>
    <cellStyle name="Note 4 3 3 7 2" xfId="35180"/>
    <cellStyle name="Note 4 3 3 7 3" xfId="35181"/>
    <cellStyle name="Note 4 3 3 8" xfId="44759"/>
    <cellStyle name="Note 4 3 4" xfId="35182"/>
    <cellStyle name="Note 4 3 4 2" xfId="35183"/>
    <cellStyle name="Note 4 3 4 2 2" xfId="35184"/>
    <cellStyle name="Note 4 3 4 2 3" xfId="35185"/>
    <cellStyle name="Note 4 3 4 3" xfId="35186"/>
    <cellStyle name="Note 4 3 4 3 2" xfId="35187"/>
    <cellStyle name="Note 4 3 4 3 3" xfId="35188"/>
    <cellStyle name="Note 4 3 4 4" xfId="35189"/>
    <cellStyle name="Note 4 3 4 4 2" xfId="35190"/>
    <cellStyle name="Note 4 3 4 4 3" xfId="35191"/>
    <cellStyle name="Note 4 3 4 5" xfId="35192"/>
    <cellStyle name="Note 4 3 4 5 2" xfId="35193"/>
    <cellStyle name="Note 4 3 4 5 3" xfId="35194"/>
    <cellStyle name="Note 4 3 4 6" xfId="35195"/>
    <cellStyle name="Note 4 3 4 6 2" xfId="35196"/>
    <cellStyle name="Note 4 3 4 6 3" xfId="35197"/>
    <cellStyle name="Note 4 3 4 7" xfId="35198"/>
    <cellStyle name="Note 4 3 4 7 2" xfId="35199"/>
    <cellStyle name="Note 4 3 4 7 3" xfId="35200"/>
    <cellStyle name="Note 4 3 4 8" xfId="44760"/>
    <cellStyle name="Note 4 3 5" xfId="35201"/>
    <cellStyle name="Note 4 3 5 2" xfId="35202"/>
    <cellStyle name="Note 4 3 5 2 2" xfId="35203"/>
    <cellStyle name="Note 4 3 5 2 3" xfId="35204"/>
    <cellStyle name="Note 4 3 5 3" xfId="35205"/>
    <cellStyle name="Note 4 3 5 3 2" xfId="35206"/>
    <cellStyle name="Note 4 3 5 3 3" xfId="35207"/>
    <cellStyle name="Note 4 3 5 4" xfId="35208"/>
    <cellStyle name="Note 4 3 5 4 2" xfId="35209"/>
    <cellStyle name="Note 4 3 5 4 3" xfId="35210"/>
    <cellStyle name="Note 4 3 5 5" xfId="35211"/>
    <cellStyle name="Note 4 3 5 5 2" xfId="35212"/>
    <cellStyle name="Note 4 3 5 5 3" xfId="35213"/>
    <cellStyle name="Note 4 3 5 6" xfId="35214"/>
    <cellStyle name="Note 4 3 5 6 2" xfId="35215"/>
    <cellStyle name="Note 4 3 5 6 3" xfId="35216"/>
    <cellStyle name="Note 4 3 5 7" xfId="35217"/>
    <cellStyle name="Note 4 3 5 7 2" xfId="35218"/>
    <cellStyle name="Note 4 3 5 7 3" xfId="35219"/>
    <cellStyle name="Note 4 3 5 8" xfId="44761"/>
    <cellStyle name="Note 4 3 6" xfId="35220"/>
    <cellStyle name="Note 4 3 6 2" xfId="35221"/>
    <cellStyle name="Note 4 3 7" xfId="35222"/>
    <cellStyle name="Note 4 3 7 2" xfId="35223"/>
    <cellStyle name="Note 4 3 7 3" xfId="35224"/>
    <cellStyle name="Note 4 3 8" xfId="35225"/>
    <cellStyle name="Note 4 3 8 2" xfId="35226"/>
    <cellStyle name="Note 4 3 8 3" xfId="35227"/>
    <cellStyle name="Note 4 3 9" xfId="35228"/>
    <cellStyle name="Note 4 3 9 2" xfId="35229"/>
    <cellStyle name="Note 4 3 9 3" xfId="35230"/>
    <cellStyle name="Note 4 4" xfId="35231"/>
    <cellStyle name="Note 4 4 2" xfId="35232"/>
    <cellStyle name="Note 4 4 2 2" xfId="35233"/>
    <cellStyle name="Note 4 4 2 3" xfId="35234"/>
    <cellStyle name="Note 4 4 3" xfId="35235"/>
    <cellStyle name="Note 4 4 3 2" xfId="35236"/>
    <cellStyle name="Note 4 4 3 3" xfId="35237"/>
    <cellStyle name="Note 4 4 4" xfId="35238"/>
    <cellStyle name="Note 4 4 4 2" xfId="35239"/>
    <cellStyle name="Note 4 4 4 3" xfId="35240"/>
    <cellStyle name="Note 4 4 5" xfId="35241"/>
    <cellStyle name="Note 4 4 5 2" xfId="35242"/>
    <cellStyle name="Note 4 4 5 3" xfId="35243"/>
    <cellStyle name="Note 4 4 6" xfId="35244"/>
    <cellStyle name="Note 4 4 6 2" xfId="35245"/>
    <cellStyle name="Note 4 4 6 3" xfId="35246"/>
    <cellStyle name="Note 4 4 7" xfId="35247"/>
    <cellStyle name="Note 4 4 7 2" xfId="35248"/>
    <cellStyle name="Note 4 4 7 3" xfId="35249"/>
    <cellStyle name="Note 4 4 8" xfId="44762"/>
    <cellStyle name="Note 4 5" xfId="35250"/>
    <cellStyle name="Note 4 5 2" xfId="42183"/>
    <cellStyle name="Note 4 6" xfId="35251"/>
    <cellStyle name="Note 4 6 2" xfId="35252"/>
    <cellStyle name="Note 4 6 3" xfId="35253"/>
    <cellStyle name="Note 4 7" xfId="35254"/>
    <cellStyle name="Note 4 7 2" xfId="35255"/>
    <cellStyle name="Note 4 7 3" xfId="35256"/>
    <cellStyle name="Note 4 8" xfId="35257"/>
    <cellStyle name="Note 4 8 2" xfId="35258"/>
    <cellStyle name="Note 4 8 3" xfId="35259"/>
    <cellStyle name="Note 4 9" xfId="35260"/>
    <cellStyle name="Note 5" xfId="925"/>
    <cellStyle name="Note 5 2" xfId="2370"/>
    <cellStyle name="Note 5 2 10" xfId="35261"/>
    <cellStyle name="Note 5 2 10 2" xfId="35262"/>
    <cellStyle name="Note 5 2 10 3" xfId="35263"/>
    <cellStyle name="Note 5 2 11" xfId="35264"/>
    <cellStyle name="Note 5 2 11 2" xfId="35265"/>
    <cellStyle name="Note 5 2 11 3" xfId="35266"/>
    <cellStyle name="Note 5 2 12" xfId="35267"/>
    <cellStyle name="Note 5 2 13" xfId="35268"/>
    <cellStyle name="Note 5 2 2" xfId="35269"/>
    <cellStyle name="Note 5 2 2 2" xfId="35270"/>
    <cellStyle name="Note 5 2 2 2 2" xfId="35271"/>
    <cellStyle name="Note 5 2 2 2 3" xfId="35272"/>
    <cellStyle name="Note 5 2 2 3" xfId="35273"/>
    <cellStyle name="Note 5 2 2 3 2" xfId="35274"/>
    <cellStyle name="Note 5 2 2 3 3" xfId="35275"/>
    <cellStyle name="Note 5 2 2 4" xfId="35276"/>
    <cellStyle name="Note 5 2 2 4 2" xfId="35277"/>
    <cellStyle name="Note 5 2 2 4 3" xfId="35278"/>
    <cellStyle name="Note 5 2 2 5" xfId="35279"/>
    <cellStyle name="Note 5 2 2 5 2" xfId="35280"/>
    <cellStyle name="Note 5 2 2 5 3" xfId="35281"/>
    <cellStyle name="Note 5 2 2 6" xfId="35282"/>
    <cellStyle name="Note 5 2 2 6 2" xfId="35283"/>
    <cellStyle name="Note 5 2 2 6 3" xfId="35284"/>
    <cellStyle name="Note 5 2 2 7" xfId="35285"/>
    <cellStyle name="Note 5 2 2 7 2" xfId="35286"/>
    <cellStyle name="Note 5 2 2 7 3" xfId="35287"/>
    <cellStyle name="Note 5 2 2 8" xfId="35288"/>
    <cellStyle name="Note 5 2 2 9" xfId="35289"/>
    <cellStyle name="Note 5 2 3" xfId="35290"/>
    <cellStyle name="Note 5 2 3 2" xfId="35291"/>
    <cellStyle name="Note 5 2 3 2 2" xfId="35292"/>
    <cellStyle name="Note 5 2 3 2 3" xfId="35293"/>
    <cellStyle name="Note 5 2 3 3" xfId="35294"/>
    <cellStyle name="Note 5 2 3 3 2" xfId="35295"/>
    <cellStyle name="Note 5 2 3 3 3" xfId="35296"/>
    <cellStyle name="Note 5 2 3 4" xfId="35297"/>
    <cellStyle name="Note 5 2 3 4 2" xfId="35298"/>
    <cellStyle name="Note 5 2 3 4 3" xfId="35299"/>
    <cellStyle name="Note 5 2 3 5" xfId="35300"/>
    <cellStyle name="Note 5 2 3 5 2" xfId="35301"/>
    <cellStyle name="Note 5 2 3 5 3" xfId="35302"/>
    <cellStyle name="Note 5 2 3 6" xfId="35303"/>
    <cellStyle name="Note 5 2 3 6 2" xfId="35304"/>
    <cellStyle name="Note 5 2 3 6 3" xfId="35305"/>
    <cellStyle name="Note 5 2 3 7" xfId="35306"/>
    <cellStyle name="Note 5 2 3 7 2" xfId="35307"/>
    <cellStyle name="Note 5 2 3 7 3" xfId="35308"/>
    <cellStyle name="Note 5 2 3 8" xfId="35309"/>
    <cellStyle name="Note 5 2 3 9" xfId="35310"/>
    <cellStyle name="Note 5 2 4" xfId="35311"/>
    <cellStyle name="Note 5 2 4 2" xfId="35312"/>
    <cellStyle name="Note 5 2 4 2 2" xfId="35313"/>
    <cellStyle name="Note 5 2 4 2 3" xfId="35314"/>
    <cellStyle name="Note 5 2 4 3" xfId="35315"/>
    <cellStyle name="Note 5 2 4 3 2" xfId="35316"/>
    <cellStyle name="Note 5 2 4 3 3" xfId="35317"/>
    <cellStyle name="Note 5 2 4 4" xfId="35318"/>
    <cellStyle name="Note 5 2 4 4 2" xfId="35319"/>
    <cellStyle name="Note 5 2 4 4 3" xfId="35320"/>
    <cellStyle name="Note 5 2 4 5" xfId="35321"/>
    <cellStyle name="Note 5 2 4 5 2" xfId="35322"/>
    <cellStyle name="Note 5 2 4 5 3" xfId="35323"/>
    <cellStyle name="Note 5 2 4 6" xfId="35324"/>
    <cellStyle name="Note 5 2 4 6 2" xfId="35325"/>
    <cellStyle name="Note 5 2 4 6 3" xfId="35326"/>
    <cellStyle name="Note 5 2 4 7" xfId="35327"/>
    <cellStyle name="Note 5 2 4 7 2" xfId="35328"/>
    <cellStyle name="Note 5 2 4 7 3" xfId="35329"/>
    <cellStyle name="Note 5 2 4 8" xfId="35330"/>
    <cellStyle name="Note 5 2 4 9" xfId="35331"/>
    <cellStyle name="Note 5 2 5" xfId="35332"/>
    <cellStyle name="Note 5 2 5 2" xfId="35333"/>
    <cellStyle name="Note 5 2 5 2 2" xfId="35334"/>
    <cellStyle name="Note 5 2 5 2 3" xfId="35335"/>
    <cellStyle name="Note 5 2 5 3" xfId="35336"/>
    <cellStyle name="Note 5 2 5 3 2" xfId="35337"/>
    <cellStyle name="Note 5 2 5 3 3" xfId="35338"/>
    <cellStyle name="Note 5 2 5 4" xfId="35339"/>
    <cellStyle name="Note 5 2 5 4 2" xfId="35340"/>
    <cellStyle name="Note 5 2 5 4 3" xfId="35341"/>
    <cellStyle name="Note 5 2 5 5" xfId="35342"/>
    <cellStyle name="Note 5 2 5 5 2" xfId="35343"/>
    <cellStyle name="Note 5 2 5 5 3" xfId="35344"/>
    <cellStyle name="Note 5 2 5 6" xfId="35345"/>
    <cellStyle name="Note 5 2 5 6 2" xfId="35346"/>
    <cellStyle name="Note 5 2 5 6 3" xfId="35347"/>
    <cellStyle name="Note 5 2 5 7" xfId="35348"/>
    <cellStyle name="Note 5 2 5 7 2" xfId="35349"/>
    <cellStyle name="Note 5 2 5 7 3" xfId="35350"/>
    <cellStyle name="Note 5 2 5 8" xfId="35351"/>
    <cellStyle name="Note 5 2 5 9" xfId="35352"/>
    <cellStyle name="Note 5 2 6" xfId="35353"/>
    <cellStyle name="Note 5 2 6 2" xfId="35354"/>
    <cellStyle name="Note 5 2 6 3" xfId="35355"/>
    <cellStyle name="Note 5 2 7" xfId="35356"/>
    <cellStyle name="Note 5 2 7 2" xfId="35357"/>
    <cellStyle name="Note 5 2 7 3" xfId="35358"/>
    <cellStyle name="Note 5 2 8" xfId="35359"/>
    <cellStyle name="Note 5 2 8 2" xfId="35360"/>
    <cellStyle name="Note 5 2 8 3" xfId="35361"/>
    <cellStyle name="Note 5 2 9" xfId="35362"/>
    <cellStyle name="Note 5 2 9 2" xfId="35363"/>
    <cellStyle name="Note 5 2 9 3" xfId="35364"/>
    <cellStyle name="Note 5 3" xfId="42184"/>
    <cellStyle name="Note 5 3 2" xfId="42651"/>
    <cellStyle name="Note 5 3 3" xfId="45029"/>
    <cellStyle name="Note 5 4" xfId="46176"/>
    <cellStyle name="Note 6" xfId="35365"/>
    <cellStyle name="Note 6 2" xfId="42185"/>
    <cellStyle name="Notes" xfId="926"/>
    <cellStyle name="Notes 2" xfId="35366"/>
    <cellStyle name="Notes 3" xfId="42186"/>
    <cellStyle name="NotIncluded1" xfId="35367"/>
    <cellStyle name="NotIncluded1 2" xfId="35368"/>
    <cellStyle name="NotIncluded1 3" xfId="35369"/>
    <cellStyle name="OptionalGood" xfId="35370"/>
    <cellStyle name="OptionalGood 2" xfId="35371"/>
    <cellStyle name="OptionalGood 3" xfId="35372"/>
    <cellStyle name="Output 2" xfId="927"/>
    <cellStyle name="Output 2 2" xfId="928"/>
    <cellStyle name="Output 2 2 2" xfId="2371"/>
    <cellStyle name="Output 2 2 2 10" xfId="35373"/>
    <cellStyle name="Output 2 2 2 2" xfId="35374"/>
    <cellStyle name="Output 2 2 2 2 10" xfId="35375"/>
    <cellStyle name="Output 2 2 2 2 10 2" xfId="35376"/>
    <cellStyle name="Output 2 2 2 2 10 3" xfId="35377"/>
    <cellStyle name="Output 2 2 2 2 11" xfId="35378"/>
    <cellStyle name="Output 2 2 2 2 11 2" xfId="35379"/>
    <cellStyle name="Output 2 2 2 2 11 3" xfId="35380"/>
    <cellStyle name="Output 2 2 2 2 12" xfId="44763"/>
    <cellStyle name="Output 2 2 2 2 2" xfId="35381"/>
    <cellStyle name="Output 2 2 2 2 2 2" xfId="35382"/>
    <cellStyle name="Output 2 2 2 2 2 2 2" xfId="35383"/>
    <cellStyle name="Output 2 2 2 2 2 2 3" xfId="35384"/>
    <cellStyle name="Output 2 2 2 2 2 3" xfId="35385"/>
    <cellStyle name="Output 2 2 2 2 2 3 2" xfId="35386"/>
    <cellStyle name="Output 2 2 2 2 2 3 3" xfId="35387"/>
    <cellStyle name="Output 2 2 2 2 2 4" xfId="35388"/>
    <cellStyle name="Output 2 2 2 2 2 4 2" xfId="35389"/>
    <cellStyle name="Output 2 2 2 2 2 4 3" xfId="35390"/>
    <cellStyle name="Output 2 2 2 2 2 5" xfId="35391"/>
    <cellStyle name="Output 2 2 2 2 2 5 2" xfId="35392"/>
    <cellStyle name="Output 2 2 2 2 2 5 3" xfId="35393"/>
    <cellStyle name="Output 2 2 2 2 2 6" xfId="35394"/>
    <cellStyle name="Output 2 2 2 2 2 6 2" xfId="35395"/>
    <cellStyle name="Output 2 2 2 2 2 6 3" xfId="35396"/>
    <cellStyle name="Output 2 2 2 2 2 7" xfId="35397"/>
    <cellStyle name="Output 2 2 2 2 2 7 2" xfId="35398"/>
    <cellStyle name="Output 2 2 2 2 2 7 3" xfId="35399"/>
    <cellStyle name="Output 2 2 2 2 2 8" xfId="44764"/>
    <cellStyle name="Output 2 2 2 2 3" xfId="35400"/>
    <cellStyle name="Output 2 2 2 2 3 2" xfId="35401"/>
    <cellStyle name="Output 2 2 2 2 3 2 2" xfId="35402"/>
    <cellStyle name="Output 2 2 2 2 3 2 3" xfId="35403"/>
    <cellStyle name="Output 2 2 2 2 3 3" xfId="35404"/>
    <cellStyle name="Output 2 2 2 2 3 3 2" xfId="35405"/>
    <cellStyle name="Output 2 2 2 2 3 3 3" xfId="35406"/>
    <cellStyle name="Output 2 2 2 2 3 4" xfId="35407"/>
    <cellStyle name="Output 2 2 2 2 3 4 2" xfId="35408"/>
    <cellStyle name="Output 2 2 2 2 3 4 3" xfId="35409"/>
    <cellStyle name="Output 2 2 2 2 3 5" xfId="35410"/>
    <cellStyle name="Output 2 2 2 2 3 5 2" xfId="35411"/>
    <cellStyle name="Output 2 2 2 2 3 5 3" xfId="35412"/>
    <cellStyle name="Output 2 2 2 2 3 6" xfId="35413"/>
    <cellStyle name="Output 2 2 2 2 3 6 2" xfId="35414"/>
    <cellStyle name="Output 2 2 2 2 3 6 3" xfId="35415"/>
    <cellStyle name="Output 2 2 2 2 3 7" xfId="35416"/>
    <cellStyle name="Output 2 2 2 2 3 7 2" xfId="35417"/>
    <cellStyle name="Output 2 2 2 2 3 7 3" xfId="35418"/>
    <cellStyle name="Output 2 2 2 2 3 8" xfId="44765"/>
    <cellStyle name="Output 2 2 2 2 4" xfId="35419"/>
    <cellStyle name="Output 2 2 2 2 4 2" xfId="35420"/>
    <cellStyle name="Output 2 2 2 2 4 2 2" xfId="35421"/>
    <cellStyle name="Output 2 2 2 2 4 2 3" xfId="35422"/>
    <cellStyle name="Output 2 2 2 2 4 3" xfId="35423"/>
    <cellStyle name="Output 2 2 2 2 4 3 2" xfId="35424"/>
    <cellStyle name="Output 2 2 2 2 4 3 3" xfId="35425"/>
    <cellStyle name="Output 2 2 2 2 4 4" xfId="35426"/>
    <cellStyle name="Output 2 2 2 2 4 4 2" xfId="35427"/>
    <cellStyle name="Output 2 2 2 2 4 4 3" xfId="35428"/>
    <cellStyle name="Output 2 2 2 2 4 5" xfId="35429"/>
    <cellStyle name="Output 2 2 2 2 4 5 2" xfId="35430"/>
    <cellStyle name="Output 2 2 2 2 4 5 3" xfId="35431"/>
    <cellStyle name="Output 2 2 2 2 4 6" xfId="35432"/>
    <cellStyle name="Output 2 2 2 2 4 6 2" xfId="35433"/>
    <cellStyle name="Output 2 2 2 2 4 6 3" xfId="35434"/>
    <cellStyle name="Output 2 2 2 2 4 7" xfId="35435"/>
    <cellStyle name="Output 2 2 2 2 4 7 2" xfId="35436"/>
    <cellStyle name="Output 2 2 2 2 4 7 3" xfId="35437"/>
    <cellStyle name="Output 2 2 2 2 4 8" xfId="44766"/>
    <cellStyle name="Output 2 2 2 2 5" xfId="35438"/>
    <cellStyle name="Output 2 2 2 2 5 2" xfId="35439"/>
    <cellStyle name="Output 2 2 2 2 5 2 2" xfId="35440"/>
    <cellStyle name="Output 2 2 2 2 5 2 3" xfId="35441"/>
    <cellStyle name="Output 2 2 2 2 5 3" xfId="35442"/>
    <cellStyle name="Output 2 2 2 2 5 3 2" xfId="35443"/>
    <cellStyle name="Output 2 2 2 2 5 3 3" xfId="35444"/>
    <cellStyle name="Output 2 2 2 2 5 4" xfId="35445"/>
    <cellStyle name="Output 2 2 2 2 5 4 2" xfId="35446"/>
    <cellStyle name="Output 2 2 2 2 5 4 3" xfId="35447"/>
    <cellStyle name="Output 2 2 2 2 5 5" xfId="35448"/>
    <cellStyle name="Output 2 2 2 2 5 5 2" xfId="35449"/>
    <cellStyle name="Output 2 2 2 2 5 5 3" xfId="35450"/>
    <cellStyle name="Output 2 2 2 2 5 6" xfId="35451"/>
    <cellStyle name="Output 2 2 2 2 5 6 2" xfId="35452"/>
    <cellStyle name="Output 2 2 2 2 5 6 3" xfId="35453"/>
    <cellStyle name="Output 2 2 2 2 5 7" xfId="35454"/>
    <cellStyle name="Output 2 2 2 2 5 7 2" xfId="35455"/>
    <cellStyle name="Output 2 2 2 2 5 7 3" xfId="35456"/>
    <cellStyle name="Output 2 2 2 2 5 8" xfId="44767"/>
    <cellStyle name="Output 2 2 2 2 6" xfId="35457"/>
    <cellStyle name="Output 2 2 2 2 6 2" xfId="35458"/>
    <cellStyle name="Output 2 2 2 2 6 3" xfId="35459"/>
    <cellStyle name="Output 2 2 2 2 7" xfId="35460"/>
    <cellStyle name="Output 2 2 2 2 7 2" xfId="35461"/>
    <cellStyle name="Output 2 2 2 2 7 3" xfId="35462"/>
    <cellStyle name="Output 2 2 2 2 8" xfId="35463"/>
    <cellStyle name="Output 2 2 2 2 8 2" xfId="35464"/>
    <cellStyle name="Output 2 2 2 2 8 3" xfId="35465"/>
    <cellStyle name="Output 2 2 2 2 9" xfId="35466"/>
    <cellStyle name="Output 2 2 2 2 9 2" xfId="35467"/>
    <cellStyle name="Output 2 2 2 2 9 3" xfId="35468"/>
    <cellStyle name="Output 2 2 2 3" xfId="35469"/>
    <cellStyle name="Output 2 2 2 3 2" xfId="35470"/>
    <cellStyle name="Output 2 2 2 3 2 2" xfId="35471"/>
    <cellStyle name="Output 2 2 2 3 2 3" xfId="35472"/>
    <cellStyle name="Output 2 2 2 3 3" xfId="35473"/>
    <cellStyle name="Output 2 2 2 3 3 2" xfId="35474"/>
    <cellStyle name="Output 2 2 2 3 3 3" xfId="35475"/>
    <cellStyle name="Output 2 2 2 3 4" xfId="35476"/>
    <cellStyle name="Output 2 2 2 3 4 2" xfId="35477"/>
    <cellStyle name="Output 2 2 2 3 4 3" xfId="35478"/>
    <cellStyle name="Output 2 2 2 3 5" xfId="35479"/>
    <cellStyle name="Output 2 2 2 3 5 2" xfId="35480"/>
    <cellStyle name="Output 2 2 2 3 5 3" xfId="35481"/>
    <cellStyle name="Output 2 2 2 3 6" xfId="35482"/>
    <cellStyle name="Output 2 2 2 3 6 2" xfId="35483"/>
    <cellStyle name="Output 2 2 2 3 6 3" xfId="35484"/>
    <cellStyle name="Output 2 2 2 3 7" xfId="35485"/>
    <cellStyle name="Output 2 2 2 3 7 2" xfId="35486"/>
    <cellStyle name="Output 2 2 2 3 7 3" xfId="35487"/>
    <cellStyle name="Output 2 2 2 3 8" xfId="44768"/>
    <cellStyle name="Output 2 2 2 4" xfId="35488"/>
    <cellStyle name="Output 2 2 2 4 2" xfId="35489"/>
    <cellStyle name="Output 2 2 2 4 3" xfId="35490"/>
    <cellStyle name="Output 2 2 2 5" xfId="35491"/>
    <cellStyle name="Output 2 2 2 5 2" xfId="35492"/>
    <cellStyle name="Output 2 2 2 5 3" xfId="35493"/>
    <cellStyle name="Output 2 2 2 6" xfId="35494"/>
    <cellStyle name="Output 2 2 2 6 2" xfId="35495"/>
    <cellStyle name="Output 2 2 2 6 3" xfId="35496"/>
    <cellStyle name="Output 2 2 2 7" xfId="35497"/>
    <cellStyle name="Output 2 2 2 7 2" xfId="35498"/>
    <cellStyle name="Output 2 2 2 7 3" xfId="35499"/>
    <cellStyle name="Output 2 2 2 8" xfId="35500"/>
    <cellStyle name="Output 2 2 2 8 2" xfId="35501"/>
    <cellStyle name="Output 2 2 2 8 3" xfId="35502"/>
    <cellStyle name="Output 2 2 2 9" xfId="35503"/>
    <cellStyle name="Output 2 2 3" xfId="35504"/>
    <cellStyle name="Output 2 2 3 10" xfId="35505"/>
    <cellStyle name="Output 2 2 3 10 2" xfId="35506"/>
    <cellStyle name="Output 2 2 3 10 3" xfId="35507"/>
    <cellStyle name="Output 2 2 3 11" xfId="35508"/>
    <cellStyle name="Output 2 2 3 11 2" xfId="35509"/>
    <cellStyle name="Output 2 2 3 11 3" xfId="35510"/>
    <cellStyle name="Output 2 2 3 12" xfId="44769"/>
    <cellStyle name="Output 2 2 3 2" xfId="35511"/>
    <cellStyle name="Output 2 2 3 2 2" xfId="35512"/>
    <cellStyle name="Output 2 2 3 2 2 2" xfId="35513"/>
    <cellStyle name="Output 2 2 3 2 2 3" xfId="35514"/>
    <cellStyle name="Output 2 2 3 2 3" xfId="35515"/>
    <cellStyle name="Output 2 2 3 2 3 2" xfId="35516"/>
    <cellStyle name="Output 2 2 3 2 3 3" xfId="35517"/>
    <cellStyle name="Output 2 2 3 2 4" xfId="35518"/>
    <cellStyle name="Output 2 2 3 2 4 2" xfId="35519"/>
    <cellStyle name="Output 2 2 3 2 4 3" xfId="35520"/>
    <cellStyle name="Output 2 2 3 2 5" xfId="35521"/>
    <cellStyle name="Output 2 2 3 2 5 2" xfId="35522"/>
    <cellStyle name="Output 2 2 3 2 5 3" xfId="35523"/>
    <cellStyle name="Output 2 2 3 2 6" xfId="35524"/>
    <cellStyle name="Output 2 2 3 2 6 2" xfId="35525"/>
    <cellStyle name="Output 2 2 3 2 6 3" xfId="35526"/>
    <cellStyle name="Output 2 2 3 2 7" xfId="35527"/>
    <cellStyle name="Output 2 2 3 2 7 2" xfId="35528"/>
    <cellStyle name="Output 2 2 3 2 7 3" xfId="35529"/>
    <cellStyle name="Output 2 2 3 2 8" xfId="44770"/>
    <cellStyle name="Output 2 2 3 3" xfId="35530"/>
    <cellStyle name="Output 2 2 3 3 2" xfId="35531"/>
    <cellStyle name="Output 2 2 3 3 2 2" xfId="35532"/>
    <cellStyle name="Output 2 2 3 3 2 3" xfId="35533"/>
    <cellStyle name="Output 2 2 3 3 3" xfId="35534"/>
    <cellStyle name="Output 2 2 3 3 3 2" xfId="35535"/>
    <cellStyle name="Output 2 2 3 3 3 3" xfId="35536"/>
    <cellStyle name="Output 2 2 3 3 4" xfId="35537"/>
    <cellStyle name="Output 2 2 3 3 4 2" xfId="35538"/>
    <cellStyle name="Output 2 2 3 3 4 3" xfId="35539"/>
    <cellStyle name="Output 2 2 3 3 5" xfId="35540"/>
    <cellStyle name="Output 2 2 3 3 5 2" xfId="35541"/>
    <cellStyle name="Output 2 2 3 3 5 3" xfId="35542"/>
    <cellStyle name="Output 2 2 3 3 6" xfId="35543"/>
    <cellStyle name="Output 2 2 3 3 6 2" xfId="35544"/>
    <cellStyle name="Output 2 2 3 3 6 3" xfId="35545"/>
    <cellStyle name="Output 2 2 3 3 7" xfId="35546"/>
    <cellStyle name="Output 2 2 3 3 7 2" xfId="35547"/>
    <cellStyle name="Output 2 2 3 3 7 3" xfId="35548"/>
    <cellStyle name="Output 2 2 3 3 8" xfId="44771"/>
    <cellStyle name="Output 2 2 3 4" xfId="35549"/>
    <cellStyle name="Output 2 2 3 4 2" xfId="35550"/>
    <cellStyle name="Output 2 2 3 4 2 2" xfId="35551"/>
    <cellStyle name="Output 2 2 3 4 2 3" xfId="35552"/>
    <cellStyle name="Output 2 2 3 4 3" xfId="35553"/>
    <cellStyle name="Output 2 2 3 4 3 2" xfId="35554"/>
    <cellStyle name="Output 2 2 3 4 3 3" xfId="35555"/>
    <cellStyle name="Output 2 2 3 4 4" xfId="35556"/>
    <cellStyle name="Output 2 2 3 4 4 2" xfId="35557"/>
    <cellStyle name="Output 2 2 3 4 4 3" xfId="35558"/>
    <cellStyle name="Output 2 2 3 4 5" xfId="35559"/>
    <cellStyle name="Output 2 2 3 4 5 2" xfId="35560"/>
    <cellStyle name="Output 2 2 3 4 5 3" xfId="35561"/>
    <cellStyle name="Output 2 2 3 4 6" xfId="35562"/>
    <cellStyle name="Output 2 2 3 4 6 2" xfId="35563"/>
    <cellStyle name="Output 2 2 3 4 6 3" xfId="35564"/>
    <cellStyle name="Output 2 2 3 4 7" xfId="35565"/>
    <cellStyle name="Output 2 2 3 4 7 2" xfId="35566"/>
    <cellStyle name="Output 2 2 3 4 7 3" xfId="35567"/>
    <cellStyle name="Output 2 2 3 4 8" xfId="44772"/>
    <cellStyle name="Output 2 2 3 5" xfId="35568"/>
    <cellStyle name="Output 2 2 3 5 2" xfId="35569"/>
    <cellStyle name="Output 2 2 3 5 2 2" xfId="35570"/>
    <cellStyle name="Output 2 2 3 5 2 3" xfId="35571"/>
    <cellStyle name="Output 2 2 3 5 3" xfId="35572"/>
    <cellStyle name="Output 2 2 3 5 3 2" xfId="35573"/>
    <cellStyle name="Output 2 2 3 5 3 3" xfId="35574"/>
    <cellStyle name="Output 2 2 3 5 4" xfId="35575"/>
    <cellStyle name="Output 2 2 3 5 4 2" xfId="35576"/>
    <cellStyle name="Output 2 2 3 5 4 3" xfId="35577"/>
    <cellStyle name="Output 2 2 3 5 5" xfId="35578"/>
    <cellStyle name="Output 2 2 3 5 5 2" xfId="35579"/>
    <cellStyle name="Output 2 2 3 5 5 3" xfId="35580"/>
    <cellStyle name="Output 2 2 3 5 6" xfId="35581"/>
    <cellStyle name="Output 2 2 3 5 6 2" xfId="35582"/>
    <cellStyle name="Output 2 2 3 5 6 3" xfId="35583"/>
    <cellStyle name="Output 2 2 3 5 7" xfId="35584"/>
    <cellStyle name="Output 2 2 3 5 7 2" xfId="35585"/>
    <cellStyle name="Output 2 2 3 5 7 3" xfId="35586"/>
    <cellStyle name="Output 2 2 3 5 8" xfId="44773"/>
    <cellStyle name="Output 2 2 3 6" xfId="35587"/>
    <cellStyle name="Output 2 2 3 6 2" xfId="35588"/>
    <cellStyle name="Output 2 2 3 6 3" xfId="35589"/>
    <cellStyle name="Output 2 2 3 7" xfId="35590"/>
    <cellStyle name="Output 2 2 3 7 2" xfId="35591"/>
    <cellStyle name="Output 2 2 3 7 3" xfId="35592"/>
    <cellStyle name="Output 2 2 3 8" xfId="35593"/>
    <cellStyle name="Output 2 2 3 8 2" xfId="35594"/>
    <cellStyle name="Output 2 2 3 8 3" xfId="35595"/>
    <cellStyle name="Output 2 2 3 9" xfId="35596"/>
    <cellStyle name="Output 2 2 3 9 2" xfId="35597"/>
    <cellStyle name="Output 2 2 3 9 3" xfId="35598"/>
    <cellStyle name="Output 2 2 4" xfId="35599"/>
    <cellStyle name="Output 2 2 4 2" xfId="35600"/>
    <cellStyle name="Output 2 2 4 2 2" xfId="35601"/>
    <cellStyle name="Output 2 2 4 2 3" xfId="35602"/>
    <cellStyle name="Output 2 2 4 3" xfId="35603"/>
    <cellStyle name="Output 2 2 4 3 2" xfId="35604"/>
    <cellStyle name="Output 2 2 4 3 3" xfId="35605"/>
    <cellStyle name="Output 2 2 4 4" xfId="35606"/>
    <cellStyle name="Output 2 2 4 4 2" xfId="35607"/>
    <cellStyle name="Output 2 2 4 4 3" xfId="35608"/>
    <cellStyle name="Output 2 2 4 5" xfId="35609"/>
    <cellStyle name="Output 2 2 4 5 2" xfId="35610"/>
    <cellStyle name="Output 2 2 4 5 3" xfId="35611"/>
    <cellStyle name="Output 2 2 4 6" xfId="35612"/>
    <cellStyle name="Output 2 2 4 6 2" xfId="35613"/>
    <cellStyle name="Output 2 2 4 6 3" xfId="35614"/>
    <cellStyle name="Output 2 2 4 7" xfId="35615"/>
    <cellStyle name="Output 2 2 4 7 2" xfId="35616"/>
    <cellStyle name="Output 2 2 4 7 3" xfId="35617"/>
    <cellStyle name="Output 2 2 4 8" xfId="44774"/>
    <cellStyle name="Output 2 2 5" xfId="35618"/>
    <cellStyle name="Output 2 2 5 2" xfId="35619"/>
    <cellStyle name="Output 2 2 5 3" xfId="35620"/>
    <cellStyle name="Output 2 2 6" xfId="35621"/>
    <cellStyle name="Output 2 2 6 2" xfId="35622"/>
    <cellStyle name="Output 2 2 6 3" xfId="35623"/>
    <cellStyle name="Output 2 2 7" xfId="35624"/>
    <cellStyle name="Output 2 2 7 2" xfId="35625"/>
    <cellStyle name="Output 2 2 7 3" xfId="35626"/>
    <cellStyle name="Output 2 2 8" xfId="35627"/>
    <cellStyle name="Output 2 2 8 2" xfId="35628"/>
    <cellStyle name="Output 2 2 8 3" xfId="35629"/>
    <cellStyle name="Output 2 2 9" xfId="44775"/>
    <cellStyle name="Output 2 3" xfId="929"/>
    <cellStyle name="Output 2 3 10" xfId="35630"/>
    <cellStyle name="Output 2 3 2" xfId="35631"/>
    <cellStyle name="Output 2 3 2 10" xfId="35632"/>
    <cellStyle name="Output 2 3 2 10 2" xfId="35633"/>
    <cellStyle name="Output 2 3 2 10 3" xfId="35634"/>
    <cellStyle name="Output 2 3 2 11" xfId="35635"/>
    <cellStyle name="Output 2 3 2 11 2" xfId="35636"/>
    <cellStyle name="Output 2 3 2 11 3" xfId="35637"/>
    <cellStyle name="Output 2 3 2 12" xfId="44776"/>
    <cellStyle name="Output 2 3 2 2" xfId="35638"/>
    <cellStyle name="Output 2 3 2 2 2" xfId="35639"/>
    <cellStyle name="Output 2 3 2 2 2 2" xfId="35640"/>
    <cellStyle name="Output 2 3 2 2 2 3" xfId="35641"/>
    <cellStyle name="Output 2 3 2 2 3" xfId="35642"/>
    <cellStyle name="Output 2 3 2 2 3 2" xfId="35643"/>
    <cellStyle name="Output 2 3 2 2 3 3" xfId="35644"/>
    <cellStyle name="Output 2 3 2 2 4" xfId="35645"/>
    <cellStyle name="Output 2 3 2 2 4 2" xfId="35646"/>
    <cellStyle name="Output 2 3 2 2 4 3" xfId="35647"/>
    <cellStyle name="Output 2 3 2 2 5" xfId="35648"/>
    <cellStyle name="Output 2 3 2 2 5 2" xfId="35649"/>
    <cellStyle name="Output 2 3 2 2 5 3" xfId="35650"/>
    <cellStyle name="Output 2 3 2 2 6" xfId="35651"/>
    <cellStyle name="Output 2 3 2 2 6 2" xfId="35652"/>
    <cellStyle name="Output 2 3 2 2 6 3" xfId="35653"/>
    <cellStyle name="Output 2 3 2 2 7" xfId="35654"/>
    <cellStyle name="Output 2 3 2 2 7 2" xfId="35655"/>
    <cellStyle name="Output 2 3 2 2 7 3" xfId="35656"/>
    <cellStyle name="Output 2 3 2 2 8" xfId="44777"/>
    <cellStyle name="Output 2 3 2 3" xfId="35657"/>
    <cellStyle name="Output 2 3 2 3 2" xfId="35658"/>
    <cellStyle name="Output 2 3 2 3 2 2" xfId="35659"/>
    <cellStyle name="Output 2 3 2 3 2 3" xfId="35660"/>
    <cellStyle name="Output 2 3 2 3 3" xfId="35661"/>
    <cellStyle name="Output 2 3 2 3 3 2" xfId="35662"/>
    <cellStyle name="Output 2 3 2 3 3 3" xfId="35663"/>
    <cellStyle name="Output 2 3 2 3 4" xfId="35664"/>
    <cellStyle name="Output 2 3 2 3 4 2" xfId="35665"/>
    <cellStyle name="Output 2 3 2 3 4 3" xfId="35666"/>
    <cellStyle name="Output 2 3 2 3 5" xfId="35667"/>
    <cellStyle name="Output 2 3 2 3 5 2" xfId="35668"/>
    <cellStyle name="Output 2 3 2 3 5 3" xfId="35669"/>
    <cellStyle name="Output 2 3 2 3 6" xfId="35670"/>
    <cellStyle name="Output 2 3 2 3 6 2" xfId="35671"/>
    <cellStyle name="Output 2 3 2 3 6 3" xfId="35672"/>
    <cellStyle name="Output 2 3 2 3 7" xfId="35673"/>
    <cellStyle name="Output 2 3 2 3 7 2" xfId="35674"/>
    <cellStyle name="Output 2 3 2 3 7 3" xfId="35675"/>
    <cellStyle name="Output 2 3 2 3 8" xfId="44778"/>
    <cellStyle name="Output 2 3 2 4" xfId="35676"/>
    <cellStyle name="Output 2 3 2 4 2" xfId="35677"/>
    <cellStyle name="Output 2 3 2 4 2 2" xfId="35678"/>
    <cellStyle name="Output 2 3 2 4 2 3" xfId="35679"/>
    <cellStyle name="Output 2 3 2 4 3" xfId="35680"/>
    <cellStyle name="Output 2 3 2 4 3 2" xfId="35681"/>
    <cellStyle name="Output 2 3 2 4 3 3" xfId="35682"/>
    <cellStyle name="Output 2 3 2 4 4" xfId="35683"/>
    <cellStyle name="Output 2 3 2 4 4 2" xfId="35684"/>
    <cellStyle name="Output 2 3 2 4 4 3" xfId="35685"/>
    <cellStyle name="Output 2 3 2 4 5" xfId="35686"/>
    <cellStyle name="Output 2 3 2 4 5 2" xfId="35687"/>
    <cellStyle name="Output 2 3 2 4 5 3" xfId="35688"/>
    <cellStyle name="Output 2 3 2 4 6" xfId="35689"/>
    <cellStyle name="Output 2 3 2 4 6 2" xfId="35690"/>
    <cellStyle name="Output 2 3 2 4 6 3" xfId="35691"/>
    <cellStyle name="Output 2 3 2 4 7" xfId="35692"/>
    <cellStyle name="Output 2 3 2 4 7 2" xfId="35693"/>
    <cellStyle name="Output 2 3 2 4 7 3" xfId="35694"/>
    <cellStyle name="Output 2 3 2 4 8" xfId="44779"/>
    <cellStyle name="Output 2 3 2 5" xfId="35695"/>
    <cellStyle name="Output 2 3 2 5 2" xfId="35696"/>
    <cellStyle name="Output 2 3 2 5 2 2" xfId="35697"/>
    <cellStyle name="Output 2 3 2 5 2 3" xfId="35698"/>
    <cellStyle name="Output 2 3 2 5 3" xfId="35699"/>
    <cellStyle name="Output 2 3 2 5 3 2" xfId="35700"/>
    <cellStyle name="Output 2 3 2 5 3 3" xfId="35701"/>
    <cellStyle name="Output 2 3 2 5 4" xfId="35702"/>
    <cellStyle name="Output 2 3 2 5 4 2" xfId="35703"/>
    <cellStyle name="Output 2 3 2 5 4 3" xfId="35704"/>
    <cellStyle name="Output 2 3 2 5 5" xfId="35705"/>
    <cellStyle name="Output 2 3 2 5 5 2" xfId="35706"/>
    <cellStyle name="Output 2 3 2 5 5 3" xfId="35707"/>
    <cellStyle name="Output 2 3 2 5 6" xfId="35708"/>
    <cellStyle name="Output 2 3 2 5 6 2" xfId="35709"/>
    <cellStyle name="Output 2 3 2 5 6 3" xfId="35710"/>
    <cellStyle name="Output 2 3 2 5 7" xfId="35711"/>
    <cellStyle name="Output 2 3 2 5 7 2" xfId="35712"/>
    <cellStyle name="Output 2 3 2 5 7 3" xfId="35713"/>
    <cellStyle name="Output 2 3 2 5 8" xfId="44780"/>
    <cellStyle name="Output 2 3 2 6" xfId="35714"/>
    <cellStyle name="Output 2 3 2 6 2" xfId="35715"/>
    <cellStyle name="Output 2 3 2 6 3" xfId="35716"/>
    <cellStyle name="Output 2 3 2 7" xfId="35717"/>
    <cellStyle name="Output 2 3 2 7 2" xfId="35718"/>
    <cellStyle name="Output 2 3 2 7 3" xfId="35719"/>
    <cellStyle name="Output 2 3 2 8" xfId="35720"/>
    <cellStyle name="Output 2 3 2 8 2" xfId="35721"/>
    <cellStyle name="Output 2 3 2 8 3" xfId="35722"/>
    <cellStyle name="Output 2 3 2 9" xfId="35723"/>
    <cellStyle name="Output 2 3 2 9 2" xfId="35724"/>
    <cellStyle name="Output 2 3 2 9 3" xfId="35725"/>
    <cellStyle name="Output 2 3 3" xfId="35726"/>
    <cellStyle name="Output 2 3 3 2" xfId="35727"/>
    <cellStyle name="Output 2 3 3 2 2" xfId="35728"/>
    <cellStyle name="Output 2 3 3 2 3" xfId="35729"/>
    <cellStyle name="Output 2 3 3 3" xfId="35730"/>
    <cellStyle name="Output 2 3 3 3 2" xfId="35731"/>
    <cellStyle name="Output 2 3 3 3 3" xfId="35732"/>
    <cellStyle name="Output 2 3 3 4" xfId="35733"/>
    <cellStyle name="Output 2 3 3 4 2" xfId="35734"/>
    <cellStyle name="Output 2 3 3 4 3" xfId="35735"/>
    <cellStyle name="Output 2 3 3 5" xfId="35736"/>
    <cellStyle name="Output 2 3 3 5 2" xfId="35737"/>
    <cellStyle name="Output 2 3 3 5 3" xfId="35738"/>
    <cellStyle name="Output 2 3 3 6" xfId="35739"/>
    <cellStyle name="Output 2 3 3 6 2" xfId="35740"/>
    <cellStyle name="Output 2 3 3 6 3" xfId="35741"/>
    <cellStyle name="Output 2 3 3 7" xfId="35742"/>
    <cellStyle name="Output 2 3 3 7 2" xfId="35743"/>
    <cellStyle name="Output 2 3 3 7 3" xfId="35744"/>
    <cellStyle name="Output 2 3 3 8" xfId="44781"/>
    <cellStyle name="Output 2 3 4" xfId="35745"/>
    <cellStyle name="Output 2 3 4 2" xfId="35746"/>
    <cellStyle name="Output 2 3 4 3" xfId="35747"/>
    <cellStyle name="Output 2 3 5" xfId="35748"/>
    <cellStyle name="Output 2 3 5 2" xfId="35749"/>
    <cellStyle name="Output 2 3 5 3" xfId="35750"/>
    <cellStyle name="Output 2 3 6" xfId="35751"/>
    <cellStyle name="Output 2 3 6 2" xfId="35752"/>
    <cellStyle name="Output 2 3 6 3" xfId="35753"/>
    <cellStyle name="Output 2 3 7" xfId="35754"/>
    <cellStyle name="Output 2 3 7 2" xfId="35755"/>
    <cellStyle name="Output 2 3 7 3" xfId="35756"/>
    <cellStyle name="Output 2 3 8" xfId="35757"/>
    <cellStyle name="Output 2 3 8 2" xfId="35758"/>
    <cellStyle name="Output 2 3 8 3" xfId="35759"/>
    <cellStyle name="Output 2 3 9" xfId="35760"/>
    <cellStyle name="Output 2 4" xfId="2372"/>
    <cellStyle name="Output 2 4 10" xfId="35761"/>
    <cellStyle name="Output 2 4 10 2" xfId="35762"/>
    <cellStyle name="Output 2 4 10 3" xfId="35763"/>
    <cellStyle name="Output 2 4 11" xfId="35764"/>
    <cellStyle name="Output 2 4 11 2" xfId="35765"/>
    <cellStyle name="Output 2 4 11 3" xfId="35766"/>
    <cellStyle name="Output 2 4 12" xfId="35767"/>
    <cellStyle name="Output 2 4 2" xfId="35768"/>
    <cellStyle name="Output 2 4 2 2" xfId="35769"/>
    <cellStyle name="Output 2 4 2 2 2" xfId="35770"/>
    <cellStyle name="Output 2 4 2 2 3" xfId="35771"/>
    <cellStyle name="Output 2 4 2 3" xfId="35772"/>
    <cellStyle name="Output 2 4 2 3 2" xfId="35773"/>
    <cellStyle name="Output 2 4 2 3 3" xfId="35774"/>
    <cellStyle name="Output 2 4 2 4" xfId="35775"/>
    <cellStyle name="Output 2 4 2 4 2" xfId="35776"/>
    <cellStyle name="Output 2 4 2 4 3" xfId="35777"/>
    <cellStyle name="Output 2 4 2 5" xfId="35778"/>
    <cellStyle name="Output 2 4 2 5 2" xfId="35779"/>
    <cellStyle name="Output 2 4 2 5 3" xfId="35780"/>
    <cellStyle name="Output 2 4 2 6" xfId="35781"/>
    <cellStyle name="Output 2 4 2 6 2" xfId="35782"/>
    <cellStyle name="Output 2 4 2 6 3" xfId="35783"/>
    <cellStyle name="Output 2 4 2 7" xfId="35784"/>
    <cellStyle name="Output 2 4 2 7 2" xfId="35785"/>
    <cellStyle name="Output 2 4 2 7 3" xfId="35786"/>
    <cellStyle name="Output 2 4 2 8" xfId="44782"/>
    <cellStyle name="Output 2 4 3" xfId="35787"/>
    <cellStyle name="Output 2 4 3 2" xfId="35788"/>
    <cellStyle name="Output 2 4 3 2 2" xfId="35789"/>
    <cellStyle name="Output 2 4 3 2 3" xfId="35790"/>
    <cellStyle name="Output 2 4 3 3" xfId="35791"/>
    <cellStyle name="Output 2 4 3 3 2" xfId="35792"/>
    <cellStyle name="Output 2 4 3 3 3" xfId="35793"/>
    <cellStyle name="Output 2 4 3 4" xfId="35794"/>
    <cellStyle name="Output 2 4 3 4 2" xfId="35795"/>
    <cellStyle name="Output 2 4 3 4 3" xfId="35796"/>
    <cellStyle name="Output 2 4 3 5" xfId="35797"/>
    <cellStyle name="Output 2 4 3 5 2" xfId="35798"/>
    <cellStyle name="Output 2 4 3 5 3" xfId="35799"/>
    <cellStyle name="Output 2 4 3 6" xfId="35800"/>
    <cellStyle name="Output 2 4 3 6 2" xfId="35801"/>
    <cellStyle name="Output 2 4 3 6 3" xfId="35802"/>
    <cellStyle name="Output 2 4 3 7" xfId="35803"/>
    <cellStyle name="Output 2 4 3 7 2" xfId="35804"/>
    <cellStyle name="Output 2 4 3 7 3" xfId="35805"/>
    <cellStyle name="Output 2 4 3 8" xfId="44783"/>
    <cellStyle name="Output 2 4 4" xfId="35806"/>
    <cellStyle name="Output 2 4 4 2" xfId="35807"/>
    <cellStyle name="Output 2 4 4 2 2" xfId="35808"/>
    <cellStyle name="Output 2 4 4 2 3" xfId="35809"/>
    <cellStyle name="Output 2 4 4 3" xfId="35810"/>
    <cellStyle name="Output 2 4 4 3 2" xfId="35811"/>
    <cellStyle name="Output 2 4 4 3 3" xfId="35812"/>
    <cellStyle name="Output 2 4 4 4" xfId="35813"/>
    <cellStyle name="Output 2 4 4 4 2" xfId="35814"/>
    <cellStyle name="Output 2 4 4 4 3" xfId="35815"/>
    <cellStyle name="Output 2 4 4 5" xfId="35816"/>
    <cellStyle name="Output 2 4 4 5 2" xfId="35817"/>
    <cellStyle name="Output 2 4 4 5 3" xfId="35818"/>
    <cellStyle name="Output 2 4 4 6" xfId="35819"/>
    <cellStyle name="Output 2 4 4 6 2" xfId="35820"/>
    <cellStyle name="Output 2 4 4 6 3" xfId="35821"/>
    <cellStyle name="Output 2 4 4 7" xfId="35822"/>
    <cellStyle name="Output 2 4 4 7 2" xfId="35823"/>
    <cellStyle name="Output 2 4 4 7 3" xfId="35824"/>
    <cellStyle name="Output 2 4 4 8" xfId="44784"/>
    <cellStyle name="Output 2 4 5" xfId="35825"/>
    <cellStyle name="Output 2 4 5 2" xfId="35826"/>
    <cellStyle name="Output 2 4 5 2 2" xfId="35827"/>
    <cellStyle name="Output 2 4 5 2 3" xfId="35828"/>
    <cellStyle name="Output 2 4 5 3" xfId="35829"/>
    <cellStyle name="Output 2 4 5 3 2" xfId="35830"/>
    <cellStyle name="Output 2 4 5 3 3" xfId="35831"/>
    <cellStyle name="Output 2 4 5 4" xfId="35832"/>
    <cellStyle name="Output 2 4 5 4 2" xfId="35833"/>
    <cellStyle name="Output 2 4 5 4 3" xfId="35834"/>
    <cellStyle name="Output 2 4 5 5" xfId="35835"/>
    <cellStyle name="Output 2 4 5 5 2" xfId="35836"/>
    <cellStyle name="Output 2 4 5 5 3" xfId="35837"/>
    <cellStyle name="Output 2 4 5 6" xfId="35838"/>
    <cellStyle name="Output 2 4 5 6 2" xfId="35839"/>
    <cellStyle name="Output 2 4 5 6 3" xfId="35840"/>
    <cellStyle name="Output 2 4 5 7" xfId="35841"/>
    <cellStyle name="Output 2 4 5 7 2" xfId="35842"/>
    <cellStyle name="Output 2 4 5 7 3" xfId="35843"/>
    <cellStyle name="Output 2 4 5 8" xfId="44785"/>
    <cellStyle name="Output 2 4 6" xfId="35844"/>
    <cellStyle name="Output 2 4 6 2" xfId="35845"/>
    <cellStyle name="Output 2 4 6 3" xfId="35846"/>
    <cellStyle name="Output 2 4 7" xfId="35847"/>
    <cellStyle name="Output 2 4 7 2" xfId="35848"/>
    <cellStyle name="Output 2 4 7 3" xfId="35849"/>
    <cellStyle name="Output 2 4 8" xfId="35850"/>
    <cellStyle name="Output 2 4 8 2" xfId="35851"/>
    <cellStyle name="Output 2 4 8 3" xfId="35852"/>
    <cellStyle name="Output 2 4 9" xfId="35853"/>
    <cellStyle name="Output 2 4 9 2" xfId="35854"/>
    <cellStyle name="Output 2 4 9 3" xfId="35855"/>
    <cellStyle name="Output 2 5" xfId="2689"/>
    <cellStyle name="Output 2 5 2" xfId="35856"/>
    <cellStyle name="Output 2 5 2 2" xfId="35857"/>
    <cellStyle name="Output 2 5 2 3" xfId="35858"/>
    <cellStyle name="Output 2 5 3" xfId="35859"/>
    <cellStyle name="Output 2 5 3 2" xfId="35860"/>
    <cellStyle name="Output 2 5 3 3" xfId="35861"/>
    <cellStyle name="Output 2 5 4" xfId="35862"/>
    <cellStyle name="Output 2 5 4 2" xfId="35863"/>
    <cellStyle name="Output 2 5 4 3" xfId="35864"/>
    <cellStyle name="Output 2 5 5" xfId="35865"/>
    <cellStyle name="Output 2 5 5 2" xfId="35866"/>
    <cellStyle name="Output 2 5 5 3" xfId="35867"/>
    <cellStyle name="Output 2 5 6" xfId="35868"/>
    <cellStyle name="Output 2 5 6 2" xfId="35869"/>
    <cellStyle name="Output 2 5 6 3" xfId="35870"/>
    <cellStyle name="Output 2 5 7" xfId="35871"/>
    <cellStyle name="Output 2 5 7 2" xfId="35872"/>
    <cellStyle name="Output 2 5 7 3" xfId="35873"/>
    <cellStyle name="Output 2 5 8" xfId="44786"/>
    <cellStyle name="Output 2 6" xfId="35874"/>
    <cellStyle name="Output 2 6 2" xfId="35875"/>
    <cellStyle name="Output 2 6 2 2" xfId="35876"/>
    <cellStyle name="Output 2 6 2 3" xfId="35877"/>
    <cellStyle name="Output 2 6 3" xfId="35878"/>
    <cellStyle name="Output 2 6 3 2" xfId="35879"/>
    <cellStyle name="Output 2 6 3 3" xfId="35880"/>
    <cellStyle name="Output 2 6 4" xfId="35881"/>
    <cellStyle name="Output 2 6 4 2" xfId="35882"/>
    <cellStyle name="Output 2 6 4 3" xfId="35883"/>
    <cellStyle name="Output 2 6 5" xfId="35884"/>
    <cellStyle name="Output 2 6 5 2" xfId="35885"/>
    <cellStyle name="Output 2 6 5 3" xfId="35886"/>
    <cellStyle name="Output 2 6 6" xfId="35887"/>
    <cellStyle name="Output 2 6 6 2" xfId="35888"/>
    <cellStyle name="Output 2 6 6 3" xfId="35889"/>
    <cellStyle name="Output 2 6 7" xfId="35890"/>
    <cellStyle name="Output 2 6 7 2" xfId="35891"/>
    <cellStyle name="Output 2 6 7 3" xfId="35892"/>
    <cellStyle name="Output 2 6 8" xfId="44787"/>
    <cellStyle name="Output 2 7" xfId="42187"/>
    <cellStyle name="Output 2 8" xfId="42188"/>
    <cellStyle name="Output 3" xfId="930"/>
    <cellStyle name="Output 3 2" xfId="931"/>
    <cellStyle name="Output 3 2 10" xfId="35893"/>
    <cellStyle name="Output 3 2 2" xfId="35894"/>
    <cellStyle name="Output 3 2 2 10" xfId="35895"/>
    <cellStyle name="Output 3 2 2 10 2" xfId="35896"/>
    <cellStyle name="Output 3 2 2 10 3" xfId="35897"/>
    <cellStyle name="Output 3 2 2 11" xfId="35898"/>
    <cellStyle name="Output 3 2 2 11 2" xfId="35899"/>
    <cellStyle name="Output 3 2 2 11 3" xfId="35900"/>
    <cellStyle name="Output 3 2 2 12" xfId="44788"/>
    <cellStyle name="Output 3 2 2 2" xfId="35901"/>
    <cellStyle name="Output 3 2 2 2 2" xfId="35902"/>
    <cellStyle name="Output 3 2 2 2 2 2" xfId="35903"/>
    <cellStyle name="Output 3 2 2 2 2 3" xfId="35904"/>
    <cellStyle name="Output 3 2 2 2 3" xfId="35905"/>
    <cellStyle name="Output 3 2 2 2 3 2" xfId="35906"/>
    <cellStyle name="Output 3 2 2 2 3 3" xfId="35907"/>
    <cellStyle name="Output 3 2 2 2 4" xfId="35908"/>
    <cellStyle name="Output 3 2 2 2 4 2" xfId="35909"/>
    <cellStyle name="Output 3 2 2 2 4 3" xfId="35910"/>
    <cellStyle name="Output 3 2 2 2 5" xfId="35911"/>
    <cellStyle name="Output 3 2 2 2 5 2" xfId="35912"/>
    <cellStyle name="Output 3 2 2 2 5 3" xfId="35913"/>
    <cellStyle name="Output 3 2 2 2 6" xfId="35914"/>
    <cellStyle name="Output 3 2 2 2 6 2" xfId="35915"/>
    <cellStyle name="Output 3 2 2 2 6 3" xfId="35916"/>
    <cellStyle name="Output 3 2 2 2 7" xfId="35917"/>
    <cellStyle name="Output 3 2 2 2 7 2" xfId="35918"/>
    <cellStyle name="Output 3 2 2 2 7 3" xfId="35919"/>
    <cellStyle name="Output 3 2 2 2 8" xfId="44789"/>
    <cellStyle name="Output 3 2 2 3" xfId="35920"/>
    <cellStyle name="Output 3 2 2 3 2" xfId="35921"/>
    <cellStyle name="Output 3 2 2 3 2 2" xfId="35922"/>
    <cellStyle name="Output 3 2 2 3 2 3" xfId="35923"/>
    <cellStyle name="Output 3 2 2 3 3" xfId="35924"/>
    <cellStyle name="Output 3 2 2 3 3 2" xfId="35925"/>
    <cellStyle name="Output 3 2 2 3 3 3" xfId="35926"/>
    <cellStyle name="Output 3 2 2 3 4" xfId="35927"/>
    <cellStyle name="Output 3 2 2 3 4 2" xfId="35928"/>
    <cellStyle name="Output 3 2 2 3 4 3" xfId="35929"/>
    <cellStyle name="Output 3 2 2 3 5" xfId="35930"/>
    <cellStyle name="Output 3 2 2 3 5 2" xfId="35931"/>
    <cellStyle name="Output 3 2 2 3 5 3" xfId="35932"/>
    <cellStyle name="Output 3 2 2 3 6" xfId="35933"/>
    <cellStyle name="Output 3 2 2 3 6 2" xfId="35934"/>
    <cellStyle name="Output 3 2 2 3 6 3" xfId="35935"/>
    <cellStyle name="Output 3 2 2 3 7" xfId="35936"/>
    <cellStyle name="Output 3 2 2 3 7 2" xfId="35937"/>
    <cellStyle name="Output 3 2 2 3 7 3" xfId="35938"/>
    <cellStyle name="Output 3 2 2 3 8" xfId="44790"/>
    <cellStyle name="Output 3 2 2 4" xfId="35939"/>
    <cellStyle name="Output 3 2 2 4 2" xfId="35940"/>
    <cellStyle name="Output 3 2 2 4 2 2" xfId="35941"/>
    <cellStyle name="Output 3 2 2 4 2 3" xfId="35942"/>
    <cellStyle name="Output 3 2 2 4 3" xfId="35943"/>
    <cellStyle name="Output 3 2 2 4 3 2" xfId="35944"/>
    <cellStyle name="Output 3 2 2 4 3 3" xfId="35945"/>
    <cellStyle name="Output 3 2 2 4 4" xfId="35946"/>
    <cellStyle name="Output 3 2 2 4 4 2" xfId="35947"/>
    <cellStyle name="Output 3 2 2 4 4 3" xfId="35948"/>
    <cellStyle name="Output 3 2 2 4 5" xfId="35949"/>
    <cellStyle name="Output 3 2 2 4 5 2" xfId="35950"/>
    <cellStyle name="Output 3 2 2 4 5 3" xfId="35951"/>
    <cellStyle name="Output 3 2 2 4 6" xfId="35952"/>
    <cellStyle name="Output 3 2 2 4 6 2" xfId="35953"/>
    <cellStyle name="Output 3 2 2 4 6 3" xfId="35954"/>
    <cellStyle name="Output 3 2 2 4 7" xfId="35955"/>
    <cellStyle name="Output 3 2 2 4 7 2" xfId="35956"/>
    <cellStyle name="Output 3 2 2 4 7 3" xfId="35957"/>
    <cellStyle name="Output 3 2 2 4 8" xfId="44791"/>
    <cellStyle name="Output 3 2 2 5" xfId="35958"/>
    <cellStyle name="Output 3 2 2 5 2" xfId="35959"/>
    <cellStyle name="Output 3 2 2 5 2 2" xfId="35960"/>
    <cellStyle name="Output 3 2 2 5 2 3" xfId="35961"/>
    <cellStyle name="Output 3 2 2 5 3" xfId="35962"/>
    <cellStyle name="Output 3 2 2 5 3 2" xfId="35963"/>
    <cellStyle name="Output 3 2 2 5 3 3" xfId="35964"/>
    <cellStyle name="Output 3 2 2 5 4" xfId="35965"/>
    <cellStyle name="Output 3 2 2 5 4 2" xfId="35966"/>
    <cellStyle name="Output 3 2 2 5 4 3" xfId="35967"/>
    <cellStyle name="Output 3 2 2 5 5" xfId="35968"/>
    <cellStyle name="Output 3 2 2 5 5 2" xfId="35969"/>
    <cellStyle name="Output 3 2 2 5 5 3" xfId="35970"/>
    <cellStyle name="Output 3 2 2 5 6" xfId="35971"/>
    <cellStyle name="Output 3 2 2 5 6 2" xfId="35972"/>
    <cellStyle name="Output 3 2 2 5 6 3" xfId="35973"/>
    <cellStyle name="Output 3 2 2 5 7" xfId="35974"/>
    <cellStyle name="Output 3 2 2 5 7 2" xfId="35975"/>
    <cellStyle name="Output 3 2 2 5 7 3" xfId="35976"/>
    <cellStyle name="Output 3 2 2 5 8" xfId="44792"/>
    <cellStyle name="Output 3 2 2 6" xfId="35977"/>
    <cellStyle name="Output 3 2 2 6 2" xfId="35978"/>
    <cellStyle name="Output 3 2 2 6 3" xfId="35979"/>
    <cellStyle name="Output 3 2 2 7" xfId="35980"/>
    <cellStyle name="Output 3 2 2 7 2" xfId="35981"/>
    <cellStyle name="Output 3 2 2 7 3" xfId="35982"/>
    <cellStyle name="Output 3 2 2 8" xfId="35983"/>
    <cellStyle name="Output 3 2 2 8 2" xfId="35984"/>
    <cellStyle name="Output 3 2 2 8 3" xfId="35985"/>
    <cellStyle name="Output 3 2 2 9" xfId="35986"/>
    <cellStyle name="Output 3 2 2 9 2" xfId="35987"/>
    <cellStyle name="Output 3 2 2 9 3" xfId="35988"/>
    <cellStyle name="Output 3 2 3" xfId="35989"/>
    <cellStyle name="Output 3 2 3 2" xfId="35990"/>
    <cellStyle name="Output 3 2 3 2 2" xfId="35991"/>
    <cellStyle name="Output 3 2 3 2 3" xfId="35992"/>
    <cellStyle name="Output 3 2 3 3" xfId="35993"/>
    <cellStyle name="Output 3 2 3 3 2" xfId="35994"/>
    <cellStyle name="Output 3 2 3 3 3" xfId="35995"/>
    <cellStyle name="Output 3 2 3 4" xfId="35996"/>
    <cellStyle name="Output 3 2 3 4 2" xfId="35997"/>
    <cellStyle name="Output 3 2 3 4 3" xfId="35998"/>
    <cellStyle name="Output 3 2 3 5" xfId="35999"/>
    <cellStyle name="Output 3 2 3 5 2" xfId="36000"/>
    <cellStyle name="Output 3 2 3 5 3" xfId="36001"/>
    <cellStyle name="Output 3 2 3 6" xfId="36002"/>
    <cellStyle name="Output 3 2 3 6 2" xfId="36003"/>
    <cellStyle name="Output 3 2 3 6 3" xfId="36004"/>
    <cellStyle name="Output 3 2 3 7" xfId="36005"/>
    <cellStyle name="Output 3 2 3 7 2" xfId="36006"/>
    <cellStyle name="Output 3 2 3 7 3" xfId="36007"/>
    <cellStyle name="Output 3 2 3 8" xfId="44793"/>
    <cellStyle name="Output 3 2 4" xfId="36008"/>
    <cellStyle name="Output 3 2 4 2" xfId="36009"/>
    <cellStyle name="Output 3 2 4 3" xfId="36010"/>
    <cellStyle name="Output 3 2 5" xfId="36011"/>
    <cellStyle name="Output 3 2 5 2" xfId="36012"/>
    <cellStyle name="Output 3 2 5 3" xfId="36013"/>
    <cellStyle name="Output 3 2 6" xfId="36014"/>
    <cellStyle name="Output 3 2 6 2" xfId="36015"/>
    <cellStyle name="Output 3 2 6 3" xfId="36016"/>
    <cellStyle name="Output 3 2 7" xfId="36017"/>
    <cellStyle name="Output 3 2 7 2" xfId="36018"/>
    <cellStyle name="Output 3 2 7 3" xfId="36019"/>
    <cellStyle name="Output 3 2 8" xfId="36020"/>
    <cellStyle name="Output 3 2 8 2" xfId="36021"/>
    <cellStyle name="Output 3 2 8 3" xfId="36022"/>
    <cellStyle name="Output 3 2 9" xfId="36023"/>
    <cellStyle name="Output 3 3" xfId="2373"/>
    <cellStyle name="Output 3 3 10" xfId="36024"/>
    <cellStyle name="Output 3 3 10 2" xfId="36025"/>
    <cellStyle name="Output 3 3 10 3" xfId="36026"/>
    <cellStyle name="Output 3 3 11" xfId="36027"/>
    <cellStyle name="Output 3 3 11 2" xfId="36028"/>
    <cellStyle name="Output 3 3 11 3" xfId="36029"/>
    <cellStyle name="Output 3 3 12" xfId="44794"/>
    <cellStyle name="Output 3 3 2" xfId="36030"/>
    <cellStyle name="Output 3 3 2 2" xfId="36031"/>
    <cellStyle name="Output 3 3 2 2 2" xfId="36032"/>
    <cellStyle name="Output 3 3 2 2 3" xfId="36033"/>
    <cellStyle name="Output 3 3 2 3" xfId="36034"/>
    <cellStyle name="Output 3 3 2 3 2" xfId="36035"/>
    <cellStyle name="Output 3 3 2 3 3" xfId="36036"/>
    <cellStyle name="Output 3 3 2 4" xfId="36037"/>
    <cellStyle name="Output 3 3 2 4 2" xfId="36038"/>
    <cellStyle name="Output 3 3 2 4 3" xfId="36039"/>
    <cellStyle name="Output 3 3 2 5" xfId="36040"/>
    <cellStyle name="Output 3 3 2 5 2" xfId="36041"/>
    <cellStyle name="Output 3 3 2 5 3" xfId="36042"/>
    <cellStyle name="Output 3 3 2 6" xfId="36043"/>
    <cellStyle name="Output 3 3 2 6 2" xfId="36044"/>
    <cellStyle name="Output 3 3 2 6 3" xfId="36045"/>
    <cellStyle name="Output 3 3 2 7" xfId="36046"/>
    <cellStyle name="Output 3 3 2 7 2" xfId="36047"/>
    <cellStyle name="Output 3 3 2 7 3" xfId="36048"/>
    <cellStyle name="Output 3 3 2 8" xfId="44795"/>
    <cellStyle name="Output 3 3 3" xfId="36049"/>
    <cellStyle name="Output 3 3 3 2" xfId="36050"/>
    <cellStyle name="Output 3 3 3 2 2" xfId="36051"/>
    <cellStyle name="Output 3 3 3 2 3" xfId="36052"/>
    <cellStyle name="Output 3 3 3 3" xfId="36053"/>
    <cellStyle name="Output 3 3 3 3 2" xfId="36054"/>
    <cellStyle name="Output 3 3 3 3 3" xfId="36055"/>
    <cellStyle name="Output 3 3 3 4" xfId="36056"/>
    <cellStyle name="Output 3 3 3 4 2" xfId="36057"/>
    <cellStyle name="Output 3 3 3 4 3" xfId="36058"/>
    <cellStyle name="Output 3 3 3 5" xfId="36059"/>
    <cellStyle name="Output 3 3 3 5 2" xfId="36060"/>
    <cellStyle name="Output 3 3 3 5 3" xfId="36061"/>
    <cellStyle name="Output 3 3 3 6" xfId="36062"/>
    <cellStyle name="Output 3 3 3 6 2" xfId="36063"/>
    <cellStyle name="Output 3 3 3 6 3" xfId="36064"/>
    <cellStyle name="Output 3 3 3 7" xfId="36065"/>
    <cellStyle name="Output 3 3 3 7 2" xfId="36066"/>
    <cellStyle name="Output 3 3 3 7 3" xfId="36067"/>
    <cellStyle name="Output 3 3 3 8" xfId="44796"/>
    <cellStyle name="Output 3 3 4" xfId="36068"/>
    <cellStyle name="Output 3 3 4 2" xfId="36069"/>
    <cellStyle name="Output 3 3 4 2 2" xfId="36070"/>
    <cellStyle name="Output 3 3 4 2 3" xfId="36071"/>
    <cellStyle name="Output 3 3 4 3" xfId="36072"/>
    <cellStyle name="Output 3 3 4 3 2" xfId="36073"/>
    <cellStyle name="Output 3 3 4 3 3" xfId="36074"/>
    <cellStyle name="Output 3 3 4 4" xfId="36075"/>
    <cellStyle name="Output 3 3 4 4 2" xfId="36076"/>
    <cellStyle name="Output 3 3 4 4 3" xfId="36077"/>
    <cellStyle name="Output 3 3 4 5" xfId="36078"/>
    <cellStyle name="Output 3 3 4 5 2" xfId="36079"/>
    <cellStyle name="Output 3 3 4 5 3" xfId="36080"/>
    <cellStyle name="Output 3 3 4 6" xfId="36081"/>
    <cellStyle name="Output 3 3 4 6 2" xfId="36082"/>
    <cellStyle name="Output 3 3 4 6 3" xfId="36083"/>
    <cellStyle name="Output 3 3 4 7" xfId="36084"/>
    <cellStyle name="Output 3 3 4 7 2" xfId="36085"/>
    <cellStyle name="Output 3 3 4 7 3" xfId="36086"/>
    <cellStyle name="Output 3 3 4 8" xfId="44797"/>
    <cellStyle name="Output 3 3 5" xfId="36087"/>
    <cellStyle name="Output 3 3 5 2" xfId="36088"/>
    <cellStyle name="Output 3 3 5 2 2" xfId="36089"/>
    <cellStyle name="Output 3 3 5 2 3" xfId="36090"/>
    <cellStyle name="Output 3 3 5 3" xfId="36091"/>
    <cellStyle name="Output 3 3 5 3 2" xfId="36092"/>
    <cellStyle name="Output 3 3 5 3 3" xfId="36093"/>
    <cellStyle name="Output 3 3 5 4" xfId="36094"/>
    <cellStyle name="Output 3 3 5 4 2" xfId="36095"/>
    <cellStyle name="Output 3 3 5 4 3" xfId="36096"/>
    <cellStyle name="Output 3 3 5 5" xfId="36097"/>
    <cellStyle name="Output 3 3 5 5 2" xfId="36098"/>
    <cellStyle name="Output 3 3 5 5 3" xfId="36099"/>
    <cellStyle name="Output 3 3 5 6" xfId="36100"/>
    <cellStyle name="Output 3 3 5 6 2" xfId="36101"/>
    <cellStyle name="Output 3 3 5 6 3" xfId="36102"/>
    <cellStyle name="Output 3 3 5 7" xfId="36103"/>
    <cellStyle name="Output 3 3 5 7 2" xfId="36104"/>
    <cellStyle name="Output 3 3 5 7 3" xfId="36105"/>
    <cellStyle name="Output 3 3 5 8" xfId="44798"/>
    <cellStyle name="Output 3 3 6" xfId="36106"/>
    <cellStyle name="Output 3 3 6 2" xfId="36107"/>
    <cellStyle name="Output 3 3 6 3" xfId="36108"/>
    <cellStyle name="Output 3 3 7" xfId="36109"/>
    <cellStyle name="Output 3 3 7 2" xfId="36110"/>
    <cellStyle name="Output 3 3 7 3" xfId="36111"/>
    <cellStyle name="Output 3 3 8" xfId="36112"/>
    <cellStyle name="Output 3 3 8 2" xfId="36113"/>
    <cellStyle name="Output 3 3 8 3" xfId="36114"/>
    <cellStyle name="Output 3 3 9" xfId="36115"/>
    <cellStyle name="Output 3 3 9 2" xfId="36116"/>
    <cellStyle name="Output 3 3 9 3" xfId="36117"/>
    <cellStyle name="Output 3 4" xfId="2374"/>
    <cellStyle name="Output 3 4 10" xfId="36118"/>
    <cellStyle name="Output 3 4 10 2" xfId="36119"/>
    <cellStyle name="Output 3 4 10 3" xfId="36120"/>
    <cellStyle name="Output 3 4 11" xfId="36121"/>
    <cellStyle name="Output 3 4 11 2" xfId="36122"/>
    <cellStyle name="Output 3 4 11 3" xfId="36123"/>
    <cellStyle name="Output 3 4 12" xfId="44799"/>
    <cellStyle name="Output 3 4 2" xfId="36124"/>
    <cellStyle name="Output 3 4 2 2" xfId="36125"/>
    <cellStyle name="Output 3 4 2 2 2" xfId="36126"/>
    <cellStyle name="Output 3 4 2 2 3" xfId="36127"/>
    <cellStyle name="Output 3 4 2 3" xfId="36128"/>
    <cellStyle name="Output 3 4 2 3 2" xfId="36129"/>
    <cellStyle name="Output 3 4 2 3 3" xfId="36130"/>
    <cellStyle name="Output 3 4 2 4" xfId="36131"/>
    <cellStyle name="Output 3 4 2 4 2" xfId="36132"/>
    <cellStyle name="Output 3 4 2 4 3" xfId="36133"/>
    <cellStyle name="Output 3 4 2 5" xfId="36134"/>
    <cellStyle name="Output 3 4 2 5 2" xfId="36135"/>
    <cellStyle name="Output 3 4 2 5 3" xfId="36136"/>
    <cellStyle name="Output 3 4 2 6" xfId="36137"/>
    <cellStyle name="Output 3 4 2 6 2" xfId="36138"/>
    <cellStyle name="Output 3 4 2 6 3" xfId="36139"/>
    <cellStyle name="Output 3 4 2 7" xfId="36140"/>
    <cellStyle name="Output 3 4 2 7 2" xfId="36141"/>
    <cellStyle name="Output 3 4 2 7 3" xfId="36142"/>
    <cellStyle name="Output 3 4 2 8" xfId="44800"/>
    <cellStyle name="Output 3 4 3" xfId="36143"/>
    <cellStyle name="Output 3 4 3 2" xfId="36144"/>
    <cellStyle name="Output 3 4 3 2 2" xfId="36145"/>
    <cellStyle name="Output 3 4 3 2 3" xfId="36146"/>
    <cellStyle name="Output 3 4 3 3" xfId="36147"/>
    <cellStyle name="Output 3 4 3 3 2" xfId="36148"/>
    <cellStyle name="Output 3 4 3 3 3" xfId="36149"/>
    <cellStyle name="Output 3 4 3 4" xfId="36150"/>
    <cellStyle name="Output 3 4 3 4 2" xfId="36151"/>
    <cellStyle name="Output 3 4 3 4 3" xfId="36152"/>
    <cellStyle name="Output 3 4 3 5" xfId="36153"/>
    <cellStyle name="Output 3 4 3 5 2" xfId="36154"/>
    <cellStyle name="Output 3 4 3 5 3" xfId="36155"/>
    <cellStyle name="Output 3 4 3 6" xfId="36156"/>
    <cellStyle name="Output 3 4 3 6 2" xfId="36157"/>
    <cellStyle name="Output 3 4 3 6 3" xfId="36158"/>
    <cellStyle name="Output 3 4 3 7" xfId="36159"/>
    <cellStyle name="Output 3 4 3 7 2" xfId="36160"/>
    <cellStyle name="Output 3 4 3 7 3" xfId="36161"/>
    <cellStyle name="Output 3 4 3 8" xfId="44801"/>
    <cellStyle name="Output 3 4 4" xfId="36162"/>
    <cellStyle name="Output 3 4 4 2" xfId="36163"/>
    <cellStyle name="Output 3 4 4 2 2" xfId="36164"/>
    <cellStyle name="Output 3 4 4 2 3" xfId="36165"/>
    <cellStyle name="Output 3 4 4 3" xfId="36166"/>
    <cellStyle name="Output 3 4 4 3 2" xfId="36167"/>
    <cellStyle name="Output 3 4 4 3 3" xfId="36168"/>
    <cellStyle name="Output 3 4 4 4" xfId="36169"/>
    <cellStyle name="Output 3 4 4 4 2" xfId="36170"/>
    <cellStyle name="Output 3 4 4 4 3" xfId="36171"/>
    <cellStyle name="Output 3 4 4 5" xfId="36172"/>
    <cellStyle name="Output 3 4 4 5 2" xfId="36173"/>
    <cellStyle name="Output 3 4 4 5 3" xfId="36174"/>
    <cellStyle name="Output 3 4 4 6" xfId="36175"/>
    <cellStyle name="Output 3 4 4 6 2" xfId="36176"/>
    <cellStyle name="Output 3 4 4 6 3" xfId="36177"/>
    <cellStyle name="Output 3 4 4 7" xfId="36178"/>
    <cellStyle name="Output 3 4 4 7 2" xfId="36179"/>
    <cellStyle name="Output 3 4 4 7 3" xfId="36180"/>
    <cellStyle name="Output 3 4 4 8" xfId="44802"/>
    <cellStyle name="Output 3 4 5" xfId="36181"/>
    <cellStyle name="Output 3 4 5 2" xfId="36182"/>
    <cellStyle name="Output 3 4 5 2 2" xfId="36183"/>
    <cellStyle name="Output 3 4 5 2 3" xfId="36184"/>
    <cellStyle name="Output 3 4 5 3" xfId="36185"/>
    <cellStyle name="Output 3 4 5 3 2" xfId="36186"/>
    <cellStyle name="Output 3 4 5 3 3" xfId="36187"/>
    <cellStyle name="Output 3 4 5 4" xfId="36188"/>
    <cellStyle name="Output 3 4 5 4 2" xfId="36189"/>
    <cellStyle name="Output 3 4 5 4 3" xfId="36190"/>
    <cellStyle name="Output 3 4 5 5" xfId="36191"/>
    <cellStyle name="Output 3 4 5 5 2" xfId="36192"/>
    <cellStyle name="Output 3 4 5 5 3" xfId="36193"/>
    <cellStyle name="Output 3 4 5 6" xfId="36194"/>
    <cellStyle name="Output 3 4 5 6 2" xfId="36195"/>
    <cellStyle name="Output 3 4 5 6 3" xfId="36196"/>
    <cellStyle name="Output 3 4 5 7" xfId="36197"/>
    <cellStyle name="Output 3 4 5 7 2" xfId="36198"/>
    <cellStyle name="Output 3 4 5 7 3" xfId="36199"/>
    <cellStyle name="Output 3 4 5 8" xfId="44803"/>
    <cellStyle name="Output 3 4 6" xfId="36200"/>
    <cellStyle name="Output 3 4 6 2" xfId="36201"/>
    <cellStyle name="Output 3 4 6 3" xfId="36202"/>
    <cellStyle name="Output 3 4 7" xfId="36203"/>
    <cellStyle name="Output 3 4 7 2" xfId="36204"/>
    <cellStyle name="Output 3 4 7 3" xfId="36205"/>
    <cellStyle name="Output 3 4 8" xfId="36206"/>
    <cellStyle name="Output 3 4 8 2" xfId="36207"/>
    <cellStyle name="Output 3 4 8 3" xfId="36208"/>
    <cellStyle name="Output 3 4 9" xfId="36209"/>
    <cellStyle name="Output 3 4 9 2" xfId="36210"/>
    <cellStyle name="Output 3 4 9 3" xfId="36211"/>
    <cellStyle name="Output 3 5" xfId="36212"/>
    <cellStyle name="Output 3 5 2" xfId="36213"/>
    <cellStyle name="Output 3 5 2 2" xfId="36214"/>
    <cellStyle name="Output 3 5 2 3" xfId="36215"/>
    <cellStyle name="Output 3 5 3" xfId="36216"/>
    <cellStyle name="Output 3 5 3 2" xfId="36217"/>
    <cellStyle name="Output 3 5 3 3" xfId="36218"/>
    <cellStyle name="Output 3 5 4" xfId="36219"/>
    <cellStyle name="Output 3 5 4 2" xfId="36220"/>
    <cellStyle name="Output 3 5 4 3" xfId="36221"/>
    <cellStyle name="Output 3 5 5" xfId="36222"/>
    <cellStyle name="Output 3 5 5 2" xfId="36223"/>
    <cellStyle name="Output 3 5 5 3" xfId="36224"/>
    <cellStyle name="Output 3 5 6" xfId="36225"/>
    <cellStyle name="Output 3 5 6 2" xfId="36226"/>
    <cellStyle name="Output 3 5 6 3" xfId="36227"/>
    <cellStyle name="Output 3 5 7" xfId="36228"/>
    <cellStyle name="Output 3 5 7 2" xfId="36229"/>
    <cellStyle name="Output 3 5 7 3" xfId="36230"/>
    <cellStyle name="Output 3 5 8" xfId="44804"/>
    <cellStyle name="Output 3 6" xfId="36231"/>
    <cellStyle name="Output 3 6 2" xfId="36232"/>
    <cellStyle name="Output 3 6 2 2" xfId="36233"/>
    <cellStyle name="Output 3 6 2 3" xfId="36234"/>
    <cellStyle name="Output 3 6 3" xfId="36235"/>
    <cellStyle name="Output 3 6 3 2" xfId="36236"/>
    <cellStyle name="Output 3 6 3 3" xfId="36237"/>
    <cellStyle name="Output 3 6 4" xfId="36238"/>
    <cellStyle name="Output 3 6 4 2" xfId="36239"/>
    <cellStyle name="Output 3 6 4 3" xfId="36240"/>
    <cellStyle name="Output 3 6 5" xfId="36241"/>
    <cellStyle name="Output 3 6 5 2" xfId="36242"/>
    <cellStyle name="Output 3 6 5 3" xfId="36243"/>
    <cellStyle name="Output 3 6 6" xfId="36244"/>
    <cellStyle name="Output 3 6 6 2" xfId="36245"/>
    <cellStyle name="Output 3 6 6 3" xfId="36246"/>
    <cellStyle name="Output 3 6 7" xfId="36247"/>
    <cellStyle name="Output 3 6 7 2" xfId="36248"/>
    <cellStyle name="Output 3 6 7 3" xfId="36249"/>
    <cellStyle name="Output 3 6 8" xfId="44805"/>
    <cellStyle name="Output 3 7" xfId="42189"/>
    <cellStyle name="Output 3 8" xfId="42190"/>
    <cellStyle name="Output 4" xfId="932"/>
    <cellStyle name="Output 4 2" xfId="36250"/>
    <cellStyle name="Output 4 3" xfId="36251"/>
    <cellStyle name="Output 4 4" xfId="45030"/>
    <cellStyle name="Output 4 5" xfId="1089"/>
    <cellStyle name="Output 5" xfId="36252"/>
    <cellStyle name="Output 6" xfId="42191"/>
    <cellStyle name="Percent" xfId="1" builtinId="5"/>
    <cellStyle name="Percent 10" xfId="933"/>
    <cellStyle name="Percent 10 2" xfId="934"/>
    <cellStyle name="Percent 10 2 2" xfId="36253"/>
    <cellStyle name="Percent 10 2 2 2" xfId="36254"/>
    <cellStyle name="Percent 10 2 2 3" xfId="44806"/>
    <cellStyle name="Percent 10 2 3" xfId="42618"/>
    <cellStyle name="Percent 10 2 4" xfId="45031"/>
    <cellStyle name="Percent 10 2 5" xfId="1097"/>
    <cellStyle name="Percent 10 3" xfId="2375"/>
    <cellStyle name="Percent 10 3 2" xfId="42192"/>
    <cellStyle name="Percent 10 4" xfId="36255"/>
    <cellStyle name="Percent 10 4 2" xfId="36256"/>
    <cellStyle name="Percent 10 4 3" xfId="44807"/>
    <cellStyle name="Percent 10 5" xfId="42193"/>
    <cellStyle name="Percent 10 6" xfId="42194"/>
    <cellStyle name="Percent 10 7" xfId="45032"/>
    <cellStyle name="Percent 11" xfId="2376"/>
    <cellStyle name="Percent 11 2" xfId="36257"/>
    <cellStyle name="Percent 11 2 2" xfId="36258"/>
    <cellStyle name="Percent 11 2 2 2" xfId="42195"/>
    <cellStyle name="Percent 11 2 3" xfId="36259"/>
    <cellStyle name="Percent 11 3" xfId="36260"/>
    <cellStyle name="Percent 11 3 2" xfId="36261"/>
    <cellStyle name="Percent 11 3 2 2" xfId="42196"/>
    <cellStyle name="Percent 11 3 3" xfId="36262"/>
    <cellStyle name="Percent 11 4" xfId="36263"/>
    <cellStyle name="Percent 11 4 2" xfId="42197"/>
    <cellStyle name="Percent 11 5" xfId="36264"/>
    <cellStyle name="Percent 11 6" xfId="46177"/>
    <cellStyle name="Percent 12" xfId="2377"/>
    <cellStyle name="Percent 12 2" xfId="36265"/>
    <cellStyle name="Percent 13" xfId="2378"/>
    <cellStyle name="Percent 13 2" xfId="42198"/>
    <cellStyle name="Percent 14" xfId="2379"/>
    <cellStyle name="Percent 14 2" xfId="2380"/>
    <cellStyle name="Percent 14 2 2" xfId="36266"/>
    <cellStyle name="Percent 14 2 2 2" xfId="42199"/>
    <cellStyle name="Percent 14 2 2 3" xfId="42653"/>
    <cellStyle name="Percent 14 2 2 4" xfId="45033"/>
    <cellStyle name="Percent 14 2 3" xfId="42200"/>
    <cellStyle name="Percent 14 2 4" xfId="46178"/>
    <cellStyle name="Percent 14 3" xfId="42201"/>
    <cellStyle name="Percent 14 3 2" xfId="42652"/>
    <cellStyle name="Percent 14 3 3" xfId="45034"/>
    <cellStyle name="Percent 14 4" xfId="46179"/>
    <cellStyle name="Percent 15" xfId="36267"/>
    <cellStyle name="Percent 15 2" xfId="42579"/>
    <cellStyle name="Percent 15 3" xfId="45035"/>
    <cellStyle name="Percent 16" xfId="36268"/>
    <cellStyle name="Percent 16 2" xfId="2381"/>
    <cellStyle name="Percent 16 2 2" xfId="36269"/>
    <cellStyle name="Percent 16 2 2 2" xfId="42202"/>
    <cellStyle name="Percent 16 2 2 3" xfId="42654"/>
    <cellStyle name="Percent 16 2 2 4" xfId="45036"/>
    <cellStyle name="Percent 16 2 3" xfId="42203"/>
    <cellStyle name="Percent 16 2 4" xfId="46180"/>
    <cellStyle name="Percent 17" xfId="36270"/>
    <cellStyle name="Percent 18" xfId="45037"/>
    <cellStyle name="Percent 19" xfId="46181"/>
    <cellStyle name="Percent 2" xfId="935"/>
    <cellStyle name="Percent 2 2" xfId="936"/>
    <cellStyle name="Percent 2 2 2" xfId="937"/>
    <cellStyle name="Percent 2 2 2 2" xfId="42204"/>
    <cellStyle name="Percent 2 2 2 3" xfId="42205"/>
    <cellStyle name="Percent 2 2 3" xfId="938"/>
    <cellStyle name="Percent 2 2 3 2" xfId="2690"/>
    <cellStyle name="Percent 2 2 3 2 2" xfId="42206"/>
    <cellStyle name="Percent 2 2 3 2 3" xfId="42655"/>
    <cellStyle name="Percent 2 2 3 2 4" xfId="45038"/>
    <cellStyle name="Percent 2 2 3 3" xfId="42207"/>
    <cellStyle name="Percent 2 2 3 4" xfId="42208"/>
    <cellStyle name="Percent 2 2 3 5" xfId="46182"/>
    <cellStyle name="Percent 2 2 4" xfId="36271"/>
    <cellStyle name="Percent 2 2 4 2" xfId="36272"/>
    <cellStyle name="Percent 2 2 4 3" xfId="44808"/>
    <cellStyle name="Percent 2 2 5" xfId="36273"/>
    <cellStyle name="Percent 2 2 6" xfId="36274"/>
    <cellStyle name="Percent 2 2 7" xfId="36275"/>
    <cellStyle name="Percent 2 2 8" xfId="36276"/>
    <cellStyle name="Percent 2 3" xfId="939"/>
    <cellStyle name="Percent 2 3 2" xfId="2382"/>
    <cellStyle name="Percent 2 3 2 2" xfId="42209"/>
    <cellStyle name="Percent 2 3 3" xfId="2383"/>
    <cellStyle name="Percent 2 3 3 2" xfId="42210"/>
    <cellStyle name="Percent 2 3 4" xfId="2691"/>
    <cellStyle name="Percent 2 3 5" xfId="42211"/>
    <cellStyle name="Percent 2 3 6" xfId="42580"/>
    <cellStyle name="Percent 2 4" xfId="940"/>
    <cellStyle name="Percent 2 4 2" xfId="1095"/>
    <cellStyle name="Percent 2 4 2 2" xfId="36277"/>
    <cellStyle name="Percent 2 4 3" xfId="2692"/>
    <cellStyle name="Percent 2 4 3 2" xfId="42212"/>
    <cellStyle name="Percent 2 4 3 3" xfId="42656"/>
    <cellStyle name="Percent 2 4 3 4" xfId="45039"/>
    <cellStyle name="Percent 2 4 4" xfId="42213"/>
    <cellStyle name="Percent 2 4 5" xfId="42214"/>
    <cellStyle name="Percent 2 4 6" xfId="46183"/>
    <cellStyle name="Percent 2 5" xfId="2384"/>
    <cellStyle name="Percent 2 5 2" xfId="2693"/>
    <cellStyle name="Percent 2 6" xfId="941"/>
    <cellStyle name="Percent 2 6 2" xfId="42215"/>
    <cellStyle name="Percent 2 6 3" xfId="42216"/>
    <cellStyle name="Percent 2 7" xfId="2445"/>
    <cellStyle name="Percent 2 7 2" xfId="36278"/>
    <cellStyle name="Percent 2 7 3" xfId="44809"/>
    <cellStyle name="Percent 2 8" xfId="42217"/>
    <cellStyle name="Percent 2 9" xfId="42218"/>
    <cellStyle name="Percent 20" xfId="1018"/>
    <cellStyle name="Percent 3" xfId="942"/>
    <cellStyle name="Percent 3 10" xfId="36279"/>
    <cellStyle name="Percent 3 10 2" xfId="42219"/>
    <cellStyle name="Percent 3 11" xfId="36280"/>
    <cellStyle name="Percent 3 12" xfId="42220"/>
    <cellStyle name="Percent 3 13" xfId="42221"/>
    <cellStyle name="Percent 3 2" xfId="943"/>
    <cellStyle name="Percent 3 2 10" xfId="42222"/>
    <cellStyle name="Percent 3 2 2" xfId="944"/>
    <cellStyle name="Percent 3 2 2 2" xfId="945"/>
    <cellStyle name="Percent 3 2 2 2 2" xfId="2385"/>
    <cellStyle name="Percent 3 2 2 2 2 2" xfId="36281"/>
    <cellStyle name="Percent 3 2 2 2 2 2 2" xfId="36282"/>
    <cellStyle name="Percent 3 2 2 2 2 2 2 2" xfId="36283"/>
    <cellStyle name="Percent 3 2 2 2 2 2 2 2 2" xfId="42223"/>
    <cellStyle name="Percent 3 2 2 2 2 2 2 3" xfId="36284"/>
    <cellStyle name="Percent 3 2 2 2 2 2 3" xfId="36285"/>
    <cellStyle name="Percent 3 2 2 2 2 2 3 2" xfId="36286"/>
    <cellStyle name="Percent 3 2 2 2 2 2 3 2 2" xfId="42224"/>
    <cellStyle name="Percent 3 2 2 2 2 2 3 3" xfId="36287"/>
    <cellStyle name="Percent 3 2 2 2 2 2 4" xfId="36288"/>
    <cellStyle name="Percent 3 2 2 2 2 2 4 2" xfId="42225"/>
    <cellStyle name="Percent 3 2 2 2 2 2 5" xfId="36289"/>
    <cellStyle name="Percent 3 2 2 2 2 3" xfId="36290"/>
    <cellStyle name="Percent 3 2 2 2 2 3 2" xfId="36291"/>
    <cellStyle name="Percent 3 2 2 2 2 3 2 2" xfId="42226"/>
    <cellStyle name="Percent 3 2 2 2 2 3 3" xfId="36292"/>
    <cellStyle name="Percent 3 2 2 2 2 4" xfId="36293"/>
    <cellStyle name="Percent 3 2 2 2 2 4 2" xfId="36294"/>
    <cellStyle name="Percent 3 2 2 2 2 4 2 2" xfId="42227"/>
    <cellStyle name="Percent 3 2 2 2 2 4 3" xfId="36295"/>
    <cellStyle name="Percent 3 2 2 2 2 5" xfId="36296"/>
    <cellStyle name="Percent 3 2 2 2 2 5 2" xfId="42228"/>
    <cellStyle name="Percent 3 2 2 2 2 6" xfId="36297"/>
    <cellStyle name="Percent 3 2 2 2 2 7" xfId="46184"/>
    <cellStyle name="Percent 3 2 2 2 3" xfId="36298"/>
    <cellStyle name="Percent 3 2 2 2 3 2" xfId="36299"/>
    <cellStyle name="Percent 3 2 2 2 3 2 2" xfId="36300"/>
    <cellStyle name="Percent 3 2 2 2 3 2 2 2" xfId="42229"/>
    <cellStyle name="Percent 3 2 2 2 3 2 3" xfId="36301"/>
    <cellStyle name="Percent 3 2 2 2 3 3" xfId="36302"/>
    <cellStyle name="Percent 3 2 2 2 3 3 2" xfId="36303"/>
    <cellStyle name="Percent 3 2 2 2 3 3 2 2" xfId="42230"/>
    <cellStyle name="Percent 3 2 2 2 3 3 3" xfId="36304"/>
    <cellStyle name="Percent 3 2 2 2 3 4" xfId="36305"/>
    <cellStyle name="Percent 3 2 2 2 3 4 2" xfId="42231"/>
    <cellStyle name="Percent 3 2 2 2 3 5" xfId="36306"/>
    <cellStyle name="Percent 3 2 2 2 4" xfId="36307"/>
    <cellStyle name="Percent 3 2 2 2 4 2" xfId="36308"/>
    <cellStyle name="Percent 3 2 2 2 4 2 2" xfId="42232"/>
    <cellStyle name="Percent 3 2 2 2 4 3" xfId="36309"/>
    <cellStyle name="Percent 3 2 2 2 5" xfId="36310"/>
    <cellStyle name="Percent 3 2 2 2 5 2" xfId="36311"/>
    <cellStyle name="Percent 3 2 2 2 5 2 2" xfId="42233"/>
    <cellStyle name="Percent 3 2 2 2 5 3" xfId="36312"/>
    <cellStyle name="Percent 3 2 2 2 6" xfId="36313"/>
    <cellStyle name="Percent 3 2 2 2 6 2" xfId="42234"/>
    <cellStyle name="Percent 3 2 2 2 7" xfId="36314"/>
    <cellStyle name="Percent 3 2 2 2 8" xfId="46185"/>
    <cellStyle name="Percent 3 2 2 3" xfId="2386"/>
    <cellStyle name="Percent 3 2 2 3 2" xfId="36315"/>
    <cellStyle name="Percent 3 2 2 3 2 2" xfId="36316"/>
    <cellStyle name="Percent 3 2 2 3 2 2 2" xfId="36317"/>
    <cellStyle name="Percent 3 2 2 3 2 2 2 2" xfId="42235"/>
    <cellStyle name="Percent 3 2 2 3 2 2 3" xfId="36318"/>
    <cellStyle name="Percent 3 2 2 3 2 3" xfId="36319"/>
    <cellStyle name="Percent 3 2 2 3 2 3 2" xfId="36320"/>
    <cellStyle name="Percent 3 2 2 3 2 3 2 2" xfId="42236"/>
    <cellStyle name="Percent 3 2 2 3 2 3 3" xfId="36321"/>
    <cellStyle name="Percent 3 2 2 3 2 4" xfId="36322"/>
    <cellStyle name="Percent 3 2 2 3 2 4 2" xfId="42237"/>
    <cellStyle name="Percent 3 2 2 3 2 5" xfId="36323"/>
    <cellStyle name="Percent 3 2 2 3 3" xfId="36324"/>
    <cellStyle name="Percent 3 2 2 3 3 2" xfId="36325"/>
    <cellStyle name="Percent 3 2 2 3 3 2 2" xfId="42238"/>
    <cellStyle name="Percent 3 2 2 3 3 3" xfId="36326"/>
    <cellStyle name="Percent 3 2 2 3 4" xfId="36327"/>
    <cellStyle name="Percent 3 2 2 3 4 2" xfId="36328"/>
    <cellStyle name="Percent 3 2 2 3 4 2 2" xfId="42239"/>
    <cellStyle name="Percent 3 2 2 3 4 3" xfId="36329"/>
    <cellStyle name="Percent 3 2 2 3 5" xfId="36330"/>
    <cellStyle name="Percent 3 2 2 3 5 2" xfId="42240"/>
    <cellStyle name="Percent 3 2 2 3 6" xfId="36331"/>
    <cellStyle name="Percent 3 2 2 3 7" xfId="46186"/>
    <cellStyle name="Percent 3 2 2 4" xfId="36332"/>
    <cellStyle name="Percent 3 2 2 4 2" xfId="36333"/>
    <cellStyle name="Percent 3 2 2 4 2 2" xfId="36334"/>
    <cellStyle name="Percent 3 2 2 4 2 2 2" xfId="42241"/>
    <cellStyle name="Percent 3 2 2 4 2 3" xfId="36335"/>
    <cellStyle name="Percent 3 2 2 4 3" xfId="36336"/>
    <cellStyle name="Percent 3 2 2 4 3 2" xfId="36337"/>
    <cellStyle name="Percent 3 2 2 4 3 2 2" xfId="42242"/>
    <cellStyle name="Percent 3 2 2 4 3 3" xfId="36338"/>
    <cellStyle name="Percent 3 2 2 4 4" xfId="36339"/>
    <cellStyle name="Percent 3 2 2 4 4 2" xfId="42243"/>
    <cellStyle name="Percent 3 2 2 4 5" xfId="36340"/>
    <cellStyle name="Percent 3 2 2 4 6" xfId="36341"/>
    <cellStyle name="Percent 3 2 2 4 7" xfId="44810"/>
    <cellStyle name="Percent 3 2 2 5" xfId="36342"/>
    <cellStyle name="Percent 3 2 2 5 2" xfId="36343"/>
    <cellStyle name="Percent 3 2 2 5 2 2" xfId="42244"/>
    <cellStyle name="Percent 3 2 2 5 3" xfId="36344"/>
    <cellStyle name="Percent 3 2 2 6" xfId="36345"/>
    <cellStyle name="Percent 3 2 2 6 2" xfId="36346"/>
    <cellStyle name="Percent 3 2 2 6 2 2" xfId="42245"/>
    <cellStyle name="Percent 3 2 2 6 3" xfId="36347"/>
    <cellStyle name="Percent 3 2 2 7" xfId="36348"/>
    <cellStyle name="Percent 3 2 2 7 2" xfId="42246"/>
    <cellStyle name="Percent 3 2 2 8" xfId="36349"/>
    <cellStyle name="Percent 3 2 2 9" xfId="42247"/>
    <cellStyle name="Percent 3 2 3" xfId="946"/>
    <cellStyle name="Percent 3 2 3 2" xfId="2387"/>
    <cellStyle name="Percent 3 2 3 2 2" xfId="36350"/>
    <cellStyle name="Percent 3 2 3 2 2 2" xfId="36351"/>
    <cellStyle name="Percent 3 2 3 2 2 2 2" xfId="36352"/>
    <cellStyle name="Percent 3 2 3 2 2 2 2 2" xfId="42248"/>
    <cellStyle name="Percent 3 2 3 2 2 2 3" xfId="36353"/>
    <cellStyle name="Percent 3 2 3 2 2 3" xfId="36354"/>
    <cellStyle name="Percent 3 2 3 2 2 3 2" xfId="36355"/>
    <cellStyle name="Percent 3 2 3 2 2 3 2 2" xfId="42249"/>
    <cellStyle name="Percent 3 2 3 2 2 3 3" xfId="36356"/>
    <cellStyle name="Percent 3 2 3 2 2 4" xfId="36357"/>
    <cellStyle name="Percent 3 2 3 2 2 4 2" xfId="42250"/>
    <cellStyle name="Percent 3 2 3 2 2 5" xfId="36358"/>
    <cellStyle name="Percent 3 2 3 2 3" xfId="36359"/>
    <cellStyle name="Percent 3 2 3 2 3 2" xfId="36360"/>
    <cellStyle name="Percent 3 2 3 2 3 2 2" xfId="42251"/>
    <cellStyle name="Percent 3 2 3 2 3 3" xfId="36361"/>
    <cellStyle name="Percent 3 2 3 2 4" xfId="36362"/>
    <cellStyle name="Percent 3 2 3 2 4 2" xfId="36363"/>
    <cellStyle name="Percent 3 2 3 2 4 2 2" xfId="42252"/>
    <cellStyle name="Percent 3 2 3 2 4 3" xfId="36364"/>
    <cellStyle name="Percent 3 2 3 2 5" xfId="36365"/>
    <cellStyle name="Percent 3 2 3 2 5 2" xfId="42253"/>
    <cellStyle name="Percent 3 2 3 2 6" xfId="36366"/>
    <cellStyle name="Percent 3 2 3 2 7" xfId="46187"/>
    <cellStyle name="Percent 3 2 3 3" xfId="36367"/>
    <cellStyle name="Percent 3 2 3 3 2" xfId="36368"/>
    <cellStyle name="Percent 3 2 3 3 2 2" xfId="36369"/>
    <cellStyle name="Percent 3 2 3 3 2 2 2" xfId="42254"/>
    <cellStyle name="Percent 3 2 3 3 2 3" xfId="36370"/>
    <cellStyle name="Percent 3 2 3 3 3" xfId="36371"/>
    <cellStyle name="Percent 3 2 3 3 3 2" xfId="36372"/>
    <cellStyle name="Percent 3 2 3 3 3 2 2" xfId="42255"/>
    <cellStyle name="Percent 3 2 3 3 3 3" xfId="36373"/>
    <cellStyle name="Percent 3 2 3 3 4" xfId="36374"/>
    <cellStyle name="Percent 3 2 3 3 4 2" xfId="42256"/>
    <cellStyle name="Percent 3 2 3 3 5" xfId="36375"/>
    <cellStyle name="Percent 3 2 3 4" xfId="36376"/>
    <cellStyle name="Percent 3 2 3 4 2" xfId="36377"/>
    <cellStyle name="Percent 3 2 3 4 2 2" xfId="42257"/>
    <cellStyle name="Percent 3 2 3 4 3" xfId="36378"/>
    <cellStyle name="Percent 3 2 3 5" xfId="36379"/>
    <cellStyle name="Percent 3 2 3 5 2" xfId="36380"/>
    <cellStyle name="Percent 3 2 3 5 2 2" xfId="42258"/>
    <cellStyle name="Percent 3 2 3 5 3" xfId="36381"/>
    <cellStyle name="Percent 3 2 3 6" xfId="36382"/>
    <cellStyle name="Percent 3 2 3 6 2" xfId="42259"/>
    <cellStyle name="Percent 3 2 3 7" xfId="36383"/>
    <cellStyle name="Percent 3 2 3 8" xfId="46188"/>
    <cellStyle name="Percent 3 2 4" xfId="2388"/>
    <cellStyle name="Percent 3 2 4 2" xfId="36384"/>
    <cellStyle name="Percent 3 2 4 2 2" xfId="36385"/>
    <cellStyle name="Percent 3 2 4 2 2 2" xfId="36386"/>
    <cellStyle name="Percent 3 2 4 2 2 2 2" xfId="42260"/>
    <cellStyle name="Percent 3 2 4 2 2 3" xfId="36387"/>
    <cellStyle name="Percent 3 2 4 2 3" xfId="36388"/>
    <cellStyle name="Percent 3 2 4 2 3 2" xfId="36389"/>
    <cellStyle name="Percent 3 2 4 2 3 2 2" xfId="42261"/>
    <cellStyle name="Percent 3 2 4 2 3 3" xfId="36390"/>
    <cellStyle name="Percent 3 2 4 2 4" xfId="36391"/>
    <cellStyle name="Percent 3 2 4 2 4 2" xfId="42262"/>
    <cellStyle name="Percent 3 2 4 2 5" xfId="36392"/>
    <cellStyle name="Percent 3 2 4 3" xfId="36393"/>
    <cellStyle name="Percent 3 2 4 3 2" xfId="36394"/>
    <cellStyle name="Percent 3 2 4 3 2 2" xfId="42263"/>
    <cellStyle name="Percent 3 2 4 3 3" xfId="36395"/>
    <cellStyle name="Percent 3 2 4 4" xfId="36396"/>
    <cellStyle name="Percent 3 2 4 4 2" xfId="36397"/>
    <cellStyle name="Percent 3 2 4 4 2 2" xfId="42264"/>
    <cellStyle name="Percent 3 2 4 4 3" xfId="36398"/>
    <cellStyle name="Percent 3 2 4 5" xfId="36399"/>
    <cellStyle name="Percent 3 2 4 5 2" xfId="42265"/>
    <cellStyle name="Percent 3 2 4 6" xfId="36400"/>
    <cellStyle name="Percent 3 2 4 7" xfId="46189"/>
    <cellStyle name="Percent 3 2 5" xfId="36401"/>
    <cellStyle name="Percent 3 2 5 2" xfId="36402"/>
    <cellStyle name="Percent 3 2 5 2 2" xfId="36403"/>
    <cellStyle name="Percent 3 2 5 2 2 2" xfId="42266"/>
    <cellStyle name="Percent 3 2 5 2 3" xfId="36404"/>
    <cellStyle name="Percent 3 2 5 3" xfId="36405"/>
    <cellStyle name="Percent 3 2 5 3 2" xfId="36406"/>
    <cellStyle name="Percent 3 2 5 3 2 2" xfId="42267"/>
    <cellStyle name="Percent 3 2 5 3 3" xfId="36407"/>
    <cellStyle name="Percent 3 2 5 4" xfId="36408"/>
    <cellStyle name="Percent 3 2 5 4 2" xfId="42268"/>
    <cellStyle name="Percent 3 2 5 5" xfId="36409"/>
    <cellStyle name="Percent 3 2 6" xfId="36410"/>
    <cellStyle name="Percent 3 2 6 2" xfId="36411"/>
    <cellStyle name="Percent 3 2 6 2 2" xfId="42269"/>
    <cellStyle name="Percent 3 2 6 3" xfId="36412"/>
    <cellStyle name="Percent 3 2 7" xfId="36413"/>
    <cellStyle name="Percent 3 2 7 2" xfId="36414"/>
    <cellStyle name="Percent 3 2 7 2 2" xfId="42270"/>
    <cellStyle name="Percent 3 2 7 3" xfId="36415"/>
    <cellStyle name="Percent 3 2 8" xfId="36416"/>
    <cellStyle name="Percent 3 2 8 2" xfId="42271"/>
    <cellStyle name="Percent 3 2 9" xfId="36417"/>
    <cellStyle name="Percent 3 3" xfId="947"/>
    <cellStyle name="Percent 3 3 10" xfId="46190"/>
    <cellStyle name="Percent 3 3 2" xfId="948"/>
    <cellStyle name="Percent 3 3 2 2" xfId="2389"/>
    <cellStyle name="Percent 3 3 2 2 2" xfId="36418"/>
    <cellStyle name="Percent 3 3 2 2 2 2" xfId="36419"/>
    <cellStyle name="Percent 3 3 2 2 2 2 2" xfId="36420"/>
    <cellStyle name="Percent 3 3 2 2 2 2 2 2" xfId="42272"/>
    <cellStyle name="Percent 3 3 2 2 2 2 3" xfId="36421"/>
    <cellStyle name="Percent 3 3 2 2 2 3" xfId="36422"/>
    <cellStyle name="Percent 3 3 2 2 2 3 2" xfId="36423"/>
    <cellStyle name="Percent 3 3 2 2 2 3 2 2" xfId="42273"/>
    <cellStyle name="Percent 3 3 2 2 2 3 3" xfId="36424"/>
    <cellStyle name="Percent 3 3 2 2 2 4" xfId="36425"/>
    <cellStyle name="Percent 3 3 2 2 2 4 2" xfId="42274"/>
    <cellStyle name="Percent 3 3 2 2 2 5" xfId="36426"/>
    <cellStyle name="Percent 3 3 2 2 3" xfId="36427"/>
    <cellStyle name="Percent 3 3 2 2 3 2" xfId="36428"/>
    <cellStyle name="Percent 3 3 2 2 3 2 2" xfId="42275"/>
    <cellStyle name="Percent 3 3 2 2 3 3" xfId="36429"/>
    <cellStyle name="Percent 3 3 2 2 4" xfId="36430"/>
    <cellStyle name="Percent 3 3 2 2 4 2" xfId="36431"/>
    <cellStyle name="Percent 3 3 2 2 4 2 2" xfId="42276"/>
    <cellStyle name="Percent 3 3 2 2 4 3" xfId="36432"/>
    <cellStyle name="Percent 3 3 2 2 5" xfId="36433"/>
    <cellStyle name="Percent 3 3 2 2 5 2" xfId="42277"/>
    <cellStyle name="Percent 3 3 2 2 6" xfId="36434"/>
    <cellStyle name="Percent 3 3 2 2 7" xfId="46191"/>
    <cellStyle name="Percent 3 3 2 3" xfId="36435"/>
    <cellStyle name="Percent 3 3 2 3 2" xfId="36436"/>
    <cellStyle name="Percent 3 3 2 3 2 2" xfId="36437"/>
    <cellStyle name="Percent 3 3 2 3 2 2 2" xfId="42278"/>
    <cellStyle name="Percent 3 3 2 3 2 3" xfId="36438"/>
    <cellStyle name="Percent 3 3 2 3 3" xfId="36439"/>
    <cellStyle name="Percent 3 3 2 3 3 2" xfId="36440"/>
    <cellStyle name="Percent 3 3 2 3 3 2 2" xfId="42279"/>
    <cellStyle name="Percent 3 3 2 3 3 3" xfId="36441"/>
    <cellStyle name="Percent 3 3 2 3 4" xfId="36442"/>
    <cellStyle name="Percent 3 3 2 3 4 2" xfId="42280"/>
    <cellStyle name="Percent 3 3 2 3 5" xfId="36443"/>
    <cellStyle name="Percent 3 3 2 4" xfId="36444"/>
    <cellStyle name="Percent 3 3 2 4 2" xfId="36445"/>
    <cellStyle name="Percent 3 3 2 4 2 2" xfId="42281"/>
    <cellStyle name="Percent 3 3 2 4 3" xfId="36446"/>
    <cellStyle name="Percent 3 3 2 5" xfId="36447"/>
    <cellStyle name="Percent 3 3 2 5 2" xfId="36448"/>
    <cellStyle name="Percent 3 3 2 5 2 2" xfId="42282"/>
    <cellStyle name="Percent 3 3 2 5 3" xfId="36449"/>
    <cellStyle name="Percent 3 3 2 6" xfId="36450"/>
    <cellStyle name="Percent 3 3 2 6 2" xfId="42283"/>
    <cellStyle name="Percent 3 3 2 7" xfId="36451"/>
    <cellStyle name="Percent 3 3 2 8" xfId="46192"/>
    <cellStyle name="Percent 3 3 3" xfId="2390"/>
    <cellStyle name="Percent 3 3 3 2" xfId="36452"/>
    <cellStyle name="Percent 3 3 3 2 2" xfId="36453"/>
    <cellStyle name="Percent 3 3 3 2 2 2" xfId="36454"/>
    <cellStyle name="Percent 3 3 3 2 2 2 2" xfId="42284"/>
    <cellStyle name="Percent 3 3 3 2 2 3" xfId="36455"/>
    <cellStyle name="Percent 3 3 3 2 3" xfId="36456"/>
    <cellStyle name="Percent 3 3 3 2 3 2" xfId="36457"/>
    <cellStyle name="Percent 3 3 3 2 3 2 2" xfId="42285"/>
    <cellStyle name="Percent 3 3 3 2 3 3" xfId="36458"/>
    <cellStyle name="Percent 3 3 3 2 4" xfId="36459"/>
    <cellStyle name="Percent 3 3 3 2 4 2" xfId="42286"/>
    <cellStyle name="Percent 3 3 3 2 5" xfId="36460"/>
    <cellStyle name="Percent 3 3 3 3" xfId="36461"/>
    <cellStyle name="Percent 3 3 3 3 2" xfId="36462"/>
    <cellStyle name="Percent 3 3 3 3 2 2" xfId="42287"/>
    <cellStyle name="Percent 3 3 3 3 3" xfId="36463"/>
    <cellStyle name="Percent 3 3 3 4" xfId="36464"/>
    <cellStyle name="Percent 3 3 3 4 2" xfId="36465"/>
    <cellStyle name="Percent 3 3 3 4 2 2" xfId="42288"/>
    <cellStyle name="Percent 3 3 3 4 3" xfId="36466"/>
    <cellStyle name="Percent 3 3 3 5" xfId="36467"/>
    <cellStyle name="Percent 3 3 3 5 2" xfId="42289"/>
    <cellStyle name="Percent 3 3 3 6" xfId="36468"/>
    <cellStyle name="Percent 3 3 3 7" xfId="46193"/>
    <cellStyle name="Percent 3 3 4" xfId="36469"/>
    <cellStyle name="Percent 3 3 4 2" xfId="36470"/>
    <cellStyle name="Percent 3 3 4 2 2" xfId="36471"/>
    <cellStyle name="Percent 3 3 4 2 2 2" xfId="42290"/>
    <cellStyle name="Percent 3 3 4 2 3" xfId="36472"/>
    <cellStyle name="Percent 3 3 4 3" xfId="36473"/>
    <cellStyle name="Percent 3 3 4 3 2" xfId="36474"/>
    <cellStyle name="Percent 3 3 4 3 2 2" xfId="42291"/>
    <cellStyle name="Percent 3 3 4 3 3" xfId="36475"/>
    <cellStyle name="Percent 3 3 4 4" xfId="36476"/>
    <cellStyle name="Percent 3 3 4 4 2" xfId="42292"/>
    <cellStyle name="Percent 3 3 4 5" xfId="36477"/>
    <cellStyle name="Percent 3 3 5" xfId="36478"/>
    <cellStyle name="Percent 3 3 5 2" xfId="36479"/>
    <cellStyle name="Percent 3 3 5 2 2" xfId="42293"/>
    <cellStyle name="Percent 3 3 5 3" xfId="36480"/>
    <cellStyle name="Percent 3 3 6" xfId="36481"/>
    <cellStyle name="Percent 3 3 6 2" xfId="36482"/>
    <cellStyle name="Percent 3 3 6 2 2" xfId="42294"/>
    <cellStyle name="Percent 3 3 6 3" xfId="36483"/>
    <cellStyle name="Percent 3 3 7" xfId="36484"/>
    <cellStyle name="Percent 3 3 7 2" xfId="42295"/>
    <cellStyle name="Percent 3 3 8" xfId="36485"/>
    <cellStyle name="Percent 3 3 9" xfId="42296"/>
    <cellStyle name="Percent 3 4" xfId="949"/>
    <cellStyle name="Percent 3 4 2" xfId="950"/>
    <cellStyle name="Percent 3 4 2 2" xfId="36486"/>
    <cellStyle name="Percent 3 4 2 2 2" xfId="36487"/>
    <cellStyle name="Percent 3 4 2 2 2 2" xfId="36488"/>
    <cellStyle name="Percent 3 4 2 2 2 2 2" xfId="36489"/>
    <cellStyle name="Percent 3 4 2 2 2 2 2 2" xfId="42297"/>
    <cellStyle name="Percent 3 4 2 2 2 2 3" xfId="36490"/>
    <cellStyle name="Percent 3 4 2 2 2 3" xfId="36491"/>
    <cellStyle name="Percent 3 4 2 2 2 3 2" xfId="36492"/>
    <cellStyle name="Percent 3 4 2 2 2 3 2 2" xfId="42298"/>
    <cellStyle name="Percent 3 4 2 2 2 3 3" xfId="36493"/>
    <cellStyle name="Percent 3 4 2 2 2 4" xfId="36494"/>
    <cellStyle name="Percent 3 4 2 2 2 4 2" xfId="42299"/>
    <cellStyle name="Percent 3 4 2 2 2 5" xfId="36495"/>
    <cellStyle name="Percent 3 4 2 2 3" xfId="36496"/>
    <cellStyle name="Percent 3 4 2 2 3 2" xfId="36497"/>
    <cellStyle name="Percent 3 4 2 2 3 2 2" xfId="42300"/>
    <cellStyle name="Percent 3 4 2 2 3 3" xfId="36498"/>
    <cellStyle name="Percent 3 4 2 2 4" xfId="36499"/>
    <cellStyle name="Percent 3 4 2 2 4 2" xfId="36500"/>
    <cellStyle name="Percent 3 4 2 2 4 2 2" xfId="42301"/>
    <cellStyle name="Percent 3 4 2 2 4 3" xfId="36501"/>
    <cellStyle name="Percent 3 4 2 2 5" xfId="36502"/>
    <cellStyle name="Percent 3 4 2 2 5 2" xfId="42302"/>
    <cellStyle name="Percent 3 4 2 2 6" xfId="36503"/>
    <cellStyle name="Percent 3 4 2 3" xfId="36504"/>
    <cellStyle name="Percent 3 4 2 3 2" xfId="36505"/>
    <cellStyle name="Percent 3 4 2 3 2 2" xfId="36506"/>
    <cellStyle name="Percent 3 4 2 3 2 2 2" xfId="42303"/>
    <cellStyle name="Percent 3 4 2 3 2 3" xfId="36507"/>
    <cellStyle name="Percent 3 4 2 3 3" xfId="36508"/>
    <cellStyle name="Percent 3 4 2 3 3 2" xfId="36509"/>
    <cellStyle name="Percent 3 4 2 3 3 2 2" xfId="42304"/>
    <cellStyle name="Percent 3 4 2 3 3 3" xfId="36510"/>
    <cellStyle name="Percent 3 4 2 3 4" xfId="36511"/>
    <cellStyle name="Percent 3 4 2 3 4 2" xfId="42305"/>
    <cellStyle name="Percent 3 4 2 3 5" xfId="36512"/>
    <cellStyle name="Percent 3 4 2 4" xfId="36513"/>
    <cellStyle name="Percent 3 4 2 4 2" xfId="36514"/>
    <cellStyle name="Percent 3 4 2 4 2 2" xfId="42306"/>
    <cellStyle name="Percent 3 4 2 4 3" xfId="36515"/>
    <cellStyle name="Percent 3 4 2 5" xfId="36516"/>
    <cellStyle name="Percent 3 4 2 5 2" xfId="36517"/>
    <cellStyle name="Percent 3 4 2 5 2 2" xfId="42307"/>
    <cellStyle name="Percent 3 4 2 5 3" xfId="36518"/>
    <cellStyle name="Percent 3 4 2 6" xfId="36519"/>
    <cellStyle name="Percent 3 4 2 6 2" xfId="42308"/>
    <cellStyle name="Percent 3 4 2 7" xfId="36520"/>
    <cellStyle name="Percent 3 4 2 8" xfId="46194"/>
    <cellStyle name="Percent 3 4 3" xfId="36521"/>
    <cellStyle name="Percent 3 4 3 2" xfId="36522"/>
    <cellStyle name="Percent 3 4 3 2 2" xfId="36523"/>
    <cellStyle name="Percent 3 4 3 2 2 2" xfId="36524"/>
    <cellStyle name="Percent 3 4 3 2 2 2 2" xfId="42309"/>
    <cellStyle name="Percent 3 4 3 2 2 3" xfId="36525"/>
    <cellStyle name="Percent 3 4 3 2 3" xfId="36526"/>
    <cellStyle name="Percent 3 4 3 2 3 2" xfId="36527"/>
    <cellStyle name="Percent 3 4 3 2 3 2 2" xfId="42310"/>
    <cellStyle name="Percent 3 4 3 2 3 3" xfId="36528"/>
    <cellStyle name="Percent 3 4 3 2 4" xfId="36529"/>
    <cellStyle name="Percent 3 4 3 2 4 2" xfId="42311"/>
    <cellStyle name="Percent 3 4 3 2 5" xfId="36530"/>
    <cellStyle name="Percent 3 4 3 3" xfId="36531"/>
    <cellStyle name="Percent 3 4 3 3 2" xfId="36532"/>
    <cellStyle name="Percent 3 4 3 3 2 2" xfId="42312"/>
    <cellStyle name="Percent 3 4 3 3 3" xfId="36533"/>
    <cellStyle name="Percent 3 4 3 4" xfId="36534"/>
    <cellStyle name="Percent 3 4 3 4 2" xfId="36535"/>
    <cellStyle name="Percent 3 4 3 4 2 2" xfId="42313"/>
    <cellStyle name="Percent 3 4 3 4 3" xfId="36536"/>
    <cellStyle name="Percent 3 4 3 5" xfId="36537"/>
    <cellStyle name="Percent 3 4 3 5 2" xfId="42314"/>
    <cellStyle name="Percent 3 4 3 6" xfId="36538"/>
    <cellStyle name="Percent 3 4 4" xfId="36539"/>
    <cellStyle name="Percent 3 4 4 2" xfId="36540"/>
    <cellStyle name="Percent 3 4 4 2 2" xfId="36541"/>
    <cellStyle name="Percent 3 4 4 2 2 2" xfId="42315"/>
    <cellStyle name="Percent 3 4 4 2 3" xfId="36542"/>
    <cellStyle name="Percent 3 4 4 3" xfId="36543"/>
    <cellStyle name="Percent 3 4 4 3 2" xfId="36544"/>
    <cellStyle name="Percent 3 4 4 3 2 2" xfId="42316"/>
    <cellStyle name="Percent 3 4 4 3 3" xfId="36545"/>
    <cellStyle name="Percent 3 4 4 4" xfId="36546"/>
    <cellStyle name="Percent 3 4 4 4 2" xfId="42317"/>
    <cellStyle name="Percent 3 4 4 5" xfId="36547"/>
    <cellStyle name="Percent 3 4 5" xfId="36548"/>
    <cellStyle name="Percent 3 4 5 2" xfId="36549"/>
    <cellStyle name="Percent 3 4 5 2 2" xfId="42318"/>
    <cellStyle name="Percent 3 4 5 3" xfId="36550"/>
    <cellStyle name="Percent 3 4 6" xfId="36551"/>
    <cellStyle name="Percent 3 4 6 2" xfId="36552"/>
    <cellStyle name="Percent 3 4 6 2 2" xfId="42319"/>
    <cellStyle name="Percent 3 4 6 3" xfId="36553"/>
    <cellStyle name="Percent 3 4 7" xfId="36554"/>
    <cellStyle name="Percent 3 4 7 2" xfId="42320"/>
    <cellStyle name="Percent 3 4 8" xfId="36555"/>
    <cellStyle name="Percent 3 4 9" xfId="46195"/>
    <cellStyle name="Percent 3 5" xfId="951"/>
    <cellStyle name="Percent 3 5 2" xfId="2392"/>
    <cellStyle name="Percent 3 5 2 2" xfId="42321"/>
    <cellStyle name="Percent 3 5 2 2 2" xfId="42657"/>
    <cellStyle name="Percent 3 5 2 2 3" xfId="45040"/>
    <cellStyle name="Percent 3 5 2 3" xfId="46196"/>
    <cellStyle name="Percent 3 5 3" xfId="36556"/>
    <cellStyle name="Percent 3 5 4" xfId="46197"/>
    <cellStyle name="Percent 3 5 5" xfId="2391"/>
    <cellStyle name="Percent 3 6" xfId="2393"/>
    <cellStyle name="Percent 3 6 2" xfId="36557"/>
    <cellStyle name="Percent 3 6 2 2" xfId="36558"/>
    <cellStyle name="Percent 3 6 2 2 2" xfId="36559"/>
    <cellStyle name="Percent 3 6 2 2 2 2" xfId="42322"/>
    <cellStyle name="Percent 3 6 2 2 3" xfId="36560"/>
    <cellStyle name="Percent 3 6 2 3" xfId="36561"/>
    <cellStyle name="Percent 3 6 2 3 2" xfId="36562"/>
    <cellStyle name="Percent 3 6 2 3 2 2" xfId="42323"/>
    <cellStyle name="Percent 3 6 2 3 3" xfId="36563"/>
    <cellStyle name="Percent 3 6 2 4" xfId="36564"/>
    <cellStyle name="Percent 3 6 2 4 2" xfId="42324"/>
    <cellStyle name="Percent 3 6 2 5" xfId="36565"/>
    <cellStyle name="Percent 3 6 3" xfId="36566"/>
    <cellStyle name="Percent 3 6 3 2" xfId="36567"/>
    <cellStyle name="Percent 3 6 3 2 2" xfId="42325"/>
    <cellStyle name="Percent 3 6 3 3" xfId="36568"/>
    <cellStyle name="Percent 3 6 4" xfId="36569"/>
    <cellStyle name="Percent 3 6 4 2" xfId="36570"/>
    <cellStyle name="Percent 3 6 4 2 2" xfId="42326"/>
    <cellStyle name="Percent 3 6 4 3" xfId="36571"/>
    <cellStyle name="Percent 3 6 5" xfId="36572"/>
    <cellStyle name="Percent 3 6 5 2" xfId="42327"/>
    <cellStyle name="Percent 3 6 6" xfId="36573"/>
    <cellStyle name="Percent 3 6 7" xfId="46198"/>
    <cellStyle name="Percent 3 7" xfId="36574"/>
    <cellStyle name="Percent 3 7 2" xfId="36575"/>
    <cellStyle name="Percent 3 7 2 2" xfId="36576"/>
    <cellStyle name="Percent 3 7 2 2 2" xfId="42328"/>
    <cellStyle name="Percent 3 7 2 3" xfId="36577"/>
    <cellStyle name="Percent 3 7 3" xfId="36578"/>
    <cellStyle name="Percent 3 7 3 2" xfId="36579"/>
    <cellStyle name="Percent 3 7 3 2 2" xfId="42329"/>
    <cellStyle name="Percent 3 7 3 3" xfId="36580"/>
    <cellStyle name="Percent 3 7 4" xfId="36581"/>
    <cellStyle name="Percent 3 7 4 2" xfId="42330"/>
    <cellStyle name="Percent 3 7 5" xfId="36582"/>
    <cellStyle name="Percent 3 7 6" xfId="36583"/>
    <cellStyle name="Percent 3 7 7" xfId="44811"/>
    <cellStyle name="Percent 3 8" xfId="36584"/>
    <cellStyle name="Percent 3 8 2" xfId="36585"/>
    <cellStyle name="Percent 3 8 2 2" xfId="42331"/>
    <cellStyle name="Percent 3 8 3" xfId="36586"/>
    <cellStyle name="Percent 3 9" xfId="36587"/>
    <cellStyle name="Percent 3 9 2" xfId="36588"/>
    <cellStyle name="Percent 3 9 2 2" xfId="42332"/>
    <cellStyle name="Percent 3 9 3" xfId="36589"/>
    <cellStyle name="Percent 4" xfId="952"/>
    <cellStyle name="Percent 4 10" xfId="45041"/>
    <cellStyle name="Percent 4 11" xfId="1023"/>
    <cellStyle name="Percent 4 2" xfId="953"/>
    <cellStyle name="Percent 4 2 2" xfId="1050"/>
    <cellStyle name="Percent 4 2 2 2" xfId="36590"/>
    <cellStyle name="Percent 4 2 3" xfId="36591"/>
    <cellStyle name="Percent 4 2 4" xfId="42333"/>
    <cellStyle name="Percent 4 2 5" xfId="42582"/>
    <cellStyle name="Percent 4 2 6" xfId="45042"/>
    <cellStyle name="Percent 4 2 7" xfId="1024"/>
    <cellStyle name="Percent 4 3" xfId="954"/>
    <cellStyle name="Percent 4 3 2" xfId="2394"/>
    <cellStyle name="Percent 4 3 2 2" xfId="36592"/>
    <cellStyle name="Percent 4 3 3" xfId="36593"/>
    <cellStyle name="Percent 4 3 4" xfId="42334"/>
    <cellStyle name="Percent 4 4" xfId="955"/>
    <cellStyle name="Percent 4 4 2" xfId="956"/>
    <cellStyle name="Percent 4 4 2 2" xfId="2396"/>
    <cellStyle name="Percent 4 4 2 2 2" xfId="42335"/>
    <cellStyle name="Percent 4 4 2 3" xfId="36594"/>
    <cellStyle name="Percent 4 4 2 4" xfId="2395"/>
    <cellStyle name="Percent 4 4 3" xfId="36595"/>
    <cellStyle name="Percent 4 4 3 2" xfId="36596"/>
    <cellStyle name="Percent 4 4 3 3" xfId="44812"/>
    <cellStyle name="Percent 4 4 4" xfId="42336"/>
    <cellStyle name="Percent 4 4 5" xfId="42337"/>
    <cellStyle name="Percent 4 4 6" xfId="44813"/>
    <cellStyle name="Percent 4 5" xfId="2694"/>
    <cellStyle name="Percent 4 5 2" xfId="36597"/>
    <cellStyle name="Percent 4 5 3" xfId="42581"/>
    <cellStyle name="Percent 4 5 4" xfId="45043"/>
    <cellStyle name="Percent 4 6" xfId="36598"/>
    <cellStyle name="Percent 4 6 2" xfId="36599"/>
    <cellStyle name="Percent 4 6 3" xfId="44814"/>
    <cellStyle name="Percent 4 7" xfId="36600"/>
    <cellStyle name="Percent 4 8" xfId="42338"/>
    <cellStyle name="Percent 4 9" xfId="43968"/>
    <cellStyle name="Percent 4_31000" xfId="36601"/>
    <cellStyle name="Percent 5" xfId="957"/>
    <cellStyle name="Percent 5 10" xfId="42339"/>
    <cellStyle name="Percent 5 11" xfId="42340"/>
    <cellStyle name="Percent 5 12" xfId="46199"/>
    <cellStyle name="Percent 5 2" xfId="958"/>
    <cellStyle name="Percent 5 2 10" xfId="42619"/>
    <cellStyle name="Percent 5 2 2" xfId="959"/>
    <cellStyle name="Percent 5 2 2 2" xfId="2397"/>
    <cellStyle name="Percent 5 2 2 2 2" xfId="36602"/>
    <cellStyle name="Percent 5 2 2 2 2 2" xfId="36603"/>
    <cellStyle name="Percent 5 2 2 2 2 2 2" xfId="36604"/>
    <cellStyle name="Percent 5 2 2 2 2 2 2 2" xfId="42341"/>
    <cellStyle name="Percent 5 2 2 2 2 2 3" xfId="36605"/>
    <cellStyle name="Percent 5 2 2 2 2 3" xfId="36606"/>
    <cellStyle name="Percent 5 2 2 2 2 3 2" xfId="36607"/>
    <cellStyle name="Percent 5 2 2 2 2 3 2 2" xfId="42342"/>
    <cellStyle name="Percent 5 2 2 2 2 3 3" xfId="36608"/>
    <cellStyle name="Percent 5 2 2 2 2 4" xfId="36609"/>
    <cellStyle name="Percent 5 2 2 2 2 4 2" xfId="42343"/>
    <cellStyle name="Percent 5 2 2 2 2 5" xfId="36610"/>
    <cellStyle name="Percent 5 2 2 2 3" xfId="36611"/>
    <cellStyle name="Percent 5 2 2 2 3 2" xfId="36612"/>
    <cellStyle name="Percent 5 2 2 2 3 2 2" xfId="42344"/>
    <cellStyle name="Percent 5 2 2 2 3 3" xfId="36613"/>
    <cellStyle name="Percent 5 2 2 2 4" xfId="36614"/>
    <cellStyle name="Percent 5 2 2 2 4 2" xfId="36615"/>
    <cellStyle name="Percent 5 2 2 2 4 2 2" xfId="42345"/>
    <cellStyle name="Percent 5 2 2 2 4 3" xfId="36616"/>
    <cellStyle name="Percent 5 2 2 2 5" xfId="36617"/>
    <cellStyle name="Percent 5 2 2 2 5 2" xfId="42346"/>
    <cellStyle name="Percent 5 2 2 2 6" xfId="36618"/>
    <cellStyle name="Percent 5 2 2 2 7" xfId="46200"/>
    <cellStyle name="Percent 5 2 2 3" xfId="36619"/>
    <cellStyle name="Percent 5 2 2 3 2" xfId="36620"/>
    <cellStyle name="Percent 5 2 2 3 2 2" xfId="36621"/>
    <cellStyle name="Percent 5 2 2 3 2 2 2" xfId="42347"/>
    <cellStyle name="Percent 5 2 2 3 2 3" xfId="36622"/>
    <cellStyle name="Percent 5 2 2 3 3" xfId="36623"/>
    <cellStyle name="Percent 5 2 2 3 3 2" xfId="36624"/>
    <cellStyle name="Percent 5 2 2 3 3 2 2" xfId="42348"/>
    <cellStyle name="Percent 5 2 2 3 3 3" xfId="36625"/>
    <cellStyle name="Percent 5 2 2 3 4" xfId="36626"/>
    <cellStyle name="Percent 5 2 2 3 4 2" xfId="42349"/>
    <cellStyle name="Percent 5 2 2 3 5" xfId="36627"/>
    <cellStyle name="Percent 5 2 2 4" xfId="36628"/>
    <cellStyle name="Percent 5 2 2 4 2" xfId="36629"/>
    <cellStyle name="Percent 5 2 2 4 2 2" xfId="42350"/>
    <cellStyle name="Percent 5 2 2 4 3" xfId="36630"/>
    <cellStyle name="Percent 5 2 2 5" xfId="36631"/>
    <cellStyle name="Percent 5 2 2 5 2" xfId="36632"/>
    <cellStyle name="Percent 5 2 2 5 2 2" xfId="42351"/>
    <cellStyle name="Percent 5 2 2 5 3" xfId="36633"/>
    <cellStyle name="Percent 5 2 2 6" xfId="36634"/>
    <cellStyle name="Percent 5 2 2 6 2" xfId="42352"/>
    <cellStyle name="Percent 5 2 2 7" xfId="36635"/>
    <cellStyle name="Percent 5 2 2 8" xfId="46201"/>
    <cellStyle name="Percent 5 2 3" xfId="2398"/>
    <cellStyle name="Percent 5 2 3 2" xfId="36636"/>
    <cellStyle name="Percent 5 2 3 2 2" xfId="36637"/>
    <cellStyle name="Percent 5 2 3 2 2 2" xfId="36638"/>
    <cellStyle name="Percent 5 2 3 2 2 2 2" xfId="42353"/>
    <cellStyle name="Percent 5 2 3 2 2 3" xfId="36639"/>
    <cellStyle name="Percent 5 2 3 2 3" xfId="36640"/>
    <cellStyle name="Percent 5 2 3 2 3 2" xfId="36641"/>
    <cellStyle name="Percent 5 2 3 2 3 2 2" xfId="42354"/>
    <cellStyle name="Percent 5 2 3 2 3 3" xfId="36642"/>
    <cellStyle name="Percent 5 2 3 2 4" xfId="36643"/>
    <cellStyle name="Percent 5 2 3 2 4 2" xfId="42355"/>
    <cellStyle name="Percent 5 2 3 2 5" xfId="36644"/>
    <cellStyle name="Percent 5 2 3 3" xfId="36645"/>
    <cellStyle name="Percent 5 2 3 3 2" xfId="36646"/>
    <cellStyle name="Percent 5 2 3 3 2 2" xfId="42356"/>
    <cellStyle name="Percent 5 2 3 3 3" xfId="36647"/>
    <cellStyle name="Percent 5 2 3 4" xfId="36648"/>
    <cellStyle name="Percent 5 2 3 4 2" xfId="36649"/>
    <cellStyle name="Percent 5 2 3 4 2 2" xfId="42357"/>
    <cellStyle name="Percent 5 2 3 4 3" xfId="36650"/>
    <cellStyle name="Percent 5 2 3 5" xfId="36651"/>
    <cellStyle name="Percent 5 2 3 5 2" xfId="42358"/>
    <cellStyle name="Percent 5 2 3 6" xfId="36652"/>
    <cellStyle name="Percent 5 2 3 7" xfId="46202"/>
    <cellStyle name="Percent 5 2 4" xfId="36653"/>
    <cellStyle name="Percent 5 2 4 2" xfId="36654"/>
    <cellStyle name="Percent 5 2 4 2 2" xfId="36655"/>
    <cellStyle name="Percent 5 2 4 2 2 2" xfId="42359"/>
    <cellStyle name="Percent 5 2 4 2 3" xfId="36656"/>
    <cellStyle name="Percent 5 2 4 3" xfId="36657"/>
    <cellStyle name="Percent 5 2 4 3 2" xfId="36658"/>
    <cellStyle name="Percent 5 2 4 3 2 2" xfId="42360"/>
    <cellStyle name="Percent 5 2 4 3 3" xfId="36659"/>
    <cellStyle name="Percent 5 2 4 4" xfId="36660"/>
    <cellStyle name="Percent 5 2 4 4 2" xfId="42361"/>
    <cellStyle name="Percent 5 2 4 5" xfId="36661"/>
    <cellStyle name="Percent 5 2 5" xfId="36662"/>
    <cellStyle name="Percent 5 2 5 2" xfId="36663"/>
    <cellStyle name="Percent 5 2 5 2 2" xfId="42362"/>
    <cellStyle name="Percent 5 2 5 3" xfId="36664"/>
    <cellStyle name="Percent 5 2 6" xfId="36665"/>
    <cellStyle name="Percent 5 2 6 2" xfId="36666"/>
    <cellStyle name="Percent 5 2 6 2 2" xfId="42363"/>
    <cellStyle name="Percent 5 2 6 3" xfId="36667"/>
    <cellStyle name="Percent 5 2 7" xfId="36668"/>
    <cellStyle name="Percent 5 2 7 2" xfId="42364"/>
    <cellStyle name="Percent 5 2 8" xfId="36669"/>
    <cellStyle name="Percent 5 2 9" xfId="42365"/>
    <cellStyle name="Percent 5 3" xfId="960"/>
    <cellStyle name="Percent 5 3 2" xfId="2399"/>
    <cellStyle name="Percent 5 3 2 2" xfId="36670"/>
    <cellStyle name="Percent 5 3 2 2 2" xfId="36671"/>
    <cellStyle name="Percent 5 3 2 2 2 2" xfId="36672"/>
    <cellStyle name="Percent 5 3 2 2 2 2 2" xfId="42366"/>
    <cellStyle name="Percent 5 3 2 2 2 3" xfId="36673"/>
    <cellStyle name="Percent 5 3 2 2 3" xfId="36674"/>
    <cellStyle name="Percent 5 3 2 2 3 2" xfId="36675"/>
    <cellStyle name="Percent 5 3 2 2 3 2 2" xfId="42367"/>
    <cellStyle name="Percent 5 3 2 2 3 3" xfId="36676"/>
    <cellStyle name="Percent 5 3 2 2 4" xfId="36677"/>
    <cellStyle name="Percent 5 3 2 2 4 2" xfId="42368"/>
    <cellStyle name="Percent 5 3 2 2 5" xfId="36678"/>
    <cellStyle name="Percent 5 3 2 3" xfId="36679"/>
    <cellStyle name="Percent 5 3 2 3 2" xfId="36680"/>
    <cellStyle name="Percent 5 3 2 3 2 2" xfId="42369"/>
    <cellStyle name="Percent 5 3 2 3 3" xfId="36681"/>
    <cellStyle name="Percent 5 3 2 4" xfId="36682"/>
    <cellStyle name="Percent 5 3 2 4 2" xfId="36683"/>
    <cellStyle name="Percent 5 3 2 4 2 2" xfId="42370"/>
    <cellStyle name="Percent 5 3 2 4 3" xfId="36684"/>
    <cellStyle name="Percent 5 3 2 5" xfId="36685"/>
    <cellStyle name="Percent 5 3 2 5 2" xfId="42371"/>
    <cellStyle name="Percent 5 3 2 6" xfId="36686"/>
    <cellStyle name="Percent 5 3 2 7" xfId="46203"/>
    <cellStyle name="Percent 5 3 3" xfId="36687"/>
    <cellStyle name="Percent 5 3 3 2" xfId="36688"/>
    <cellStyle name="Percent 5 3 3 2 2" xfId="36689"/>
    <cellStyle name="Percent 5 3 3 2 2 2" xfId="42372"/>
    <cellStyle name="Percent 5 3 3 2 3" xfId="36690"/>
    <cellStyle name="Percent 5 3 3 3" xfId="36691"/>
    <cellStyle name="Percent 5 3 3 3 2" xfId="36692"/>
    <cellStyle name="Percent 5 3 3 3 2 2" xfId="42373"/>
    <cellStyle name="Percent 5 3 3 3 3" xfId="36693"/>
    <cellStyle name="Percent 5 3 3 4" xfId="36694"/>
    <cellStyle name="Percent 5 3 3 4 2" xfId="42374"/>
    <cellStyle name="Percent 5 3 3 5" xfId="36695"/>
    <cellStyle name="Percent 5 3 4" xfId="36696"/>
    <cellStyle name="Percent 5 3 4 2" xfId="36697"/>
    <cellStyle name="Percent 5 3 4 2 2" xfId="42375"/>
    <cellStyle name="Percent 5 3 4 3" xfId="36698"/>
    <cellStyle name="Percent 5 3 5" xfId="36699"/>
    <cellStyle name="Percent 5 3 5 2" xfId="36700"/>
    <cellStyle name="Percent 5 3 5 2 2" xfId="42376"/>
    <cellStyle name="Percent 5 3 5 3" xfId="36701"/>
    <cellStyle name="Percent 5 3 6" xfId="36702"/>
    <cellStyle name="Percent 5 3 6 2" xfId="42377"/>
    <cellStyle name="Percent 5 3 7" xfId="36703"/>
    <cellStyle name="Percent 5 3 8" xfId="46204"/>
    <cellStyle name="Percent 5 4" xfId="961"/>
    <cellStyle name="Percent 5 4 2" xfId="2400"/>
    <cellStyle name="Percent 5 4 2 2" xfId="36704"/>
    <cellStyle name="Percent 5 4 2 2 2" xfId="36705"/>
    <cellStyle name="Percent 5 4 2 2 2 2" xfId="42378"/>
    <cellStyle name="Percent 5 4 2 2 3" xfId="36706"/>
    <cellStyle name="Percent 5 4 2 3" xfId="36707"/>
    <cellStyle name="Percent 5 4 2 3 2" xfId="36708"/>
    <cellStyle name="Percent 5 4 2 3 2 2" xfId="42379"/>
    <cellStyle name="Percent 5 4 2 3 3" xfId="36709"/>
    <cellStyle name="Percent 5 4 2 4" xfId="36710"/>
    <cellStyle name="Percent 5 4 2 4 2" xfId="42380"/>
    <cellStyle name="Percent 5 4 2 5" xfId="36711"/>
    <cellStyle name="Percent 5 4 2 6" xfId="46205"/>
    <cellStyle name="Percent 5 4 3" xfId="36712"/>
    <cellStyle name="Percent 5 4 3 2" xfId="36713"/>
    <cellStyle name="Percent 5 4 3 2 2" xfId="42381"/>
    <cellStyle name="Percent 5 4 3 3" xfId="36714"/>
    <cellStyle name="Percent 5 4 3 4" xfId="36715"/>
    <cellStyle name="Percent 5 4 3 5" xfId="44815"/>
    <cellStyle name="Percent 5 4 4" xfId="36716"/>
    <cellStyle name="Percent 5 4 4 2" xfId="36717"/>
    <cellStyle name="Percent 5 4 4 2 2" xfId="42382"/>
    <cellStyle name="Percent 5 4 4 3" xfId="36718"/>
    <cellStyle name="Percent 5 4 5" xfId="36719"/>
    <cellStyle name="Percent 5 4 5 2" xfId="42383"/>
    <cellStyle name="Percent 5 4 6" xfId="36720"/>
    <cellStyle name="Percent 5 5" xfId="1051"/>
    <cellStyle name="Percent 5 5 2" xfId="36721"/>
    <cellStyle name="Percent 5 5 2 2" xfId="36722"/>
    <cellStyle name="Percent 5 5 2 2 2" xfId="42384"/>
    <cellStyle name="Percent 5 5 2 3" xfId="36723"/>
    <cellStyle name="Percent 5 5 2 4" xfId="36724"/>
    <cellStyle name="Percent 5 5 2 5" xfId="44816"/>
    <cellStyle name="Percent 5 5 3" xfId="36725"/>
    <cellStyle name="Percent 5 5 3 2" xfId="36726"/>
    <cellStyle name="Percent 5 5 3 2 2" xfId="42385"/>
    <cellStyle name="Percent 5 5 3 3" xfId="36727"/>
    <cellStyle name="Percent 5 5 4" xfId="36728"/>
    <cellStyle name="Percent 5 5 4 2" xfId="42386"/>
    <cellStyle name="Percent 5 5 5" xfId="36729"/>
    <cellStyle name="Percent 5 5 6" xfId="42583"/>
    <cellStyle name="Percent 5 5 7" xfId="45044"/>
    <cellStyle name="Percent 5 6" xfId="2695"/>
    <cellStyle name="Percent 5 6 2" xfId="36730"/>
    <cellStyle name="Percent 5 6 2 2" xfId="42387"/>
    <cellStyle name="Percent 5 6 3" xfId="36731"/>
    <cellStyle name="Percent 5 7" xfId="36732"/>
    <cellStyle name="Percent 5 7 2" xfId="36733"/>
    <cellStyle name="Percent 5 7 2 2" xfId="42388"/>
    <cellStyle name="Percent 5 7 3" xfId="36734"/>
    <cellStyle name="Percent 5 8" xfId="36735"/>
    <cellStyle name="Percent 5 8 2" xfId="42389"/>
    <cellStyle name="Percent 5 9" xfId="36736"/>
    <cellStyle name="Percent 6" xfId="962"/>
    <cellStyle name="Percent 6 10" xfId="45045"/>
    <cellStyle name="Percent 6 11" xfId="1025"/>
    <cellStyle name="Percent 6 2" xfId="963"/>
    <cellStyle name="Percent 6 2 2" xfId="2401"/>
    <cellStyle name="Percent 6 2 2 2" xfId="36737"/>
    <cellStyle name="Percent 6 2 2 2 2" xfId="36738"/>
    <cellStyle name="Percent 6 2 2 2 2 2" xfId="36739"/>
    <cellStyle name="Percent 6 2 2 2 2 2 2" xfId="42390"/>
    <cellStyle name="Percent 6 2 2 2 2 3" xfId="36740"/>
    <cellStyle name="Percent 6 2 2 2 3" xfId="36741"/>
    <cellStyle name="Percent 6 2 2 2 3 2" xfId="36742"/>
    <cellStyle name="Percent 6 2 2 2 3 2 2" xfId="42391"/>
    <cellStyle name="Percent 6 2 2 2 3 3" xfId="36743"/>
    <cellStyle name="Percent 6 2 2 2 4" xfId="36744"/>
    <cellStyle name="Percent 6 2 2 2 4 2" xfId="42392"/>
    <cellStyle name="Percent 6 2 2 2 5" xfId="36745"/>
    <cellStyle name="Percent 6 2 2 3" xfId="36746"/>
    <cellStyle name="Percent 6 2 2 3 2" xfId="36747"/>
    <cellStyle name="Percent 6 2 2 3 2 2" xfId="42393"/>
    <cellStyle name="Percent 6 2 2 3 3" xfId="36748"/>
    <cellStyle name="Percent 6 2 2 4" xfId="36749"/>
    <cellStyle name="Percent 6 2 2 4 2" xfId="36750"/>
    <cellStyle name="Percent 6 2 2 4 2 2" xfId="42394"/>
    <cellStyle name="Percent 6 2 2 4 3" xfId="36751"/>
    <cellStyle name="Percent 6 2 2 5" xfId="36752"/>
    <cellStyle name="Percent 6 2 2 5 2" xfId="42395"/>
    <cellStyle name="Percent 6 2 2 6" xfId="36753"/>
    <cellStyle name="Percent 6 2 2 7" xfId="46206"/>
    <cellStyle name="Percent 6 2 3" xfId="36754"/>
    <cellStyle name="Percent 6 2 3 2" xfId="36755"/>
    <cellStyle name="Percent 6 2 3 2 2" xfId="36756"/>
    <cellStyle name="Percent 6 2 3 2 2 2" xfId="42396"/>
    <cellStyle name="Percent 6 2 3 2 3" xfId="36757"/>
    <cellStyle name="Percent 6 2 3 3" xfId="36758"/>
    <cellStyle name="Percent 6 2 3 3 2" xfId="36759"/>
    <cellStyle name="Percent 6 2 3 3 2 2" xfId="42397"/>
    <cellStyle name="Percent 6 2 3 3 3" xfId="36760"/>
    <cellStyle name="Percent 6 2 3 4" xfId="36761"/>
    <cellStyle name="Percent 6 2 3 4 2" xfId="42398"/>
    <cellStyle name="Percent 6 2 3 5" xfId="36762"/>
    <cellStyle name="Percent 6 2 4" xfId="36763"/>
    <cellStyle name="Percent 6 2 4 2" xfId="36764"/>
    <cellStyle name="Percent 6 2 4 2 2" xfId="42399"/>
    <cellStyle name="Percent 6 2 4 3" xfId="36765"/>
    <cellStyle name="Percent 6 2 5" xfId="36766"/>
    <cellStyle name="Percent 6 2 5 2" xfId="36767"/>
    <cellStyle name="Percent 6 2 5 2 2" xfId="42400"/>
    <cellStyle name="Percent 6 2 5 3" xfId="36768"/>
    <cellStyle name="Percent 6 2 6" xfId="36769"/>
    <cellStyle name="Percent 6 2 6 2" xfId="42401"/>
    <cellStyle name="Percent 6 2 7" xfId="36770"/>
    <cellStyle name="Percent 6 2 8" xfId="42402"/>
    <cellStyle name="Percent 6 3" xfId="2402"/>
    <cellStyle name="Percent 6 3 2" xfId="36771"/>
    <cellStyle name="Percent 6 3 2 2" xfId="36772"/>
    <cellStyle name="Percent 6 3 2 2 2" xfId="36773"/>
    <cellStyle name="Percent 6 3 2 2 2 2" xfId="42403"/>
    <cellStyle name="Percent 6 3 2 2 3" xfId="36774"/>
    <cellStyle name="Percent 6 3 2 3" xfId="36775"/>
    <cellStyle name="Percent 6 3 2 3 2" xfId="36776"/>
    <cellStyle name="Percent 6 3 2 3 2 2" xfId="42404"/>
    <cellStyle name="Percent 6 3 2 3 3" xfId="36777"/>
    <cellStyle name="Percent 6 3 2 4" xfId="36778"/>
    <cellStyle name="Percent 6 3 2 4 2" xfId="42405"/>
    <cellStyle name="Percent 6 3 2 5" xfId="36779"/>
    <cellStyle name="Percent 6 3 3" xfId="36780"/>
    <cellStyle name="Percent 6 3 3 2" xfId="36781"/>
    <cellStyle name="Percent 6 3 3 2 2" xfId="42406"/>
    <cellStyle name="Percent 6 3 3 3" xfId="36782"/>
    <cellStyle name="Percent 6 3 4" xfId="36783"/>
    <cellStyle name="Percent 6 3 4 2" xfId="36784"/>
    <cellStyle name="Percent 6 3 4 2 2" xfId="42407"/>
    <cellStyle name="Percent 6 3 4 3" xfId="36785"/>
    <cellStyle name="Percent 6 3 5" xfId="36786"/>
    <cellStyle name="Percent 6 3 5 2" xfId="42408"/>
    <cellStyle name="Percent 6 3 6" xfId="36787"/>
    <cellStyle name="Percent 6 3 7" xfId="46207"/>
    <cellStyle name="Percent 6 4" xfId="2403"/>
    <cellStyle name="Percent 6 4 2" xfId="36788"/>
    <cellStyle name="Percent 6 4 2 2" xfId="36789"/>
    <cellStyle name="Percent 6 4 2 2 2" xfId="42409"/>
    <cellStyle name="Percent 6 4 2 3" xfId="36790"/>
    <cellStyle name="Percent 6 4 3" xfId="36791"/>
    <cellStyle name="Percent 6 4 3 2" xfId="36792"/>
    <cellStyle name="Percent 6 4 3 2 2" xfId="42410"/>
    <cellStyle name="Percent 6 4 3 3" xfId="36793"/>
    <cellStyle name="Percent 6 4 4" xfId="36794"/>
    <cellStyle name="Percent 6 4 4 2" xfId="42411"/>
    <cellStyle name="Percent 6 4 5" xfId="36795"/>
    <cellStyle name="Percent 6 5" xfId="2404"/>
    <cellStyle name="Percent 6 5 2" xfId="36796"/>
    <cellStyle name="Percent 6 5 2 2" xfId="42412"/>
    <cellStyle name="Percent 6 5 3" xfId="36797"/>
    <cellStyle name="Percent 6 6" xfId="36798"/>
    <cellStyle name="Percent 6 6 2" xfId="36799"/>
    <cellStyle name="Percent 6 6 2 2" xfId="42413"/>
    <cellStyle name="Percent 6 6 3" xfId="36800"/>
    <cellStyle name="Percent 6 6 4" xfId="45046"/>
    <cellStyle name="Percent 6 7" xfId="36801"/>
    <cellStyle name="Percent 6 7 2" xfId="42414"/>
    <cellStyle name="Percent 6 8" xfId="36802"/>
    <cellStyle name="Percent 6 9" xfId="42415"/>
    <cellStyle name="Percent 7" xfId="964"/>
    <cellStyle name="Percent 7 2" xfId="965"/>
    <cellStyle name="Percent 7 2 2" xfId="2405"/>
    <cellStyle name="Percent 7 2 2 2" xfId="36803"/>
    <cellStyle name="Percent 7 2 2 2 2" xfId="36804"/>
    <cellStyle name="Percent 7 2 2 2 2 2" xfId="36805"/>
    <cellStyle name="Percent 7 2 2 2 2 2 2" xfId="42416"/>
    <cellStyle name="Percent 7 2 2 2 2 3" xfId="36806"/>
    <cellStyle name="Percent 7 2 2 2 3" xfId="36807"/>
    <cellStyle name="Percent 7 2 2 2 3 2" xfId="36808"/>
    <cellStyle name="Percent 7 2 2 2 3 2 2" xfId="42417"/>
    <cellStyle name="Percent 7 2 2 2 3 3" xfId="36809"/>
    <cellStyle name="Percent 7 2 2 2 4" xfId="36810"/>
    <cellStyle name="Percent 7 2 2 2 4 2" xfId="42418"/>
    <cellStyle name="Percent 7 2 2 2 5" xfId="36811"/>
    <cellStyle name="Percent 7 2 2 3" xfId="36812"/>
    <cellStyle name="Percent 7 2 2 3 2" xfId="36813"/>
    <cellStyle name="Percent 7 2 2 3 2 2" xfId="42419"/>
    <cellStyle name="Percent 7 2 2 3 3" xfId="36814"/>
    <cellStyle name="Percent 7 2 2 4" xfId="36815"/>
    <cellStyle name="Percent 7 2 2 4 2" xfId="36816"/>
    <cellStyle name="Percent 7 2 2 4 2 2" xfId="42420"/>
    <cellStyle name="Percent 7 2 2 4 3" xfId="36817"/>
    <cellStyle name="Percent 7 2 2 5" xfId="36818"/>
    <cellStyle name="Percent 7 2 2 5 2" xfId="42421"/>
    <cellStyle name="Percent 7 2 2 6" xfId="36819"/>
    <cellStyle name="Percent 7 2 2 7" xfId="46208"/>
    <cellStyle name="Percent 7 2 3" xfId="36820"/>
    <cellStyle name="Percent 7 2 3 2" xfId="36821"/>
    <cellStyle name="Percent 7 2 3 2 2" xfId="36822"/>
    <cellStyle name="Percent 7 2 3 2 2 2" xfId="42422"/>
    <cellStyle name="Percent 7 2 3 2 3" xfId="36823"/>
    <cellStyle name="Percent 7 2 3 3" xfId="36824"/>
    <cellStyle name="Percent 7 2 3 3 2" xfId="36825"/>
    <cellStyle name="Percent 7 2 3 3 2 2" xfId="42423"/>
    <cellStyle name="Percent 7 2 3 3 3" xfId="36826"/>
    <cellStyle name="Percent 7 2 3 4" xfId="36827"/>
    <cellStyle name="Percent 7 2 3 4 2" xfId="42424"/>
    <cellStyle name="Percent 7 2 3 5" xfId="36828"/>
    <cellStyle name="Percent 7 2 4" xfId="36829"/>
    <cellStyle name="Percent 7 2 4 2" xfId="36830"/>
    <cellStyle name="Percent 7 2 4 2 2" xfId="42425"/>
    <cellStyle name="Percent 7 2 4 3" xfId="36831"/>
    <cellStyle name="Percent 7 2 5" xfId="36832"/>
    <cellStyle name="Percent 7 2 5 2" xfId="36833"/>
    <cellStyle name="Percent 7 2 5 2 2" xfId="42426"/>
    <cellStyle name="Percent 7 2 5 3" xfId="36834"/>
    <cellStyle name="Percent 7 2 6" xfId="36835"/>
    <cellStyle name="Percent 7 2 6 2" xfId="42427"/>
    <cellStyle name="Percent 7 2 7" xfId="36836"/>
    <cellStyle name="Percent 7 2 8" xfId="42428"/>
    <cellStyle name="Percent 7 3" xfId="966"/>
    <cellStyle name="Percent 7 3 2" xfId="36837"/>
    <cellStyle name="Percent 7 3 2 2" xfId="36838"/>
    <cellStyle name="Percent 7 3 2 2 2" xfId="36839"/>
    <cellStyle name="Percent 7 3 2 2 2 2" xfId="42429"/>
    <cellStyle name="Percent 7 3 2 2 3" xfId="36840"/>
    <cellStyle name="Percent 7 3 2 3" xfId="36841"/>
    <cellStyle name="Percent 7 3 2 3 2" xfId="36842"/>
    <cellStyle name="Percent 7 3 2 3 2 2" xfId="42430"/>
    <cellStyle name="Percent 7 3 2 3 3" xfId="36843"/>
    <cellStyle name="Percent 7 3 2 4" xfId="36844"/>
    <cellStyle name="Percent 7 3 2 4 2" xfId="42431"/>
    <cellStyle name="Percent 7 3 2 5" xfId="36845"/>
    <cellStyle name="Percent 7 3 3" xfId="36846"/>
    <cellStyle name="Percent 7 3 3 2" xfId="36847"/>
    <cellStyle name="Percent 7 3 3 2 2" xfId="42432"/>
    <cellStyle name="Percent 7 3 3 3" xfId="36848"/>
    <cellStyle name="Percent 7 3 4" xfId="36849"/>
    <cellStyle name="Percent 7 3 4 2" xfId="36850"/>
    <cellStyle name="Percent 7 3 4 2 2" xfId="42433"/>
    <cellStyle name="Percent 7 3 4 3" xfId="36851"/>
    <cellStyle name="Percent 7 3 5" xfId="36852"/>
    <cellStyle name="Percent 7 3 5 2" xfId="42434"/>
    <cellStyle name="Percent 7 3 6" xfId="36853"/>
    <cellStyle name="Percent 7 3 7" xfId="42435"/>
    <cellStyle name="Percent 7 4" xfId="2406"/>
    <cellStyle name="Percent 7 4 2" xfId="36854"/>
    <cellStyle name="Percent 7 4 2 2" xfId="36855"/>
    <cellStyle name="Percent 7 4 2 2 2" xfId="42436"/>
    <cellStyle name="Percent 7 4 2 3" xfId="36856"/>
    <cellStyle name="Percent 7 4 3" xfId="36857"/>
    <cellStyle name="Percent 7 4 3 2" xfId="36858"/>
    <cellStyle name="Percent 7 4 3 2 2" xfId="42437"/>
    <cellStyle name="Percent 7 4 3 3" xfId="36859"/>
    <cellStyle name="Percent 7 4 4" xfId="36860"/>
    <cellStyle name="Percent 7 4 4 2" xfId="42438"/>
    <cellStyle name="Percent 7 4 5" xfId="36861"/>
    <cellStyle name="Percent 7 5" xfId="36862"/>
    <cellStyle name="Percent 7 5 2" xfId="36863"/>
    <cellStyle name="Percent 7 5 2 2" xfId="42439"/>
    <cellStyle name="Percent 7 5 3" xfId="36864"/>
    <cellStyle name="Percent 7 6" xfId="36865"/>
    <cellStyle name="Percent 7 6 2" xfId="36866"/>
    <cellStyle name="Percent 7 6 2 2" xfId="42440"/>
    <cellStyle name="Percent 7 6 3" xfId="36867"/>
    <cellStyle name="Percent 7 7" xfId="36868"/>
    <cellStyle name="Percent 7 7 2" xfId="42441"/>
    <cellStyle name="Percent 7 8" xfId="36869"/>
    <cellStyle name="Percent 7 9" xfId="42442"/>
    <cellStyle name="Percent 8" xfId="967"/>
    <cellStyle name="Percent 8 10" xfId="46209"/>
    <cellStyle name="Percent 8 2" xfId="2407"/>
    <cellStyle name="Percent 8 2 2" xfId="36870"/>
    <cellStyle name="Percent 8 2 2 2" xfId="36871"/>
    <cellStyle name="Percent 8 2 2 2 2" xfId="36872"/>
    <cellStyle name="Percent 8 2 2 2 2 2" xfId="42443"/>
    <cellStyle name="Percent 8 2 2 2 3" xfId="36873"/>
    <cellStyle name="Percent 8 2 2 3" xfId="36874"/>
    <cellStyle name="Percent 8 2 2 3 2" xfId="36875"/>
    <cellStyle name="Percent 8 2 2 3 2 2" xfId="42444"/>
    <cellStyle name="Percent 8 2 2 3 3" xfId="36876"/>
    <cellStyle name="Percent 8 2 2 4" xfId="36877"/>
    <cellStyle name="Percent 8 2 2 4 2" xfId="42445"/>
    <cellStyle name="Percent 8 2 2 5" xfId="36878"/>
    <cellStyle name="Percent 8 2 3" xfId="36879"/>
    <cellStyle name="Percent 8 2 3 2" xfId="36880"/>
    <cellStyle name="Percent 8 2 3 2 2" xfId="42446"/>
    <cellStyle name="Percent 8 2 3 3" xfId="36881"/>
    <cellStyle name="Percent 8 2 4" xfId="36882"/>
    <cellStyle name="Percent 8 2 4 2" xfId="36883"/>
    <cellStyle name="Percent 8 2 4 2 2" xfId="42447"/>
    <cellStyle name="Percent 8 2 4 3" xfId="36884"/>
    <cellStyle name="Percent 8 2 5" xfId="36885"/>
    <cellStyle name="Percent 8 2 5 2" xfId="42448"/>
    <cellStyle name="Percent 8 2 6" xfId="36886"/>
    <cellStyle name="Percent 8 2 7" xfId="46210"/>
    <cellStyle name="Percent 8 3" xfId="2408"/>
    <cellStyle name="Percent 8 3 2" xfId="36887"/>
    <cellStyle name="Percent 8 3 2 2" xfId="36888"/>
    <cellStyle name="Percent 8 3 2 2 2" xfId="42449"/>
    <cellStyle name="Percent 8 3 2 3" xfId="36889"/>
    <cellStyle name="Percent 8 3 3" xfId="36890"/>
    <cellStyle name="Percent 8 3 3 2" xfId="36891"/>
    <cellStyle name="Percent 8 3 3 2 2" xfId="42450"/>
    <cellStyle name="Percent 8 3 3 3" xfId="36892"/>
    <cellStyle name="Percent 8 3 4" xfId="36893"/>
    <cellStyle name="Percent 8 3 4 2" xfId="42451"/>
    <cellStyle name="Percent 8 3 5" xfId="36894"/>
    <cellStyle name="Percent 8 4" xfId="2409"/>
    <cellStyle name="Percent 8 4 2" xfId="36895"/>
    <cellStyle name="Percent 8 4 2 2" xfId="42452"/>
    <cellStyle name="Percent 8 4 3" xfId="36896"/>
    <cellStyle name="Percent 8 4 4" xfId="46211"/>
    <cellStyle name="Percent 8 5" xfId="36897"/>
    <cellStyle name="Percent 8 5 2" xfId="36898"/>
    <cellStyle name="Percent 8 5 2 2" xfId="42453"/>
    <cellStyle name="Percent 8 5 3" xfId="36899"/>
    <cellStyle name="Percent 8 6" xfId="36900"/>
    <cellStyle name="Percent 8 6 2" xfId="42454"/>
    <cellStyle name="Percent 8 7" xfId="36901"/>
    <cellStyle name="Percent 8 7 2" xfId="42455"/>
    <cellStyle name="Percent 8 8" xfId="42456"/>
    <cellStyle name="Percent 8 9" xfId="42457"/>
    <cellStyle name="Percent 9" xfId="968"/>
    <cellStyle name="Percent 9 2" xfId="969"/>
    <cellStyle name="Percent 9 2 2" xfId="42458"/>
    <cellStyle name="Percent 9 2 2 2" xfId="42658"/>
    <cellStyle name="Percent 9 2 2 3" xfId="45047"/>
    <cellStyle name="Percent 9 2 3" xfId="46212"/>
    <cellStyle name="Percent 9 3" xfId="2410"/>
    <cellStyle name="Percent 9 3 2" xfId="42459"/>
    <cellStyle name="Percent 9 4" xfId="36902"/>
    <cellStyle name="Percent 9 4 2" xfId="42460"/>
    <cellStyle name="Percent 9 5" xfId="36903"/>
    <cellStyle name="Percent 9 6" xfId="42461"/>
    <cellStyle name="Percent(1)" xfId="970"/>
    <cellStyle name="Percent(1) 2" xfId="36904"/>
    <cellStyle name="Percent(1) 3" xfId="42462"/>
    <cellStyle name="Percent(2)" xfId="971"/>
    <cellStyle name="Percent(2) 2" xfId="36905"/>
    <cellStyle name="Percent(2) 3" xfId="42463"/>
    <cellStyle name="Posting_Period" xfId="972"/>
    <cellStyle name="PRM" xfId="973"/>
    <cellStyle name="PRM 2" xfId="974"/>
    <cellStyle name="PRM 2 2" xfId="42464"/>
    <cellStyle name="PRM 2 3" xfId="42465"/>
    <cellStyle name="PRM 3" xfId="975"/>
    <cellStyle name="PRM 3 2" xfId="42466"/>
    <cellStyle name="PRM 3 3" xfId="42467"/>
    <cellStyle name="PRM 4" xfId="36906"/>
    <cellStyle name="PRM 5" xfId="42468"/>
    <cellStyle name="PRM_2011-11" xfId="976"/>
    <cellStyle name="PS_Comma" xfId="977"/>
    <cellStyle name="PSChar" xfId="978"/>
    <cellStyle name="PSChar 2" xfId="36907"/>
    <cellStyle name="PSChar 3" xfId="42469"/>
    <cellStyle name="PSDate" xfId="979"/>
    <cellStyle name="PSDate 2" xfId="42470"/>
    <cellStyle name="PSDate 3" xfId="42471"/>
    <cellStyle name="PSDec" xfId="980"/>
    <cellStyle name="PSDec 2" xfId="42472"/>
    <cellStyle name="PSDec 3" xfId="42473"/>
    <cellStyle name="PSHeading" xfId="981"/>
    <cellStyle name="PSHeading 2" xfId="2411"/>
    <cellStyle name="PSHeading 2 2" xfId="36908"/>
    <cellStyle name="PSHeading 2 2 2" xfId="36909"/>
    <cellStyle name="PSHeading 2 2 3" xfId="44817"/>
    <cellStyle name="PSHeading 2 3" xfId="36910"/>
    <cellStyle name="PSHeading 2 4" xfId="46213"/>
    <cellStyle name="PSHeading 3" xfId="36911"/>
    <cellStyle name="PSHeading 4" xfId="42474"/>
    <cellStyle name="PSInt" xfId="982"/>
    <cellStyle name="PSInt 2" xfId="42475"/>
    <cellStyle name="PSInt 3" xfId="42476"/>
    <cellStyle name="PSSpacer" xfId="983"/>
    <cellStyle name="PSSpacer 2" xfId="42477"/>
    <cellStyle name="PSSpacer 3" xfId="42478"/>
    <cellStyle name="Reset  - Style4" xfId="2412"/>
    <cellStyle name="Reset  - Style4 2" xfId="42479"/>
    <cellStyle name="Reset  - Style7" xfId="2413"/>
    <cellStyle name="Reset  - Style7 2" xfId="42480"/>
    <cellStyle name="STYL0 - Style1" xfId="984"/>
    <cellStyle name="STYL0 - Style1 2" xfId="42481"/>
    <cellStyle name="STYL0 - Style1 3" xfId="42482"/>
    <cellStyle name="STYL1 - Style2" xfId="985"/>
    <cellStyle name="STYL1 - Style2 2" xfId="42483"/>
    <cellStyle name="STYL1 - Style2 3" xfId="42484"/>
    <cellStyle name="STYL2 - Style3" xfId="986"/>
    <cellStyle name="STYL2 - Style3 2" xfId="42485"/>
    <cellStyle name="STYL2 - Style3 3" xfId="42486"/>
    <cellStyle name="STYL3 - Style4" xfId="987"/>
    <cellStyle name="STYL3 - Style4 2" xfId="42487"/>
    <cellStyle name="STYL3 - Style4 3" xfId="42488"/>
    <cellStyle name="STYL4 - Style5" xfId="988"/>
    <cellStyle name="STYL4 - Style5 2" xfId="42489"/>
    <cellStyle name="STYL4 - Style5 3" xfId="42490"/>
    <cellStyle name="STYL5 - Style6" xfId="989"/>
    <cellStyle name="STYL5 - Style6 2" xfId="42491"/>
    <cellStyle name="STYL5 - Style6 3" xfId="42492"/>
    <cellStyle name="STYL6 - Style7" xfId="990"/>
    <cellStyle name="STYL6 - Style7 2" xfId="42493"/>
    <cellStyle name="STYL6 - Style7 3" xfId="42494"/>
    <cellStyle name="STYL7 - Style8" xfId="991"/>
    <cellStyle name="STYL7 - Style8 2" xfId="42495"/>
    <cellStyle name="STYL7 - Style8 3" xfId="42496"/>
    <cellStyle name="Style 1" xfId="992"/>
    <cellStyle name="Style 1 2" xfId="993"/>
    <cellStyle name="Style 1 2 2" xfId="2414"/>
    <cellStyle name="Style 1 2 2 2" xfId="42497"/>
    <cellStyle name="Style 1 2 3" xfId="42498"/>
    <cellStyle name="Style 1 2 4" xfId="42499"/>
    <cellStyle name="Style 1 3" xfId="2415"/>
    <cellStyle name="Style 1 3 2" xfId="36912"/>
    <cellStyle name="Style 1 4" xfId="2416"/>
    <cellStyle name="Style 1 4 2" xfId="42500"/>
    <cellStyle name="Style 1 5" xfId="36913"/>
    <cellStyle name="Style 1 6" xfId="42501"/>
    <cellStyle name="Style 1 7" xfId="42502"/>
    <cellStyle name="Style 1_Recycle Center Commodities MRF" xfId="36914"/>
    <cellStyle name="STYLE1" xfId="994"/>
    <cellStyle name="STYLE1 2" xfId="995"/>
    <cellStyle name="STYLE1 2 2" xfId="42503"/>
    <cellStyle name="STYLE1 2 3" xfId="42504"/>
    <cellStyle name="STYLE1 2 4" xfId="42505"/>
    <cellStyle name="STYLE1 3" xfId="36915"/>
    <cellStyle name="STYLE1 3 2" xfId="36916"/>
    <cellStyle name="STYLE1 3 3" xfId="44818"/>
    <cellStyle name="STYLE1 4" xfId="42506"/>
    <cellStyle name="STYLE1 5" xfId="42507"/>
    <cellStyle name="sub heading" xfId="996"/>
    <cellStyle name="sub heading 2" xfId="42508"/>
    <cellStyle name="sub heading 3" xfId="42509"/>
    <cellStyle name="Table  - Style5" xfId="2417"/>
    <cellStyle name="Table  - Style5 10" xfId="36917"/>
    <cellStyle name="Table  - Style5 10 2" xfId="36918"/>
    <cellStyle name="Table  - Style5 10 3" xfId="36919"/>
    <cellStyle name="Table  - Style5 11" xfId="36920"/>
    <cellStyle name="Table  - Style5 11 2" xfId="36921"/>
    <cellStyle name="Table  - Style5 11 3" xfId="36922"/>
    <cellStyle name="Table  - Style5 12" xfId="44819"/>
    <cellStyle name="Table  - Style5 2" xfId="36923"/>
    <cellStyle name="Table  - Style5 2 2" xfId="36924"/>
    <cellStyle name="Table  - Style5 2 2 2" xfId="36925"/>
    <cellStyle name="Table  - Style5 2 2 3" xfId="36926"/>
    <cellStyle name="Table  - Style5 2 3" xfId="36927"/>
    <cellStyle name="Table  - Style5 2 3 2" xfId="36928"/>
    <cellStyle name="Table  - Style5 2 3 3" xfId="36929"/>
    <cellStyle name="Table  - Style5 2 4" xfId="36930"/>
    <cellStyle name="Table  - Style5 2 4 2" xfId="36931"/>
    <cellStyle name="Table  - Style5 2 4 3" xfId="36932"/>
    <cellStyle name="Table  - Style5 2 5" xfId="36933"/>
    <cellStyle name="Table  - Style5 2 5 2" xfId="36934"/>
    <cellStyle name="Table  - Style5 2 5 3" xfId="36935"/>
    <cellStyle name="Table  - Style5 2 6" xfId="36936"/>
    <cellStyle name="Table  - Style5 2 6 2" xfId="36937"/>
    <cellStyle name="Table  - Style5 2 6 3" xfId="36938"/>
    <cellStyle name="Table  - Style5 2 7" xfId="36939"/>
    <cellStyle name="Table  - Style5 2 7 2" xfId="36940"/>
    <cellStyle name="Table  - Style5 2 7 3" xfId="36941"/>
    <cellStyle name="Table  - Style5 2 8" xfId="44820"/>
    <cellStyle name="Table  - Style5 3" xfId="36942"/>
    <cellStyle name="Table  - Style5 3 2" xfId="36943"/>
    <cellStyle name="Table  - Style5 3 2 2" xfId="36944"/>
    <cellStyle name="Table  - Style5 3 2 3" xfId="36945"/>
    <cellStyle name="Table  - Style5 3 3" xfId="36946"/>
    <cellStyle name="Table  - Style5 3 3 2" xfId="36947"/>
    <cellStyle name="Table  - Style5 3 3 3" xfId="36948"/>
    <cellStyle name="Table  - Style5 3 4" xfId="36949"/>
    <cellStyle name="Table  - Style5 3 4 2" xfId="36950"/>
    <cellStyle name="Table  - Style5 3 4 3" xfId="36951"/>
    <cellStyle name="Table  - Style5 3 5" xfId="36952"/>
    <cellStyle name="Table  - Style5 3 5 2" xfId="36953"/>
    <cellStyle name="Table  - Style5 3 5 3" xfId="36954"/>
    <cellStyle name="Table  - Style5 3 6" xfId="36955"/>
    <cellStyle name="Table  - Style5 3 6 2" xfId="36956"/>
    <cellStyle name="Table  - Style5 3 6 3" xfId="36957"/>
    <cellStyle name="Table  - Style5 3 7" xfId="36958"/>
    <cellStyle name="Table  - Style5 3 7 2" xfId="36959"/>
    <cellStyle name="Table  - Style5 3 7 3" xfId="36960"/>
    <cellStyle name="Table  - Style5 3 8" xfId="44821"/>
    <cellStyle name="Table  - Style5 4" xfId="36961"/>
    <cellStyle name="Table  - Style5 4 2" xfId="36962"/>
    <cellStyle name="Table  - Style5 4 2 2" xfId="36963"/>
    <cellStyle name="Table  - Style5 4 2 3" xfId="36964"/>
    <cellStyle name="Table  - Style5 4 3" xfId="36965"/>
    <cellStyle name="Table  - Style5 4 3 2" xfId="36966"/>
    <cellStyle name="Table  - Style5 4 3 3" xfId="36967"/>
    <cellStyle name="Table  - Style5 4 4" xfId="36968"/>
    <cellStyle name="Table  - Style5 4 4 2" xfId="36969"/>
    <cellStyle name="Table  - Style5 4 4 3" xfId="36970"/>
    <cellStyle name="Table  - Style5 4 5" xfId="36971"/>
    <cellStyle name="Table  - Style5 4 5 2" xfId="36972"/>
    <cellStyle name="Table  - Style5 4 5 3" xfId="36973"/>
    <cellStyle name="Table  - Style5 4 6" xfId="36974"/>
    <cellStyle name="Table  - Style5 4 6 2" xfId="36975"/>
    <cellStyle name="Table  - Style5 4 6 3" xfId="36976"/>
    <cellStyle name="Table  - Style5 4 7" xfId="36977"/>
    <cellStyle name="Table  - Style5 4 7 2" xfId="36978"/>
    <cellStyle name="Table  - Style5 4 7 3" xfId="36979"/>
    <cellStyle name="Table  - Style5 4 8" xfId="44822"/>
    <cellStyle name="Table  - Style5 5" xfId="36980"/>
    <cellStyle name="Table  - Style5 5 2" xfId="36981"/>
    <cellStyle name="Table  - Style5 5 2 2" xfId="36982"/>
    <cellStyle name="Table  - Style5 5 2 3" xfId="36983"/>
    <cellStyle name="Table  - Style5 5 3" xfId="36984"/>
    <cellStyle name="Table  - Style5 5 3 2" xfId="36985"/>
    <cellStyle name="Table  - Style5 5 3 3" xfId="36986"/>
    <cellStyle name="Table  - Style5 5 4" xfId="36987"/>
    <cellStyle name="Table  - Style5 5 4 2" xfId="36988"/>
    <cellStyle name="Table  - Style5 5 4 3" xfId="36989"/>
    <cellStyle name="Table  - Style5 5 5" xfId="36990"/>
    <cellStyle name="Table  - Style5 5 5 2" xfId="36991"/>
    <cellStyle name="Table  - Style5 5 5 3" xfId="36992"/>
    <cellStyle name="Table  - Style5 5 6" xfId="36993"/>
    <cellStyle name="Table  - Style5 5 6 2" xfId="36994"/>
    <cellStyle name="Table  - Style5 5 6 3" xfId="36995"/>
    <cellStyle name="Table  - Style5 5 7" xfId="36996"/>
    <cellStyle name="Table  - Style5 5 7 2" xfId="36997"/>
    <cellStyle name="Table  - Style5 5 7 3" xfId="36998"/>
    <cellStyle name="Table  - Style5 5 8" xfId="44823"/>
    <cellStyle name="Table  - Style5 6" xfId="36999"/>
    <cellStyle name="Table  - Style5 6 2" xfId="37000"/>
    <cellStyle name="Table  - Style5 7" xfId="37001"/>
    <cellStyle name="Table  - Style5 7 2" xfId="37002"/>
    <cellStyle name="Table  - Style5 7 3" xfId="37003"/>
    <cellStyle name="Table  - Style5 8" xfId="37004"/>
    <cellStyle name="Table  - Style5 8 2" xfId="37005"/>
    <cellStyle name="Table  - Style5 8 3" xfId="37006"/>
    <cellStyle name="Table  - Style5 9" xfId="37007"/>
    <cellStyle name="Table  - Style5 9 2" xfId="37008"/>
    <cellStyle name="Table  - Style5 9 3" xfId="37009"/>
    <cellStyle name="Table  - Style6" xfId="2418"/>
    <cellStyle name="Table  - Style6 10" xfId="37010"/>
    <cellStyle name="Table  - Style6 10 2" xfId="37011"/>
    <cellStyle name="Table  - Style6 10 3" xfId="37012"/>
    <cellStyle name="Table  - Style6 11" xfId="37013"/>
    <cellStyle name="Table  - Style6 11 2" xfId="37014"/>
    <cellStyle name="Table  - Style6 11 3" xfId="37015"/>
    <cellStyle name="Table  - Style6 12" xfId="44824"/>
    <cellStyle name="Table  - Style6 2" xfId="37016"/>
    <cellStyle name="Table  - Style6 2 2" xfId="37017"/>
    <cellStyle name="Table  - Style6 2 2 2" xfId="37018"/>
    <cellStyle name="Table  - Style6 2 2 3" xfId="37019"/>
    <cellStyle name="Table  - Style6 2 3" xfId="37020"/>
    <cellStyle name="Table  - Style6 2 3 2" xfId="37021"/>
    <cellStyle name="Table  - Style6 2 3 3" xfId="37022"/>
    <cellStyle name="Table  - Style6 2 4" xfId="37023"/>
    <cellStyle name="Table  - Style6 2 4 2" xfId="37024"/>
    <cellStyle name="Table  - Style6 2 4 3" xfId="37025"/>
    <cellStyle name="Table  - Style6 2 5" xfId="37026"/>
    <cellStyle name="Table  - Style6 2 5 2" xfId="37027"/>
    <cellStyle name="Table  - Style6 2 5 3" xfId="37028"/>
    <cellStyle name="Table  - Style6 2 6" xfId="37029"/>
    <cellStyle name="Table  - Style6 2 6 2" xfId="37030"/>
    <cellStyle name="Table  - Style6 2 6 3" xfId="37031"/>
    <cellStyle name="Table  - Style6 2 7" xfId="37032"/>
    <cellStyle name="Table  - Style6 2 7 2" xfId="37033"/>
    <cellStyle name="Table  - Style6 2 7 3" xfId="37034"/>
    <cellStyle name="Table  - Style6 2 8" xfId="44825"/>
    <cellStyle name="Table  - Style6 3" xfId="37035"/>
    <cellStyle name="Table  - Style6 3 2" xfId="37036"/>
    <cellStyle name="Table  - Style6 3 2 2" xfId="37037"/>
    <cellStyle name="Table  - Style6 3 2 3" xfId="37038"/>
    <cellStyle name="Table  - Style6 3 3" xfId="37039"/>
    <cellStyle name="Table  - Style6 3 3 2" xfId="37040"/>
    <cellStyle name="Table  - Style6 3 3 3" xfId="37041"/>
    <cellStyle name="Table  - Style6 3 4" xfId="37042"/>
    <cellStyle name="Table  - Style6 3 4 2" xfId="37043"/>
    <cellStyle name="Table  - Style6 3 4 3" xfId="37044"/>
    <cellStyle name="Table  - Style6 3 5" xfId="37045"/>
    <cellStyle name="Table  - Style6 3 5 2" xfId="37046"/>
    <cellStyle name="Table  - Style6 3 5 3" xfId="37047"/>
    <cellStyle name="Table  - Style6 3 6" xfId="37048"/>
    <cellStyle name="Table  - Style6 3 6 2" xfId="37049"/>
    <cellStyle name="Table  - Style6 3 6 3" xfId="37050"/>
    <cellStyle name="Table  - Style6 3 7" xfId="37051"/>
    <cellStyle name="Table  - Style6 3 7 2" xfId="37052"/>
    <cellStyle name="Table  - Style6 3 7 3" xfId="37053"/>
    <cellStyle name="Table  - Style6 3 8" xfId="44826"/>
    <cellStyle name="Table  - Style6 4" xfId="37054"/>
    <cellStyle name="Table  - Style6 4 2" xfId="37055"/>
    <cellStyle name="Table  - Style6 4 2 2" xfId="37056"/>
    <cellStyle name="Table  - Style6 4 2 3" xfId="37057"/>
    <cellStyle name="Table  - Style6 4 3" xfId="37058"/>
    <cellStyle name="Table  - Style6 4 3 2" xfId="37059"/>
    <cellStyle name="Table  - Style6 4 3 3" xfId="37060"/>
    <cellStyle name="Table  - Style6 4 4" xfId="37061"/>
    <cellStyle name="Table  - Style6 4 4 2" xfId="37062"/>
    <cellStyle name="Table  - Style6 4 4 3" xfId="37063"/>
    <cellStyle name="Table  - Style6 4 5" xfId="37064"/>
    <cellStyle name="Table  - Style6 4 5 2" xfId="37065"/>
    <cellStyle name="Table  - Style6 4 5 3" xfId="37066"/>
    <cellStyle name="Table  - Style6 4 6" xfId="37067"/>
    <cellStyle name="Table  - Style6 4 6 2" xfId="37068"/>
    <cellStyle name="Table  - Style6 4 6 3" xfId="37069"/>
    <cellStyle name="Table  - Style6 4 7" xfId="37070"/>
    <cellStyle name="Table  - Style6 4 7 2" xfId="37071"/>
    <cellStyle name="Table  - Style6 4 7 3" xfId="37072"/>
    <cellStyle name="Table  - Style6 4 8" xfId="44827"/>
    <cellStyle name="Table  - Style6 5" xfId="37073"/>
    <cellStyle name="Table  - Style6 5 2" xfId="37074"/>
    <cellStyle name="Table  - Style6 5 2 2" xfId="37075"/>
    <cellStyle name="Table  - Style6 5 2 3" xfId="37076"/>
    <cellStyle name="Table  - Style6 5 3" xfId="37077"/>
    <cellStyle name="Table  - Style6 5 3 2" xfId="37078"/>
    <cellStyle name="Table  - Style6 5 3 3" xfId="37079"/>
    <cellStyle name="Table  - Style6 5 4" xfId="37080"/>
    <cellStyle name="Table  - Style6 5 4 2" xfId="37081"/>
    <cellStyle name="Table  - Style6 5 4 3" xfId="37082"/>
    <cellStyle name="Table  - Style6 5 5" xfId="37083"/>
    <cellStyle name="Table  - Style6 5 5 2" xfId="37084"/>
    <cellStyle name="Table  - Style6 5 5 3" xfId="37085"/>
    <cellStyle name="Table  - Style6 5 6" xfId="37086"/>
    <cellStyle name="Table  - Style6 5 6 2" xfId="37087"/>
    <cellStyle name="Table  - Style6 5 6 3" xfId="37088"/>
    <cellStyle name="Table  - Style6 5 7" xfId="37089"/>
    <cellStyle name="Table  - Style6 5 7 2" xfId="37090"/>
    <cellStyle name="Table  - Style6 5 7 3" xfId="37091"/>
    <cellStyle name="Table  - Style6 5 8" xfId="44828"/>
    <cellStyle name="Table  - Style6 6" xfId="37092"/>
    <cellStyle name="Table  - Style6 6 2" xfId="37093"/>
    <cellStyle name="Table  - Style6 7" xfId="37094"/>
    <cellStyle name="Table  - Style6 7 2" xfId="37095"/>
    <cellStyle name="Table  - Style6 7 3" xfId="37096"/>
    <cellStyle name="Table  - Style6 8" xfId="37097"/>
    <cellStyle name="Table  - Style6 8 2" xfId="37098"/>
    <cellStyle name="Table  - Style6 8 3" xfId="37099"/>
    <cellStyle name="Table  - Style6 9" xfId="37100"/>
    <cellStyle name="Table  - Style6 9 2" xfId="37101"/>
    <cellStyle name="Table  - Style6 9 3" xfId="37102"/>
    <cellStyle name="Tax_Rate" xfId="997"/>
    <cellStyle name="Title  - Style1" xfId="2419"/>
    <cellStyle name="Title  - Style1 2" xfId="42510"/>
    <cellStyle name="Title  - Style6" xfId="2420"/>
    <cellStyle name="Title  - Style6 2" xfId="42511"/>
    <cellStyle name="Title 10" xfId="2421"/>
    <cellStyle name="Title 10 2" xfId="42512"/>
    <cellStyle name="Title 11" xfId="2422"/>
    <cellStyle name="Title 11 2" xfId="42513"/>
    <cellStyle name="Title 12" xfId="2423"/>
    <cellStyle name="Title 12 2" xfId="42514"/>
    <cellStyle name="Title 13" xfId="37103"/>
    <cellStyle name="Title 14" xfId="37104"/>
    <cellStyle name="Title 15" xfId="37105"/>
    <cellStyle name="Title 16" xfId="37106"/>
    <cellStyle name="Title 17" xfId="37107"/>
    <cellStyle name="Title 18" xfId="37108"/>
    <cellStyle name="Title 19" xfId="37109"/>
    <cellStyle name="Title 2" xfId="998"/>
    <cellStyle name="Title 2 2" xfId="999"/>
    <cellStyle name="Title 2 2 2" xfId="2424"/>
    <cellStyle name="Title 2 2 2 2" xfId="37110"/>
    <cellStyle name="Title 2 2 3" xfId="42515"/>
    <cellStyle name="Title 2 2 4" xfId="42516"/>
    <cellStyle name="Title 2 3" xfId="1000"/>
    <cellStyle name="Title 2 3 2" xfId="37111"/>
    <cellStyle name="Title 2 3 3" xfId="42517"/>
    <cellStyle name="Title 2 4" xfId="2696"/>
    <cellStyle name="Title 2 5" xfId="42518"/>
    <cellStyle name="Title 2 6" xfId="42519"/>
    <cellStyle name="Title 20" xfId="37112"/>
    <cellStyle name="Title 21" xfId="37113"/>
    <cellStyle name="Title 22" xfId="37114"/>
    <cellStyle name="Title 23" xfId="37115"/>
    <cellStyle name="Title 24" xfId="37116"/>
    <cellStyle name="Title 25" xfId="37117"/>
    <cellStyle name="Title 3" xfId="1001"/>
    <cellStyle name="Title 3 2" xfId="1002"/>
    <cellStyle name="Title 3 2 2" xfId="37118"/>
    <cellStyle name="Title 3 2 3" xfId="42520"/>
    <cellStyle name="Title 3 3" xfId="37119"/>
    <cellStyle name="Title 3 4" xfId="42521"/>
    <cellStyle name="Title 3 5" xfId="42522"/>
    <cellStyle name="Title 3 6" xfId="42523"/>
    <cellStyle name="Title 4" xfId="1003"/>
    <cellStyle name="Title 4 2" xfId="37120"/>
    <cellStyle name="Title 4 3" xfId="45048"/>
    <cellStyle name="Title 4 4" xfId="1090"/>
    <cellStyle name="Title 5" xfId="2425"/>
    <cellStyle name="Title 5 2" xfId="42524"/>
    <cellStyle name="Title 6" xfId="2426"/>
    <cellStyle name="Title 6 2" xfId="42525"/>
    <cellStyle name="Title 7" xfId="2427"/>
    <cellStyle name="Title 7 2" xfId="42526"/>
    <cellStyle name="Title 8" xfId="2428"/>
    <cellStyle name="Title 8 2" xfId="42527"/>
    <cellStyle name="Title 9" xfId="2429"/>
    <cellStyle name="Title 9 2" xfId="42528"/>
    <cellStyle name="Total 2" xfId="1004"/>
    <cellStyle name="Total 2 2" xfId="1005"/>
    <cellStyle name="Total 2 2 2" xfId="2430"/>
    <cellStyle name="Total 2 2 2 10" xfId="37121"/>
    <cellStyle name="Total 2 2 2 10 2" xfId="37122"/>
    <cellStyle name="Total 2 2 2 10 3" xfId="37123"/>
    <cellStyle name="Total 2 2 2 11" xfId="37124"/>
    <cellStyle name="Total 2 2 2 11 2" xfId="37125"/>
    <cellStyle name="Total 2 2 2 11 3" xfId="37126"/>
    <cellStyle name="Total 2 2 2 12" xfId="44829"/>
    <cellStyle name="Total 2 2 2 2" xfId="37127"/>
    <cellStyle name="Total 2 2 2 2 2" xfId="37128"/>
    <cellStyle name="Total 2 2 2 2 2 2" xfId="37129"/>
    <cellStyle name="Total 2 2 2 2 2 3" xfId="37130"/>
    <cellStyle name="Total 2 2 2 2 3" xfId="37131"/>
    <cellStyle name="Total 2 2 2 2 3 2" xfId="37132"/>
    <cellStyle name="Total 2 2 2 2 3 3" xfId="37133"/>
    <cellStyle name="Total 2 2 2 2 4" xfId="37134"/>
    <cellStyle name="Total 2 2 2 2 4 2" xfId="37135"/>
    <cellStyle name="Total 2 2 2 2 4 3" xfId="37136"/>
    <cellStyle name="Total 2 2 2 2 5" xfId="37137"/>
    <cellStyle name="Total 2 2 2 2 5 2" xfId="37138"/>
    <cellStyle name="Total 2 2 2 2 5 3" xfId="37139"/>
    <cellStyle name="Total 2 2 2 2 6" xfId="37140"/>
    <cellStyle name="Total 2 2 2 2 6 2" xfId="37141"/>
    <cellStyle name="Total 2 2 2 2 6 3" xfId="37142"/>
    <cellStyle name="Total 2 2 2 2 7" xfId="37143"/>
    <cellStyle name="Total 2 2 2 2 7 2" xfId="37144"/>
    <cellStyle name="Total 2 2 2 2 7 3" xfId="37145"/>
    <cellStyle name="Total 2 2 2 2 8" xfId="44830"/>
    <cellStyle name="Total 2 2 2 3" xfId="37146"/>
    <cellStyle name="Total 2 2 2 3 2" xfId="37147"/>
    <cellStyle name="Total 2 2 2 3 2 2" xfId="37148"/>
    <cellStyle name="Total 2 2 2 3 2 3" xfId="37149"/>
    <cellStyle name="Total 2 2 2 3 3" xfId="37150"/>
    <cellStyle name="Total 2 2 2 3 3 2" xfId="37151"/>
    <cellStyle name="Total 2 2 2 3 3 3" xfId="37152"/>
    <cellStyle name="Total 2 2 2 3 4" xfId="37153"/>
    <cellStyle name="Total 2 2 2 3 4 2" xfId="37154"/>
    <cellStyle name="Total 2 2 2 3 4 3" xfId="37155"/>
    <cellStyle name="Total 2 2 2 3 5" xfId="37156"/>
    <cellStyle name="Total 2 2 2 3 5 2" xfId="37157"/>
    <cellStyle name="Total 2 2 2 3 5 3" xfId="37158"/>
    <cellStyle name="Total 2 2 2 3 6" xfId="37159"/>
    <cellStyle name="Total 2 2 2 3 6 2" xfId="37160"/>
    <cellStyle name="Total 2 2 2 3 6 3" xfId="37161"/>
    <cellStyle name="Total 2 2 2 3 7" xfId="37162"/>
    <cellStyle name="Total 2 2 2 3 7 2" xfId="37163"/>
    <cellStyle name="Total 2 2 2 3 7 3" xfId="37164"/>
    <cellStyle name="Total 2 2 2 3 8" xfId="44831"/>
    <cellStyle name="Total 2 2 2 4" xfId="37165"/>
    <cellStyle name="Total 2 2 2 4 2" xfId="37166"/>
    <cellStyle name="Total 2 2 2 4 2 2" xfId="37167"/>
    <cellStyle name="Total 2 2 2 4 2 3" xfId="37168"/>
    <cellStyle name="Total 2 2 2 4 3" xfId="37169"/>
    <cellStyle name="Total 2 2 2 4 3 2" xfId="37170"/>
    <cellStyle name="Total 2 2 2 4 3 3" xfId="37171"/>
    <cellStyle name="Total 2 2 2 4 4" xfId="37172"/>
    <cellStyle name="Total 2 2 2 4 4 2" xfId="37173"/>
    <cellStyle name="Total 2 2 2 4 4 3" xfId="37174"/>
    <cellStyle name="Total 2 2 2 4 5" xfId="37175"/>
    <cellStyle name="Total 2 2 2 4 5 2" xfId="37176"/>
    <cellStyle name="Total 2 2 2 4 5 3" xfId="37177"/>
    <cellStyle name="Total 2 2 2 4 6" xfId="37178"/>
    <cellStyle name="Total 2 2 2 4 6 2" xfId="37179"/>
    <cellStyle name="Total 2 2 2 4 6 3" xfId="37180"/>
    <cellStyle name="Total 2 2 2 4 7" xfId="37181"/>
    <cellStyle name="Total 2 2 2 4 7 2" xfId="37182"/>
    <cellStyle name="Total 2 2 2 4 7 3" xfId="37183"/>
    <cellStyle name="Total 2 2 2 4 8" xfId="44832"/>
    <cellStyle name="Total 2 2 2 5" xfId="37184"/>
    <cellStyle name="Total 2 2 2 5 2" xfId="37185"/>
    <cellStyle name="Total 2 2 2 5 2 2" xfId="37186"/>
    <cellStyle name="Total 2 2 2 5 2 3" xfId="37187"/>
    <cellStyle name="Total 2 2 2 5 3" xfId="37188"/>
    <cellStyle name="Total 2 2 2 5 3 2" xfId="37189"/>
    <cellStyle name="Total 2 2 2 5 3 3" xfId="37190"/>
    <cellStyle name="Total 2 2 2 5 4" xfId="37191"/>
    <cellStyle name="Total 2 2 2 5 4 2" xfId="37192"/>
    <cellStyle name="Total 2 2 2 5 4 3" xfId="37193"/>
    <cellStyle name="Total 2 2 2 5 5" xfId="37194"/>
    <cellStyle name="Total 2 2 2 5 5 2" xfId="37195"/>
    <cellStyle name="Total 2 2 2 5 5 3" xfId="37196"/>
    <cellStyle name="Total 2 2 2 5 6" xfId="37197"/>
    <cellStyle name="Total 2 2 2 5 6 2" xfId="37198"/>
    <cellStyle name="Total 2 2 2 5 6 3" xfId="37199"/>
    <cellStyle name="Total 2 2 2 5 7" xfId="37200"/>
    <cellStyle name="Total 2 2 2 5 7 2" xfId="37201"/>
    <cellStyle name="Total 2 2 2 5 7 3" xfId="37202"/>
    <cellStyle name="Total 2 2 2 5 8" xfId="44833"/>
    <cellStyle name="Total 2 2 2 6" xfId="37203"/>
    <cellStyle name="Total 2 2 2 6 2" xfId="37204"/>
    <cellStyle name="Total 2 2 2 6 3" xfId="37205"/>
    <cellStyle name="Total 2 2 2 7" xfId="37206"/>
    <cellStyle name="Total 2 2 2 7 2" xfId="37207"/>
    <cellStyle name="Total 2 2 2 7 3" xfId="37208"/>
    <cellStyle name="Total 2 2 2 8" xfId="37209"/>
    <cellStyle name="Total 2 2 2 8 2" xfId="37210"/>
    <cellStyle name="Total 2 2 2 8 3" xfId="37211"/>
    <cellStyle name="Total 2 2 2 9" xfId="37212"/>
    <cellStyle name="Total 2 2 2 9 2" xfId="37213"/>
    <cellStyle name="Total 2 2 2 9 3" xfId="37214"/>
    <cellStyle name="Total 2 2 3" xfId="2431"/>
    <cellStyle name="Total 2 2 3 10" xfId="37215"/>
    <cellStyle name="Total 2 2 3 10 2" xfId="37216"/>
    <cellStyle name="Total 2 2 3 10 3" xfId="37217"/>
    <cellStyle name="Total 2 2 3 11" xfId="37218"/>
    <cellStyle name="Total 2 2 3 11 2" xfId="37219"/>
    <cellStyle name="Total 2 2 3 11 3" xfId="37220"/>
    <cellStyle name="Total 2 2 3 12" xfId="44834"/>
    <cellStyle name="Total 2 2 3 2" xfId="37221"/>
    <cellStyle name="Total 2 2 3 2 2" xfId="37222"/>
    <cellStyle name="Total 2 2 3 2 2 2" xfId="37223"/>
    <cellStyle name="Total 2 2 3 2 2 3" xfId="37224"/>
    <cellStyle name="Total 2 2 3 2 3" xfId="37225"/>
    <cellStyle name="Total 2 2 3 2 3 2" xfId="37226"/>
    <cellStyle name="Total 2 2 3 2 3 3" xfId="37227"/>
    <cellStyle name="Total 2 2 3 2 4" xfId="37228"/>
    <cellStyle name="Total 2 2 3 2 4 2" xfId="37229"/>
    <cellStyle name="Total 2 2 3 2 4 3" xfId="37230"/>
    <cellStyle name="Total 2 2 3 2 5" xfId="37231"/>
    <cellStyle name="Total 2 2 3 2 5 2" xfId="37232"/>
    <cellStyle name="Total 2 2 3 2 5 3" xfId="37233"/>
    <cellStyle name="Total 2 2 3 2 6" xfId="37234"/>
    <cellStyle name="Total 2 2 3 2 6 2" xfId="37235"/>
    <cellStyle name="Total 2 2 3 2 6 3" xfId="37236"/>
    <cellStyle name="Total 2 2 3 2 7" xfId="37237"/>
    <cellStyle name="Total 2 2 3 2 7 2" xfId="37238"/>
    <cellStyle name="Total 2 2 3 2 7 3" xfId="37239"/>
    <cellStyle name="Total 2 2 3 2 8" xfId="44835"/>
    <cellStyle name="Total 2 2 3 3" xfId="37240"/>
    <cellStyle name="Total 2 2 3 3 2" xfId="37241"/>
    <cellStyle name="Total 2 2 3 3 2 2" xfId="37242"/>
    <cellStyle name="Total 2 2 3 3 2 3" xfId="37243"/>
    <cellStyle name="Total 2 2 3 3 3" xfId="37244"/>
    <cellStyle name="Total 2 2 3 3 3 2" xfId="37245"/>
    <cellStyle name="Total 2 2 3 3 3 3" xfId="37246"/>
    <cellStyle name="Total 2 2 3 3 4" xfId="37247"/>
    <cellStyle name="Total 2 2 3 3 4 2" xfId="37248"/>
    <cellStyle name="Total 2 2 3 3 4 3" xfId="37249"/>
    <cellStyle name="Total 2 2 3 3 5" xfId="37250"/>
    <cellStyle name="Total 2 2 3 3 5 2" xfId="37251"/>
    <cellStyle name="Total 2 2 3 3 5 3" xfId="37252"/>
    <cellStyle name="Total 2 2 3 3 6" xfId="37253"/>
    <cellStyle name="Total 2 2 3 3 6 2" xfId="37254"/>
    <cellStyle name="Total 2 2 3 3 6 3" xfId="37255"/>
    <cellStyle name="Total 2 2 3 3 7" xfId="37256"/>
    <cellStyle name="Total 2 2 3 3 7 2" xfId="37257"/>
    <cellStyle name="Total 2 2 3 3 7 3" xfId="37258"/>
    <cellStyle name="Total 2 2 3 3 8" xfId="44836"/>
    <cellStyle name="Total 2 2 3 4" xfId="37259"/>
    <cellStyle name="Total 2 2 3 4 2" xfId="37260"/>
    <cellStyle name="Total 2 2 3 4 2 2" xfId="37261"/>
    <cellStyle name="Total 2 2 3 4 2 3" xfId="37262"/>
    <cellStyle name="Total 2 2 3 4 3" xfId="37263"/>
    <cellStyle name="Total 2 2 3 4 3 2" xfId="37264"/>
    <cellStyle name="Total 2 2 3 4 3 3" xfId="37265"/>
    <cellStyle name="Total 2 2 3 4 4" xfId="37266"/>
    <cellStyle name="Total 2 2 3 4 4 2" xfId="37267"/>
    <cellStyle name="Total 2 2 3 4 4 3" xfId="37268"/>
    <cellStyle name="Total 2 2 3 4 5" xfId="37269"/>
    <cellStyle name="Total 2 2 3 4 5 2" xfId="37270"/>
    <cellStyle name="Total 2 2 3 4 5 3" xfId="37271"/>
    <cellStyle name="Total 2 2 3 4 6" xfId="37272"/>
    <cellStyle name="Total 2 2 3 4 6 2" xfId="37273"/>
    <cellStyle name="Total 2 2 3 4 6 3" xfId="37274"/>
    <cellStyle name="Total 2 2 3 4 7" xfId="37275"/>
    <cellStyle name="Total 2 2 3 4 7 2" xfId="37276"/>
    <cellStyle name="Total 2 2 3 4 7 3" xfId="37277"/>
    <cellStyle name="Total 2 2 3 4 8" xfId="44837"/>
    <cellStyle name="Total 2 2 3 5" xfId="37278"/>
    <cellStyle name="Total 2 2 3 5 2" xfId="37279"/>
    <cellStyle name="Total 2 2 3 5 2 2" xfId="37280"/>
    <cellStyle name="Total 2 2 3 5 2 3" xfId="37281"/>
    <cellStyle name="Total 2 2 3 5 3" xfId="37282"/>
    <cellStyle name="Total 2 2 3 5 3 2" xfId="37283"/>
    <cellStyle name="Total 2 2 3 5 3 3" xfId="37284"/>
    <cellStyle name="Total 2 2 3 5 4" xfId="37285"/>
    <cellStyle name="Total 2 2 3 5 4 2" xfId="37286"/>
    <cellStyle name="Total 2 2 3 5 4 3" xfId="37287"/>
    <cellStyle name="Total 2 2 3 5 5" xfId="37288"/>
    <cellStyle name="Total 2 2 3 5 5 2" xfId="37289"/>
    <cellStyle name="Total 2 2 3 5 5 3" xfId="37290"/>
    <cellStyle name="Total 2 2 3 5 6" xfId="37291"/>
    <cellStyle name="Total 2 2 3 5 6 2" xfId="37292"/>
    <cellStyle name="Total 2 2 3 5 6 3" xfId="37293"/>
    <cellStyle name="Total 2 2 3 5 7" xfId="37294"/>
    <cellStyle name="Total 2 2 3 5 7 2" xfId="37295"/>
    <cellStyle name="Total 2 2 3 5 7 3" xfId="37296"/>
    <cellStyle name="Total 2 2 3 5 8" xfId="44838"/>
    <cellStyle name="Total 2 2 3 6" xfId="37297"/>
    <cellStyle name="Total 2 2 3 6 2" xfId="37298"/>
    <cellStyle name="Total 2 2 3 6 3" xfId="37299"/>
    <cellStyle name="Total 2 2 3 7" xfId="37300"/>
    <cellStyle name="Total 2 2 3 7 2" xfId="37301"/>
    <cellStyle name="Total 2 2 3 7 3" xfId="37302"/>
    <cellStyle name="Total 2 2 3 8" xfId="37303"/>
    <cellStyle name="Total 2 2 3 8 2" xfId="37304"/>
    <cellStyle name="Total 2 2 3 8 3" xfId="37305"/>
    <cellStyle name="Total 2 2 3 9" xfId="37306"/>
    <cellStyle name="Total 2 2 3 9 2" xfId="37307"/>
    <cellStyle name="Total 2 2 3 9 3" xfId="37308"/>
    <cellStyle name="Total 2 2 4" xfId="37309"/>
    <cellStyle name="Total 2 2 4 2" xfId="37310"/>
    <cellStyle name="Total 2 2 4 2 2" xfId="37311"/>
    <cellStyle name="Total 2 2 4 2 3" xfId="37312"/>
    <cellStyle name="Total 2 2 4 3" xfId="37313"/>
    <cellStyle name="Total 2 2 4 3 2" xfId="37314"/>
    <cellStyle name="Total 2 2 4 3 3" xfId="37315"/>
    <cellStyle name="Total 2 2 4 4" xfId="37316"/>
    <cellStyle name="Total 2 2 4 4 2" xfId="37317"/>
    <cellStyle name="Total 2 2 4 4 3" xfId="37318"/>
    <cellStyle name="Total 2 2 4 5" xfId="37319"/>
    <cellStyle name="Total 2 2 4 5 2" xfId="37320"/>
    <cellStyle name="Total 2 2 4 5 3" xfId="37321"/>
    <cellStyle name="Total 2 2 4 6" xfId="37322"/>
    <cellStyle name="Total 2 2 4 6 2" xfId="37323"/>
    <cellStyle name="Total 2 2 4 6 3" xfId="37324"/>
    <cellStyle name="Total 2 2 4 7" xfId="37325"/>
    <cellStyle name="Total 2 2 4 7 2" xfId="37326"/>
    <cellStyle name="Total 2 2 4 7 3" xfId="37327"/>
    <cellStyle name="Total 2 2 4 8" xfId="44839"/>
    <cellStyle name="Total 2 2 5" xfId="37328"/>
    <cellStyle name="Total 2 2 5 2" xfId="37329"/>
    <cellStyle name="Total 2 2 5 2 2" xfId="37330"/>
    <cellStyle name="Total 2 2 5 2 3" xfId="37331"/>
    <cellStyle name="Total 2 2 5 3" xfId="37332"/>
    <cellStyle name="Total 2 2 5 3 2" xfId="37333"/>
    <cellStyle name="Total 2 2 5 3 3" xfId="37334"/>
    <cellStyle name="Total 2 2 5 4" xfId="37335"/>
    <cellStyle name="Total 2 2 5 4 2" xfId="37336"/>
    <cellStyle name="Total 2 2 5 4 3" xfId="37337"/>
    <cellStyle name="Total 2 2 5 5" xfId="37338"/>
    <cellStyle name="Total 2 2 5 5 2" xfId="37339"/>
    <cellStyle name="Total 2 2 5 5 3" xfId="37340"/>
    <cellStyle name="Total 2 2 5 6" xfId="37341"/>
    <cellStyle name="Total 2 2 5 6 2" xfId="37342"/>
    <cellStyle name="Total 2 2 5 6 3" xfId="37343"/>
    <cellStyle name="Total 2 2 5 7" xfId="37344"/>
    <cellStyle name="Total 2 2 5 7 2" xfId="37345"/>
    <cellStyle name="Total 2 2 5 7 3" xfId="37346"/>
    <cellStyle name="Total 2 2 5 8" xfId="44840"/>
    <cellStyle name="Total 2 2 6" xfId="37347"/>
    <cellStyle name="Total 2 2 7" xfId="37348"/>
    <cellStyle name="Total 2 3" xfId="1006"/>
    <cellStyle name="Total 2 3 10" xfId="37349"/>
    <cellStyle name="Total 2 3 10 2" xfId="37350"/>
    <cellStyle name="Total 2 3 10 3" xfId="37351"/>
    <cellStyle name="Total 2 3 11" xfId="37352"/>
    <cellStyle name="Total 2 3 11 2" xfId="37353"/>
    <cellStyle name="Total 2 3 11 3" xfId="37354"/>
    <cellStyle name="Total 2 3 12" xfId="37355"/>
    <cellStyle name="Total 2 3 12 2" xfId="37356"/>
    <cellStyle name="Total 2 3 12 3" xfId="37357"/>
    <cellStyle name="Total 2 3 13" xfId="37358"/>
    <cellStyle name="Total 2 3 14" xfId="37359"/>
    <cellStyle name="Total 2 3 2" xfId="37360"/>
    <cellStyle name="Total 2 3 2 10" xfId="37361"/>
    <cellStyle name="Total 2 3 2 10 2" xfId="37362"/>
    <cellStyle name="Total 2 3 2 10 3" xfId="37363"/>
    <cellStyle name="Total 2 3 2 11" xfId="37364"/>
    <cellStyle name="Total 2 3 2 11 2" xfId="37365"/>
    <cellStyle name="Total 2 3 2 11 3" xfId="37366"/>
    <cellStyle name="Total 2 3 2 12" xfId="37367"/>
    <cellStyle name="Total 2 3 2 13" xfId="37368"/>
    <cellStyle name="Total 2 3 2 2" xfId="37369"/>
    <cellStyle name="Total 2 3 2 2 2" xfId="37370"/>
    <cellStyle name="Total 2 3 2 2 2 2" xfId="37371"/>
    <cellStyle name="Total 2 3 2 2 2 3" xfId="37372"/>
    <cellStyle name="Total 2 3 2 2 3" xfId="37373"/>
    <cellStyle name="Total 2 3 2 2 3 2" xfId="37374"/>
    <cellStyle name="Total 2 3 2 2 3 3" xfId="37375"/>
    <cellStyle name="Total 2 3 2 2 4" xfId="37376"/>
    <cellStyle name="Total 2 3 2 2 4 2" xfId="37377"/>
    <cellStyle name="Total 2 3 2 2 4 3" xfId="37378"/>
    <cellStyle name="Total 2 3 2 2 5" xfId="37379"/>
    <cellStyle name="Total 2 3 2 2 5 2" xfId="37380"/>
    <cellStyle name="Total 2 3 2 2 5 3" xfId="37381"/>
    <cellStyle name="Total 2 3 2 2 6" xfId="37382"/>
    <cellStyle name="Total 2 3 2 2 6 2" xfId="37383"/>
    <cellStyle name="Total 2 3 2 2 6 3" xfId="37384"/>
    <cellStyle name="Total 2 3 2 2 7" xfId="37385"/>
    <cellStyle name="Total 2 3 2 2 7 2" xfId="37386"/>
    <cellStyle name="Total 2 3 2 2 7 3" xfId="37387"/>
    <cellStyle name="Total 2 3 2 2 8" xfId="37388"/>
    <cellStyle name="Total 2 3 2 2 9" xfId="37389"/>
    <cellStyle name="Total 2 3 2 3" xfId="37390"/>
    <cellStyle name="Total 2 3 2 3 2" xfId="37391"/>
    <cellStyle name="Total 2 3 2 3 2 2" xfId="37392"/>
    <cellStyle name="Total 2 3 2 3 2 3" xfId="37393"/>
    <cellStyle name="Total 2 3 2 3 3" xfId="37394"/>
    <cellStyle name="Total 2 3 2 3 3 2" xfId="37395"/>
    <cellStyle name="Total 2 3 2 3 3 3" xfId="37396"/>
    <cellStyle name="Total 2 3 2 3 4" xfId="37397"/>
    <cellStyle name="Total 2 3 2 3 4 2" xfId="37398"/>
    <cellStyle name="Total 2 3 2 3 4 3" xfId="37399"/>
    <cellStyle name="Total 2 3 2 3 5" xfId="37400"/>
    <cellStyle name="Total 2 3 2 3 5 2" xfId="37401"/>
    <cellStyle name="Total 2 3 2 3 5 3" xfId="37402"/>
    <cellStyle name="Total 2 3 2 3 6" xfId="37403"/>
    <cellStyle name="Total 2 3 2 3 6 2" xfId="37404"/>
    <cellStyle name="Total 2 3 2 3 6 3" xfId="37405"/>
    <cellStyle name="Total 2 3 2 3 7" xfId="37406"/>
    <cellStyle name="Total 2 3 2 3 7 2" xfId="37407"/>
    <cellStyle name="Total 2 3 2 3 7 3" xfId="37408"/>
    <cellStyle name="Total 2 3 2 3 8" xfId="37409"/>
    <cellStyle name="Total 2 3 2 3 9" xfId="37410"/>
    <cellStyle name="Total 2 3 2 4" xfId="37411"/>
    <cellStyle name="Total 2 3 2 4 2" xfId="37412"/>
    <cellStyle name="Total 2 3 2 4 2 2" xfId="37413"/>
    <cellStyle name="Total 2 3 2 4 2 3" xfId="37414"/>
    <cellStyle name="Total 2 3 2 4 3" xfId="37415"/>
    <cellStyle name="Total 2 3 2 4 3 2" xfId="37416"/>
    <cellStyle name="Total 2 3 2 4 3 3" xfId="37417"/>
    <cellStyle name="Total 2 3 2 4 4" xfId="37418"/>
    <cellStyle name="Total 2 3 2 4 4 2" xfId="37419"/>
    <cellStyle name="Total 2 3 2 4 4 3" xfId="37420"/>
    <cellStyle name="Total 2 3 2 4 5" xfId="37421"/>
    <cellStyle name="Total 2 3 2 4 5 2" xfId="37422"/>
    <cellStyle name="Total 2 3 2 4 5 3" xfId="37423"/>
    <cellStyle name="Total 2 3 2 4 6" xfId="37424"/>
    <cellStyle name="Total 2 3 2 4 6 2" xfId="37425"/>
    <cellStyle name="Total 2 3 2 4 6 3" xfId="37426"/>
    <cellStyle name="Total 2 3 2 4 7" xfId="37427"/>
    <cellStyle name="Total 2 3 2 4 7 2" xfId="37428"/>
    <cellStyle name="Total 2 3 2 4 7 3" xfId="37429"/>
    <cellStyle name="Total 2 3 2 4 8" xfId="37430"/>
    <cellStyle name="Total 2 3 2 4 9" xfId="37431"/>
    <cellStyle name="Total 2 3 2 5" xfId="37432"/>
    <cellStyle name="Total 2 3 2 5 2" xfId="37433"/>
    <cellStyle name="Total 2 3 2 5 2 2" xfId="37434"/>
    <cellStyle name="Total 2 3 2 5 2 3" xfId="37435"/>
    <cellStyle name="Total 2 3 2 5 3" xfId="37436"/>
    <cellStyle name="Total 2 3 2 5 3 2" xfId="37437"/>
    <cellStyle name="Total 2 3 2 5 3 3" xfId="37438"/>
    <cellStyle name="Total 2 3 2 5 4" xfId="37439"/>
    <cellStyle name="Total 2 3 2 5 4 2" xfId="37440"/>
    <cellStyle name="Total 2 3 2 5 4 3" xfId="37441"/>
    <cellStyle name="Total 2 3 2 5 5" xfId="37442"/>
    <cellStyle name="Total 2 3 2 5 5 2" xfId="37443"/>
    <cellStyle name="Total 2 3 2 5 5 3" xfId="37444"/>
    <cellStyle name="Total 2 3 2 5 6" xfId="37445"/>
    <cellStyle name="Total 2 3 2 5 6 2" xfId="37446"/>
    <cellStyle name="Total 2 3 2 5 6 3" xfId="37447"/>
    <cellStyle name="Total 2 3 2 5 7" xfId="37448"/>
    <cellStyle name="Total 2 3 2 5 7 2" xfId="37449"/>
    <cellStyle name="Total 2 3 2 5 7 3" xfId="37450"/>
    <cellStyle name="Total 2 3 2 5 8" xfId="37451"/>
    <cellStyle name="Total 2 3 2 5 9" xfId="37452"/>
    <cellStyle name="Total 2 3 2 6" xfId="37453"/>
    <cellStyle name="Total 2 3 2 6 2" xfId="37454"/>
    <cellStyle name="Total 2 3 2 6 3" xfId="37455"/>
    <cellStyle name="Total 2 3 2 7" xfId="37456"/>
    <cellStyle name="Total 2 3 2 7 2" xfId="37457"/>
    <cellStyle name="Total 2 3 2 7 3" xfId="37458"/>
    <cellStyle name="Total 2 3 2 8" xfId="37459"/>
    <cellStyle name="Total 2 3 2 8 2" xfId="37460"/>
    <cellStyle name="Total 2 3 2 8 3" xfId="37461"/>
    <cellStyle name="Total 2 3 2 9" xfId="37462"/>
    <cellStyle name="Total 2 3 2 9 2" xfId="37463"/>
    <cellStyle name="Total 2 3 2 9 3" xfId="37464"/>
    <cellStyle name="Total 2 3 3" xfId="37465"/>
    <cellStyle name="Total 2 3 3 2" xfId="37466"/>
    <cellStyle name="Total 2 3 3 2 2" xfId="37467"/>
    <cellStyle name="Total 2 3 3 2 3" xfId="37468"/>
    <cellStyle name="Total 2 3 3 3" xfId="37469"/>
    <cellStyle name="Total 2 3 3 3 2" xfId="37470"/>
    <cellStyle name="Total 2 3 3 3 3" xfId="37471"/>
    <cellStyle name="Total 2 3 3 4" xfId="37472"/>
    <cellStyle name="Total 2 3 3 4 2" xfId="37473"/>
    <cellStyle name="Total 2 3 3 4 3" xfId="37474"/>
    <cellStyle name="Total 2 3 3 5" xfId="37475"/>
    <cellStyle name="Total 2 3 3 5 2" xfId="37476"/>
    <cellStyle name="Total 2 3 3 5 3" xfId="37477"/>
    <cellStyle name="Total 2 3 3 6" xfId="37478"/>
    <cellStyle name="Total 2 3 3 6 2" xfId="37479"/>
    <cellStyle name="Total 2 3 3 6 3" xfId="37480"/>
    <cellStyle name="Total 2 3 3 7" xfId="37481"/>
    <cellStyle name="Total 2 3 3 7 2" xfId="37482"/>
    <cellStyle name="Total 2 3 3 7 3" xfId="37483"/>
    <cellStyle name="Total 2 3 3 8" xfId="37484"/>
    <cellStyle name="Total 2 3 3 9" xfId="37485"/>
    <cellStyle name="Total 2 3 4" xfId="37486"/>
    <cellStyle name="Total 2 3 4 2" xfId="37487"/>
    <cellStyle name="Total 2 3 4 2 2" xfId="37488"/>
    <cellStyle name="Total 2 3 4 2 3" xfId="37489"/>
    <cellStyle name="Total 2 3 4 3" xfId="37490"/>
    <cellStyle name="Total 2 3 4 3 2" xfId="37491"/>
    <cellStyle name="Total 2 3 4 3 3" xfId="37492"/>
    <cellStyle name="Total 2 3 4 4" xfId="37493"/>
    <cellStyle name="Total 2 3 4 4 2" xfId="37494"/>
    <cellStyle name="Total 2 3 4 4 3" xfId="37495"/>
    <cellStyle name="Total 2 3 4 5" xfId="37496"/>
    <cellStyle name="Total 2 3 4 5 2" xfId="37497"/>
    <cellStyle name="Total 2 3 4 5 3" xfId="37498"/>
    <cellStyle name="Total 2 3 4 6" xfId="37499"/>
    <cellStyle name="Total 2 3 4 6 2" xfId="37500"/>
    <cellStyle name="Total 2 3 4 6 3" xfId="37501"/>
    <cellStyle name="Total 2 3 4 7" xfId="37502"/>
    <cellStyle name="Total 2 3 4 7 2" xfId="37503"/>
    <cellStyle name="Total 2 3 4 7 3" xfId="37504"/>
    <cellStyle name="Total 2 3 4 8" xfId="37505"/>
    <cellStyle name="Total 2 3 4 9" xfId="37506"/>
    <cellStyle name="Total 2 3 5" xfId="37507"/>
    <cellStyle name="Total 2 3 5 2" xfId="37508"/>
    <cellStyle name="Total 2 3 5 2 2" xfId="37509"/>
    <cellStyle name="Total 2 3 5 2 3" xfId="37510"/>
    <cellStyle name="Total 2 3 5 3" xfId="37511"/>
    <cellStyle name="Total 2 3 5 3 2" xfId="37512"/>
    <cellStyle name="Total 2 3 5 3 3" xfId="37513"/>
    <cellStyle name="Total 2 3 5 4" xfId="37514"/>
    <cellStyle name="Total 2 3 5 4 2" xfId="37515"/>
    <cellStyle name="Total 2 3 5 4 3" xfId="37516"/>
    <cellStyle name="Total 2 3 5 5" xfId="37517"/>
    <cellStyle name="Total 2 3 5 5 2" xfId="37518"/>
    <cellStyle name="Total 2 3 5 5 3" xfId="37519"/>
    <cellStyle name="Total 2 3 5 6" xfId="37520"/>
    <cellStyle name="Total 2 3 5 6 2" xfId="37521"/>
    <cellStyle name="Total 2 3 5 6 3" xfId="37522"/>
    <cellStyle name="Total 2 3 5 7" xfId="37523"/>
    <cellStyle name="Total 2 3 5 7 2" xfId="37524"/>
    <cellStyle name="Total 2 3 5 7 3" xfId="37525"/>
    <cellStyle name="Total 2 3 5 8" xfId="37526"/>
    <cellStyle name="Total 2 3 5 9" xfId="37527"/>
    <cellStyle name="Total 2 3 6" xfId="37528"/>
    <cellStyle name="Total 2 3 6 2" xfId="37529"/>
    <cellStyle name="Total 2 3 6 2 2" xfId="37530"/>
    <cellStyle name="Total 2 3 6 2 3" xfId="37531"/>
    <cellStyle name="Total 2 3 6 3" xfId="37532"/>
    <cellStyle name="Total 2 3 6 3 2" xfId="37533"/>
    <cellStyle name="Total 2 3 6 3 3" xfId="37534"/>
    <cellStyle name="Total 2 3 6 4" xfId="37535"/>
    <cellStyle name="Total 2 3 6 4 2" xfId="37536"/>
    <cellStyle name="Total 2 3 6 4 3" xfId="37537"/>
    <cellStyle name="Total 2 3 6 5" xfId="37538"/>
    <cellStyle name="Total 2 3 6 5 2" xfId="37539"/>
    <cellStyle name="Total 2 3 6 5 3" xfId="37540"/>
    <cellStyle name="Total 2 3 6 6" xfId="37541"/>
    <cellStyle name="Total 2 3 6 6 2" xfId="37542"/>
    <cellStyle name="Total 2 3 6 6 3" xfId="37543"/>
    <cellStyle name="Total 2 3 6 7" xfId="37544"/>
    <cellStyle name="Total 2 3 6 7 2" xfId="37545"/>
    <cellStyle name="Total 2 3 6 7 3" xfId="37546"/>
    <cellStyle name="Total 2 3 6 8" xfId="37547"/>
    <cellStyle name="Total 2 3 6 9" xfId="37548"/>
    <cellStyle name="Total 2 3 7" xfId="37549"/>
    <cellStyle name="Total 2 3 7 2" xfId="37550"/>
    <cellStyle name="Total 2 3 7 3" xfId="37551"/>
    <cellStyle name="Total 2 3 8" xfId="37552"/>
    <cellStyle name="Total 2 3 8 2" xfId="37553"/>
    <cellStyle name="Total 2 3 8 3" xfId="37554"/>
    <cellStyle name="Total 2 3 9" xfId="37555"/>
    <cellStyle name="Total 2 3 9 2" xfId="37556"/>
    <cellStyle name="Total 2 3 9 3" xfId="37557"/>
    <cellStyle name="Total 2 4" xfId="1007"/>
    <cellStyle name="Total 2 4 10" xfId="37558"/>
    <cellStyle name="Total 2 4 10 2" xfId="37559"/>
    <cellStyle name="Total 2 4 10 3" xfId="37560"/>
    <cellStyle name="Total 2 4 11" xfId="37561"/>
    <cellStyle name="Total 2 4 11 2" xfId="37562"/>
    <cellStyle name="Total 2 4 11 3" xfId="37563"/>
    <cellStyle name="Total 2 4 12" xfId="37564"/>
    <cellStyle name="Total 2 4 12 2" xfId="37565"/>
    <cellStyle name="Total 2 4 12 3" xfId="37566"/>
    <cellStyle name="Total 2 4 13" xfId="37567"/>
    <cellStyle name="Total 2 4 14" xfId="37568"/>
    <cellStyle name="Total 2 4 2" xfId="37569"/>
    <cellStyle name="Total 2 4 2 10" xfId="37570"/>
    <cellStyle name="Total 2 4 2 10 2" xfId="37571"/>
    <cellStyle name="Total 2 4 2 10 3" xfId="37572"/>
    <cellStyle name="Total 2 4 2 11" xfId="37573"/>
    <cellStyle name="Total 2 4 2 11 2" xfId="37574"/>
    <cellStyle name="Total 2 4 2 11 3" xfId="37575"/>
    <cellStyle name="Total 2 4 2 12" xfId="37576"/>
    <cellStyle name="Total 2 4 2 13" xfId="37577"/>
    <cellStyle name="Total 2 4 2 2" xfId="37578"/>
    <cellStyle name="Total 2 4 2 2 2" xfId="37579"/>
    <cellStyle name="Total 2 4 2 2 2 2" xfId="37580"/>
    <cellStyle name="Total 2 4 2 2 2 3" xfId="37581"/>
    <cellStyle name="Total 2 4 2 2 3" xfId="37582"/>
    <cellStyle name="Total 2 4 2 2 3 2" xfId="37583"/>
    <cellStyle name="Total 2 4 2 2 3 3" xfId="37584"/>
    <cellStyle name="Total 2 4 2 2 4" xfId="37585"/>
    <cellStyle name="Total 2 4 2 2 4 2" xfId="37586"/>
    <cellStyle name="Total 2 4 2 2 4 3" xfId="37587"/>
    <cellStyle name="Total 2 4 2 2 5" xfId="37588"/>
    <cellStyle name="Total 2 4 2 2 5 2" xfId="37589"/>
    <cellStyle name="Total 2 4 2 2 5 3" xfId="37590"/>
    <cellStyle name="Total 2 4 2 2 6" xfId="37591"/>
    <cellStyle name="Total 2 4 2 2 6 2" xfId="37592"/>
    <cellStyle name="Total 2 4 2 2 6 3" xfId="37593"/>
    <cellStyle name="Total 2 4 2 2 7" xfId="37594"/>
    <cellStyle name="Total 2 4 2 2 7 2" xfId="37595"/>
    <cellStyle name="Total 2 4 2 2 7 3" xfId="37596"/>
    <cellStyle name="Total 2 4 2 2 8" xfId="37597"/>
    <cellStyle name="Total 2 4 2 2 9" xfId="37598"/>
    <cellStyle name="Total 2 4 2 3" xfId="37599"/>
    <cellStyle name="Total 2 4 2 3 2" xfId="37600"/>
    <cellStyle name="Total 2 4 2 3 2 2" xfId="37601"/>
    <cellStyle name="Total 2 4 2 3 2 3" xfId="37602"/>
    <cellStyle name="Total 2 4 2 3 3" xfId="37603"/>
    <cellStyle name="Total 2 4 2 3 3 2" xfId="37604"/>
    <cellStyle name="Total 2 4 2 3 3 3" xfId="37605"/>
    <cellStyle name="Total 2 4 2 3 4" xfId="37606"/>
    <cellStyle name="Total 2 4 2 3 4 2" xfId="37607"/>
    <cellStyle name="Total 2 4 2 3 4 3" xfId="37608"/>
    <cellStyle name="Total 2 4 2 3 5" xfId="37609"/>
    <cellStyle name="Total 2 4 2 3 5 2" xfId="37610"/>
    <cellStyle name="Total 2 4 2 3 5 3" xfId="37611"/>
    <cellStyle name="Total 2 4 2 3 6" xfId="37612"/>
    <cellStyle name="Total 2 4 2 3 6 2" xfId="37613"/>
    <cellStyle name="Total 2 4 2 3 6 3" xfId="37614"/>
    <cellStyle name="Total 2 4 2 3 7" xfId="37615"/>
    <cellStyle name="Total 2 4 2 3 7 2" xfId="37616"/>
    <cellStyle name="Total 2 4 2 3 7 3" xfId="37617"/>
    <cellStyle name="Total 2 4 2 3 8" xfId="37618"/>
    <cellStyle name="Total 2 4 2 3 9" xfId="37619"/>
    <cellStyle name="Total 2 4 2 4" xfId="37620"/>
    <cellStyle name="Total 2 4 2 4 2" xfId="37621"/>
    <cellStyle name="Total 2 4 2 4 2 2" xfId="37622"/>
    <cellStyle name="Total 2 4 2 4 2 3" xfId="37623"/>
    <cellStyle name="Total 2 4 2 4 3" xfId="37624"/>
    <cellStyle name="Total 2 4 2 4 3 2" xfId="37625"/>
    <cellStyle name="Total 2 4 2 4 3 3" xfId="37626"/>
    <cellStyle name="Total 2 4 2 4 4" xfId="37627"/>
    <cellStyle name="Total 2 4 2 4 4 2" xfId="37628"/>
    <cellStyle name="Total 2 4 2 4 4 3" xfId="37629"/>
    <cellStyle name="Total 2 4 2 4 5" xfId="37630"/>
    <cellStyle name="Total 2 4 2 4 5 2" xfId="37631"/>
    <cellStyle name="Total 2 4 2 4 5 3" xfId="37632"/>
    <cellStyle name="Total 2 4 2 4 6" xfId="37633"/>
    <cellStyle name="Total 2 4 2 4 6 2" xfId="37634"/>
    <cellStyle name="Total 2 4 2 4 6 3" xfId="37635"/>
    <cellStyle name="Total 2 4 2 4 7" xfId="37636"/>
    <cellStyle name="Total 2 4 2 4 7 2" xfId="37637"/>
    <cellStyle name="Total 2 4 2 4 7 3" xfId="37638"/>
    <cellStyle name="Total 2 4 2 4 8" xfId="37639"/>
    <cellStyle name="Total 2 4 2 4 9" xfId="37640"/>
    <cellStyle name="Total 2 4 2 5" xfId="37641"/>
    <cellStyle name="Total 2 4 2 5 2" xfId="37642"/>
    <cellStyle name="Total 2 4 2 5 2 2" xfId="37643"/>
    <cellStyle name="Total 2 4 2 5 2 3" xfId="37644"/>
    <cellStyle name="Total 2 4 2 5 3" xfId="37645"/>
    <cellStyle name="Total 2 4 2 5 3 2" xfId="37646"/>
    <cellStyle name="Total 2 4 2 5 3 3" xfId="37647"/>
    <cellStyle name="Total 2 4 2 5 4" xfId="37648"/>
    <cellStyle name="Total 2 4 2 5 4 2" xfId="37649"/>
    <cellStyle name="Total 2 4 2 5 4 3" xfId="37650"/>
    <cellStyle name="Total 2 4 2 5 5" xfId="37651"/>
    <cellStyle name="Total 2 4 2 5 5 2" xfId="37652"/>
    <cellStyle name="Total 2 4 2 5 5 3" xfId="37653"/>
    <cellStyle name="Total 2 4 2 5 6" xfId="37654"/>
    <cellStyle name="Total 2 4 2 5 6 2" xfId="37655"/>
    <cellStyle name="Total 2 4 2 5 6 3" xfId="37656"/>
    <cellStyle name="Total 2 4 2 5 7" xfId="37657"/>
    <cellStyle name="Total 2 4 2 5 7 2" xfId="37658"/>
    <cellStyle name="Total 2 4 2 5 7 3" xfId="37659"/>
    <cellStyle name="Total 2 4 2 5 8" xfId="37660"/>
    <cellStyle name="Total 2 4 2 5 9" xfId="37661"/>
    <cellStyle name="Total 2 4 2 6" xfId="37662"/>
    <cellStyle name="Total 2 4 2 6 2" xfId="37663"/>
    <cellStyle name="Total 2 4 2 6 3" xfId="37664"/>
    <cellStyle name="Total 2 4 2 7" xfId="37665"/>
    <cellStyle name="Total 2 4 2 7 2" xfId="37666"/>
    <cellStyle name="Total 2 4 2 7 3" xfId="37667"/>
    <cellStyle name="Total 2 4 2 8" xfId="37668"/>
    <cellStyle name="Total 2 4 2 8 2" xfId="37669"/>
    <cellStyle name="Total 2 4 2 8 3" xfId="37670"/>
    <cellStyle name="Total 2 4 2 9" xfId="37671"/>
    <cellStyle name="Total 2 4 2 9 2" xfId="37672"/>
    <cellStyle name="Total 2 4 2 9 3" xfId="37673"/>
    <cellStyle name="Total 2 4 3" xfId="37674"/>
    <cellStyle name="Total 2 4 3 2" xfId="37675"/>
    <cellStyle name="Total 2 4 3 2 2" xfId="37676"/>
    <cellStyle name="Total 2 4 3 2 3" xfId="37677"/>
    <cellStyle name="Total 2 4 3 3" xfId="37678"/>
    <cellStyle name="Total 2 4 3 3 2" xfId="37679"/>
    <cellStyle name="Total 2 4 3 3 3" xfId="37680"/>
    <cellStyle name="Total 2 4 3 4" xfId="37681"/>
    <cellStyle name="Total 2 4 3 4 2" xfId="37682"/>
    <cellStyle name="Total 2 4 3 4 3" xfId="37683"/>
    <cellStyle name="Total 2 4 3 5" xfId="37684"/>
    <cellStyle name="Total 2 4 3 5 2" xfId="37685"/>
    <cellStyle name="Total 2 4 3 5 3" xfId="37686"/>
    <cellStyle name="Total 2 4 3 6" xfId="37687"/>
    <cellStyle name="Total 2 4 3 6 2" xfId="37688"/>
    <cellStyle name="Total 2 4 3 6 3" xfId="37689"/>
    <cellStyle name="Total 2 4 3 7" xfId="37690"/>
    <cellStyle name="Total 2 4 3 7 2" xfId="37691"/>
    <cellStyle name="Total 2 4 3 7 3" xfId="37692"/>
    <cellStyle name="Total 2 4 3 8" xfId="37693"/>
    <cellStyle name="Total 2 4 3 9" xfId="37694"/>
    <cellStyle name="Total 2 4 4" xfId="37695"/>
    <cellStyle name="Total 2 4 4 2" xfId="37696"/>
    <cellStyle name="Total 2 4 4 2 2" xfId="37697"/>
    <cellStyle name="Total 2 4 4 2 3" xfId="37698"/>
    <cellStyle name="Total 2 4 4 3" xfId="37699"/>
    <cellStyle name="Total 2 4 4 3 2" xfId="37700"/>
    <cellStyle name="Total 2 4 4 3 3" xfId="37701"/>
    <cellStyle name="Total 2 4 4 4" xfId="37702"/>
    <cellStyle name="Total 2 4 4 4 2" xfId="37703"/>
    <cellStyle name="Total 2 4 4 4 3" xfId="37704"/>
    <cellStyle name="Total 2 4 4 5" xfId="37705"/>
    <cellStyle name="Total 2 4 4 5 2" xfId="37706"/>
    <cellStyle name="Total 2 4 4 5 3" xfId="37707"/>
    <cellStyle name="Total 2 4 4 6" xfId="37708"/>
    <cellStyle name="Total 2 4 4 6 2" xfId="37709"/>
    <cellStyle name="Total 2 4 4 6 3" xfId="37710"/>
    <cellStyle name="Total 2 4 4 7" xfId="37711"/>
    <cellStyle name="Total 2 4 4 7 2" xfId="37712"/>
    <cellStyle name="Total 2 4 4 7 3" xfId="37713"/>
    <cellStyle name="Total 2 4 4 8" xfId="37714"/>
    <cellStyle name="Total 2 4 4 9" xfId="37715"/>
    <cellStyle name="Total 2 4 5" xfId="37716"/>
    <cellStyle name="Total 2 4 5 2" xfId="37717"/>
    <cellStyle name="Total 2 4 5 2 2" xfId="37718"/>
    <cellStyle name="Total 2 4 5 2 3" xfId="37719"/>
    <cellStyle name="Total 2 4 5 3" xfId="37720"/>
    <cellStyle name="Total 2 4 5 3 2" xfId="37721"/>
    <cellStyle name="Total 2 4 5 3 3" xfId="37722"/>
    <cellStyle name="Total 2 4 5 4" xfId="37723"/>
    <cellStyle name="Total 2 4 5 4 2" xfId="37724"/>
    <cellStyle name="Total 2 4 5 4 3" xfId="37725"/>
    <cellStyle name="Total 2 4 5 5" xfId="37726"/>
    <cellStyle name="Total 2 4 5 5 2" xfId="37727"/>
    <cellStyle name="Total 2 4 5 5 3" xfId="37728"/>
    <cellStyle name="Total 2 4 5 6" xfId="37729"/>
    <cellStyle name="Total 2 4 5 6 2" xfId="37730"/>
    <cellStyle name="Total 2 4 5 6 3" xfId="37731"/>
    <cellStyle name="Total 2 4 5 7" xfId="37732"/>
    <cellStyle name="Total 2 4 5 7 2" xfId="37733"/>
    <cellStyle name="Total 2 4 5 7 3" xfId="37734"/>
    <cellStyle name="Total 2 4 5 8" xfId="37735"/>
    <cellStyle name="Total 2 4 5 9" xfId="37736"/>
    <cellStyle name="Total 2 4 6" xfId="37737"/>
    <cellStyle name="Total 2 4 6 2" xfId="37738"/>
    <cellStyle name="Total 2 4 6 2 2" xfId="37739"/>
    <cellStyle name="Total 2 4 6 2 3" xfId="37740"/>
    <cellStyle name="Total 2 4 6 3" xfId="37741"/>
    <cellStyle name="Total 2 4 6 3 2" xfId="37742"/>
    <cellStyle name="Total 2 4 6 3 3" xfId="37743"/>
    <cellStyle name="Total 2 4 6 4" xfId="37744"/>
    <cellStyle name="Total 2 4 6 4 2" xfId="37745"/>
    <cellStyle name="Total 2 4 6 4 3" xfId="37746"/>
    <cellStyle name="Total 2 4 6 5" xfId="37747"/>
    <cellStyle name="Total 2 4 6 5 2" xfId="37748"/>
    <cellStyle name="Total 2 4 6 5 3" xfId="37749"/>
    <cellStyle name="Total 2 4 6 6" xfId="37750"/>
    <cellStyle name="Total 2 4 6 6 2" xfId="37751"/>
    <cellStyle name="Total 2 4 6 6 3" xfId="37752"/>
    <cellStyle name="Total 2 4 6 7" xfId="37753"/>
    <cellStyle name="Total 2 4 6 7 2" xfId="37754"/>
    <cellStyle name="Total 2 4 6 7 3" xfId="37755"/>
    <cellStyle name="Total 2 4 6 8" xfId="37756"/>
    <cellStyle name="Total 2 4 6 9" xfId="37757"/>
    <cellStyle name="Total 2 4 7" xfId="37758"/>
    <cellStyle name="Total 2 4 7 2" xfId="37759"/>
    <cellStyle name="Total 2 4 7 3" xfId="37760"/>
    <cellStyle name="Total 2 4 8" xfId="37761"/>
    <cellStyle name="Total 2 4 8 2" xfId="37762"/>
    <cellStyle name="Total 2 4 8 3" xfId="37763"/>
    <cellStyle name="Total 2 4 9" xfId="37764"/>
    <cellStyle name="Total 2 4 9 2" xfId="37765"/>
    <cellStyle name="Total 2 4 9 3" xfId="37766"/>
    <cellStyle name="Total 2 5" xfId="2432"/>
    <cellStyle name="Total 2 5 10" xfId="37767"/>
    <cellStyle name="Total 2 5 10 2" xfId="37768"/>
    <cellStyle name="Total 2 5 10 3" xfId="37769"/>
    <cellStyle name="Total 2 5 11" xfId="37770"/>
    <cellStyle name="Total 2 5 11 2" xfId="37771"/>
    <cellStyle name="Total 2 5 11 3" xfId="37772"/>
    <cellStyle name="Total 2 5 12" xfId="44841"/>
    <cellStyle name="Total 2 5 2" xfId="37773"/>
    <cellStyle name="Total 2 5 2 2" xfId="37774"/>
    <cellStyle name="Total 2 5 2 2 2" xfId="37775"/>
    <cellStyle name="Total 2 5 2 2 3" xfId="37776"/>
    <cellStyle name="Total 2 5 2 3" xfId="37777"/>
    <cellStyle name="Total 2 5 2 3 2" xfId="37778"/>
    <cellStyle name="Total 2 5 2 3 3" xfId="37779"/>
    <cellStyle name="Total 2 5 2 4" xfId="37780"/>
    <cellStyle name="Total 2 5 2 4 2" xfId="37781"/>
    <cellStyle name="Total 2 5 2 4 3" xfId="37782"/>
    <cellStyle name="Total 2 5 2 5" xfId="37783"/>
    <cellStyle name="Total 2 5 2 5 2" xfId="37784"/>
    <cellStyle name="Total 2 5 2 5 3" xfId="37785"/>
    <cellStyle name="Total 2 5 2 6" xfId="37786"/>
    <cellStyle name="Total 2 5 2 6 2" xfId="37787"/>
    <cellStyle name="Total 2 5 2 6 3" xfId="37788"/>
    <cellStyle name="Total 2 5 2 7" xfId="37789"/>
    <cellStyle name="Total 2 5 2 7 2" xfId="37790"/>
    <cellStyle name="Total 2 5 2 7 3" xfId="37791"/>
    <cellStyle name="Total 2 5 2 8" xfId="44842"/>
    <cellStyle name="Total 2 5 3" xfId="37792"/>
    <cellStyle name="Total 2 5 3 2" xfId="37793"/>
    <cellStyle name="Total 2 5 3 2 2" xfId="37794"/>
    <cellStyle name="Total 2 5 3 2 3" xfId="37795"/>
    <cellStyle name="Total 2 5 3 3" xfId="37796"/>
    <cellStyle name="Total 2 5 3 3 2" xfId="37797"/>
    <cellStyle name="Total 2 5 3 3 3" xfId="37798"/>
    <cellStyle name="Total 2 5 3 4" xfId="37799"/>
    <cellStyle name="Total 2 5 3 4 2" xfId="37800"/>
    <cellStyle name="Total 2 5 3 4 3" xfId="37801"/>
    <cellStyle name="Total 2 5 3 5" xfId="37802"/>
    <cellStyle name="Total 2 5 3 5 2" xfId="37803"/>
    <cellStyle name="Total 2 5 3 5 3" xfId="37804"/>
    <cellStyle name="Total 2 5 3 6" xfId="37805"/>
    <cellStyle name="Total 2 5 3 6 2" xfId="37806"/>
    <cellStyle name="Total 2 5 3 6 3" xfId="37807"/>
    <cellStyle name="Total 2 5 3 7" xfId="37808"/>
    <cellStyle name="Total 2 5 3 7 2" xfId="37809"/>
    <cellStyle name="Total 2 5 3 7 3" xfId="37810"/>
    <cellStyle name="Total 2 5 3 8" xfId="44843"/>
    <cellStyle name="Total 2 5 4" xfId="37811"/>
    <cellStyle name="Total 2 5 4 2" xfId="37812"/>
    <cellStyle name="Total 2 5 4 2 2" xfId="37813"/>
    <cellStyle name="Total 2 5 4 2 3" xfId="37814"/>
    <cellStyle name="Total 2 5 4 3" xfId="37815"/>
    <cellStyle name="Total 2 5 4 3 2" xfId="37816"/>
    <cellStyle name="Total 2 5 4 3 3" xfId="37817"/>
    <cellStyle name="Total 2 5 4 4" xfId="37818"/>
    <cellStyle name="Total 2 5 4 4 2" xfId="37819"/>
    <cellStyle name="Total 2 5 4 4 3" xfId="37820"/>
    <cellStyle name="Total 2 5 4 5" xfId="37821"/>
    <cellStyle name="Total 2 5 4 5 2" xfId="37822"/>
    <cellStyle name="Total 2 5 4 5 3" xfId="37823"/>
    <cellStyle name="Total 2 5 4 6" xfId="37824"/>
    <cellStyle name="Total 2 5 4 6 2" xfId="37825"/>
    <cellStyle name="Total 2 5 4 6 3" xfId="37826"/>
    <cellStyle name="Total 2 5 4 7" xfId="37827"/>
    <cellStyle name="Total 2 5 4 7 2" xfId="37828"/>
    <cellStyle name="Total 2 5 4 7 3" xfId="37829"/>
    <cellStyle name="Total 2 5 4 8" xfId="44844"/>
    <cellStyle name="Total 2 5 5" xfId="37830"/>
    <cellStyle name="Total 2 5 5 2" xfId="37831"/>
    <cellStyle name="Total 2 5 5 2 2" xfId="37832"/>
    <cellStyle name="Total 2 5 5 2 3" xfId="37833"/>
    <cellStyle name="Total 2 5 5 3" xfId="37834"/>
    <cellStyle name="Total 2 5 5 3 2" xfId="37835"/>
    <cellStyle name="Total 2 5 5 3 3" xfId="37836"/>
    <cellStyle name="Total 2 5 5 4" xfId="37837"/>
    <cellStyle name="Total 2 5 5 4 2" xfId="37838"/>
    <cellStyle name="Total 2 5 5 4 3" xfId="37839"/>
    <cellStyle name="Total 2 5 5 5" xfId="37840"/>
    <cellStyle name="Total 2 5 5 5 2" xfId="37841"/>
    <cellStyle name="Total 2 5 5 5 3" xfId="37842"/>
    <cellStyle name="Total 2 5 5 6" xfId="37843"/>
    <cellStyle name="Total 2 5 5 6 2" xfId="37844"/>
    <cellStyle name="Total 2 5 5 6 3" xfId="37845"/>
    <cellStyle name="Total 2 5 5 7" xfId="37846"/>
    <cellStyle name="Total 2 5 5 7 2" xfId="37847"/>
    <cellStyle name="Total 2 5 5 7 3" xfId="37848"/>
    <cellStyle name="Total 2 5 5 8" xfId="44845"/>
    <cellStyle name="Total 2 5 6" xfId="37849"/>
    <cellStyle name="Total 2 5 6 2" xfId="37850"/>
    <cellStyle name="Total 2 5 6 3" xfId="37851"/>
    <cellStyle name="Total 2 5 7" xfId="37852"/>
    <cellStyle name="Total 2 5 7 2" xfId="37853"/>
    <cellStyle name="Total 2 5 7 3" xfId="37854"/>
    <cellStyle name="Total 2 5 8" xfId="37855"/>
    <cellStyle name="Total 2 5 8 2" xfId="37856"/>
    <cellStyle name="Total 2 5 8 3" xfId="37857"/>
    <cellStyle name="Total 2 5 9" xfId="37858"/>
    <cellStyle name="Total 2 5 9 2" xfId="37859"/>
    <cellStyle name="Total 2 5 9 3" xfId="37860"/>
    <cellStyle name="Total 2 6" xfId="2697"/>
    <cellStyle name="Total 2 6 2" xfId="37861"/>
    <cellStyle name="Total 2 6 2 2" xfId="37862"/>
    <cellStyle name="Total 2 6 2 3" xfId="37863"/>
    <cellStyle name="Total 2 6 3" xfId="37864"/>
    <cellStyle name="Total 2 6 3 2" xfId="37865"/>
    <cellStyle name="Total 2 6 3 3" xfId="37866"/>
    <cellStyle name="Total 2 6 4" xfId="37867"/>
    <cellStyle name="Total 2 6 4 2" xfId="37868"/>
    <cellStyle name="Total 2 6 4 3" xfId="37869"/>
    <cellStyle name="Total 2 6 5" xfId="37870"/>
    <cellStyle name="Total 2 6 5 2" xfId="37871"/>
    <cellStyle name="Total 2 6 5 3" xfId="37872"/>
    <cellStyle name="Total 2 6 6" xfId="37873"/>
    <cellStyle name="Total 2 6 6 2" xfId="37874"/>
    <cellStyle name="Total 2 6 6 3" xfId="37875"/>
    <cellStyle name="Total 2 6 7" xfId="37876"/>
    <cellStyle name="Total 2 6 7 2" xfId="37877"/>
    <cellStyle name="Total 2 6 7 3" xfId="37878"/>
    <cellStyle name="Total 2 6 8" xfId="44846"/>
    <cellStyle name="Total 2 7" xfId="37879"/>
    <cellStyle name="Total 2 7 2" xfId="37880"/>
    <cellStyle name="Total 2 7 3" xfId="37881"/>
    <cellStyle name="Total 2 7 4" xfId="37882"/>
    <cellStyle name="Total 2 8" xfId="37883"/>
    <cellStyle name="Total 2 8 2" xfId="37884"/>
    <cellStyle name="Total 2 8 2 2" xfId="37885"/>
    <cellStyle name="Total 2 8 2 3" xfId="37886"/>
    <cellStyle name="Total 2 8 3" xfId="37887"/>
    <cellStyle name="Total 2 8 3 2" xfId="37888"/>
    <cellStyle name="Total 2 8 3 3" xfId="37889"/>
    <cellStyle name="Total 2 8 4" xfId="37890"/>
    <cellStyle name="Total 2 8 4 2" xfId="37891"/>
    <cellStyle name="Total 2 8 4 3" xfId="37892"/>
    <cellStyle name="Total 2 8 5" xfId="37893"/>
    <cellStyle name="Total 2 8 5 2" xfId="37894"/>
    <cellStyle name="Total 2 8 5 3" xfId="37895"/>
    <cellStyle name="Total 2 8 6" xfId="37896"/>
    <cellStyle name="Total 2 8 6 2" xfId="37897"/>
    <cellStyle name="Total 2 8 6 3" xfId="37898"/>
    <cellStyle name="Total 2 8 7" xfId="37899"/>
    <cellStyle name="Total 2 8 7 2" xfId="37900"/>
    <cellStyle name="Total 2 8 7 3" xfId="37901"/>
    <cellStyle name="Total 2 8 8" xfId="37902"/>
    <cellStyle name="Total 2 8 9" xfId="37903"/>
    <cellStyle name="Total 2 9" xfId="42529"/>
    <cellStyle name="Total 3" xfId="1008"/>
    <cellStyle name="Total 3 2" xfId="1009"/>
    <cellStyle name="Total 3 2 2" xfId="2433"/>
    <cellStyle name="Total 3 2 2 10" xfId="37904"/>
    <cellStyle name="Total 3 2 2 10 2" xfId="37905"/>
    <cellStyle name="Total 3 2 2 10 3" xfId="37906"/>
    <cellStyle name="Total 3 2 2 11" xfId="37907"/>
    <cellStyle name="Total 3 2 2 11 2" xfId="37908"/>
    <cellStyle name="Total 3 2 2 11 3" xfId="37909"/>
    <cellStyle name="Total 3 2 2 12" xfId="44847"/>
    <cellStyle name="Total 3 2 2 2" xfId="37910"/>
    <cellStyle name="Total 3 2 2 2 2" xfId="37911"/>
    <cellStyle name="Total 3 2 2 2 2 2" xfId="37912"/>
    <cellStyle name="Total 3 2 2 2 2 3" xfId="37913"/>
    <cellStyle name="Total 3 2 2 2 3" xfId="37914"/>
    <cellStyle name="Total 3 2 2 2 3 2" xfId="37915"/>
    <cellStyle name="Total 3 2 2 2 3 3" xfId="37916"/>
    <cellStyle name="Total 3 2 2 2 4" xfId="37917"/>
    <cellStyle name="Total 3 2 2 2 4 2" xfId="37918"/>
    <cellStyle name="Total 3 2 2 2 4 3" xfId="37919"/>
    <cellStyle name="Total 3 2 2 2 5" xfId="37920"/>
    <cellStyle name="Total 3 2 2 2 5 2" xfId="37921"/>
    <cellStyle name="Total 3 2 2 2 5 3" xfId="37922"/>
    <cellStyle name="Total 3 2 2 2 6" xfId="37923"/>
    <cellStyle name="Total 3 2 2 2 6 2" xfId="37924"/>
    <cellStyle name="Total 3 2 2 2 6 3" xfId="37925"/>
    <cellStyle name="Total 3 2 2 2 7" xfId="37926"/>
    <cellStyle name="Total 3 2 2 2 7 2" xfId="37927"/>
    <cellStyle name="Total 3 2 2 2 7 3" xfId="37928"/>
    <cellStyle name="Total 3 2 2 2 8" xfId="44848"/>
    <cellStyle name="Total 3 2 2 3" xfId="37929"/>
    <cellStyle name="Total 3 2 2 3 2" xfId="37930"/>
    <cellStyle name="Total 3 2 2 3 2 2" xfId="37931"/>
    <cellStyle name="Total 3 2 2 3 2 3" xfId="37932"/>
    <cellStyle name="Total 3 2 2 3 3" xfId="37933"/>
    <cellStyle name="Total 3 2 2 3 3 2" xfId="37934"/>
    <cellStyle name="Total 3 2 2 3 3 3" xfId="37935"/>
    <cellStyle name="Total 3 2 2 3 4" xfId="37936"/>
    <cellStyle name="Total 3 2 2 3 4 2" xfId="37937"/>
    <cellStyle name="Total 3 2 2 3 4 3" xfId="37938"/>
    <cellStyle name="Total 3 2 2 3 5" xfId="37939"/>
    <cellStyle name="Total 3 2 2 3 5 2" xfId="37940"/>
    <cellStyle name="Total 3 2 2 3 5 3" xfId="37941"/>
    <cellStyle name="Total 3 2 2 3 6" xfId="37942"/>
    <cellStyle name="Total 3 2 2 3 6 2" xfId="37943"/>
    <cellStyle name="Total 3 2 2 3 6 3" xfId="37944"/>
    <cellStyle name="Total 3 2 2 3 7" xfId="37945"/>
    <cellStyle name="Total 3 2 2 3 7 2" xfId="37946"/>
    <cellStyle name="Total 3 2 2 3 7 3" xfId="37947"/>
    <cellStyle name="Total 3 2 2 3 8" xfId="44849"/>
    <cellStyle name="Total 3 2 2 4" xfId="37948"/>
    <cellStyle name="Total 3 2 2 4 2" xfId="37949"/>
    <cellStyle name="Total 3 2 2 4 2 2" xfId="37950"/>
    <cellStyle name="Total 3 2 2 4 2 3" xfId="37951"/>
    <cellStyle name="Total 3 2 2 4 3" xfId="37952"/>
    <cellStyle name="Total 3 2 2 4 3 2" xfId="37953"/>
    <cellStyle name="Total 3 2 2 4 3 3" xfId="37954"/>
    <cellStyle name="Total 3 2 2 4 4" xfId="37955"/>
    <cellStyle name="Total 3 2 2 4 4 2" xfId="37956"/>
    <cellStyle name="Total 3 2 2 4 4 3" xfId="37957"/>
    <cellStyle name="Total 3 2 2 4 5" xfId="37958"/>
    <cellStyle name="Total 3 2 2 4 5 2" xfId="37959"/>
    <cellStyle name="Total 3 2 2 4 5 3" xfId="37960"/>
    <cellStyle name="Total 3 2 2 4 6" xfId="37961"/>
    <cellStyle name="Total 3 2 2 4 6 2" xfId="37962"/>
    <cellStyle name="Total 3 2 2 4 6 3" xfId="37963"/>
    <cellStyle name="Total 3 2 2 4 7" xfId="37964"/>
    <cellStyle name="Total 3 2 2 4 7 2" xfId="37965"/>
    <cellStyle name="Total 3 2 2 4 7 3" xfId="37966"/>
    <cellStyle name="Total 3 2 2 4 8" xfId="44850"/>
    <cellStyle name="Total 3 2 2 5" xfId="37967"/>
    <cellStyle name="Total 3 2 2 5 2" xfId="37968"/>
    <cellStyle name="Total 3 2 2 5 2 2" xfId="37969"/>
    <cellStyle name="Total 3 2 2 5 2 3" xfId="37970"/>
    <cellStyle name="Total 3 2 2 5 3" xfId="37971"/>
    <cellStyle name="Total 3 2 2 5 3 2" xfId="37972"/>
    <cellStyle name="Total 3 2 2 5 3 3" xfId="37973"/>
    <cellStyle name="Total 3 2 2 5 4" xfId="37974"/>
    <cellStyle name="Total 3 2 2 5 4 2" xfId="37975"/>
    <cellStyle name="Total 3 2 2 5 4 3" xfId="37976"/>
    <cellStyle name="Total 3 2 2 5 5" xfId="37977"/>
    <cellStyle name="Total 3 2 2 5 5 2" xfId="37978"/>
    <cellStyle name="Total 3 2 2 5 5 3" xfId="37979"/>
    <cellStyle name="Total 3 2 2 5 6" xfId="37980"/>
    <cellStyle name="Total 3 2 2 5 6 2" xfId="37981"/>
    <cellStyle name="Total 3 2 2 5 6 3" xfId="37982"/>
    <cellStyle name="Total 3 2 2 5 7" xfId="37983"/>
    <cellStyle name="Total 3 2 2 5 7 2" xfId="37984"/>
    <cellStyle name="Total 3 2 2 5 7 3" xfId="37985"/>
    <cellStyle name="Total 3 2 2 5 8" xfId="44851"/>
    <cellStyle name="Total 3 2 2 6" xfId="37986"/>
    <cellStyle name="Total 3 2 2 6 2" xfId="37987"/>
    <cellStyle name="Total 3 2 2 6 3" xfId="37988"/>
    <cellStyle name="Total 3 2 2 7" xfId="37989"/>
    <cellStyle name="Total 3 2 2 7 2" xfId="37990"/>
    <cellStyle name="Total 3 2 2 7 3" xfId="37991"/>
    <cellStyle name="Total 3 2 2 8" xfId="37992"/>
    <cellStyle name="Total 3 2 2 8 2" xfId="37993"/>
    <cellStyle name="Total 3 2 2 8 3" xfId="37994"/>
    <cellStyle name="Total 3 2 2 9" xfId="37995"/>
    <cellStyle name="Total 3 2 2 9 2" xfId="37996"/>
    <cellStyle name="Total 3 2 2 9 3" xfId="37997"/>
    <cellStyle name="Total 3 2 3" xfId="2434"/>
    <cellStyle name="Total 3 2 3 10" xfId="37998"/>
    <cellStyle name="Total 3 2 3 10 2" xfId="37999"/>
    <cellStyle name="Total 3 2 3 10 3" xfId="38000"/>
    <cellStyle name="Total 3 2 3 11" xfId="38001"/>
    <cellStyle name="Total 3 2 3 11 2" xfId="38002"/>
    <cellStyle name="Total 3 2 3 11 3" xfId="38003"/>
    <cellStyle name="Total 3 2 3 12" xfId="44852"/>
    <cellStyle name="Total 3 2 3 2" xfId="38004"/>
    <cellStyle name="Total 3 2 3 2 2" xfId="38005"/>
    <cellStyle name="Total 3 2 3 2 2 2" xfId="38006"/>
    <cellStyle name="Total 3 2 3 2 2 3" xfId="38007"/>
    <cellStyle name="Total 3 2 3 2 3" xfId="38008"/>
    <cellStyle name="Total 3 2 3 2 3 2" xfId="38009"/>
    <cellStyle name="Total 3 2 3 2 3 3" xfId="38010"/>
    <cellStyle name="Total 3 2 3 2 4" xfId="38011"/>
    <cellStyle name="Total 3 2 3 2 4 2" xfId="38012"/>
    <cellStyle name="Total 3 2 3 2 4 3" xfId="38013"/>
    <cellStyle name="Total 3 2 3 2 5" xfId="38014"/>
    <cellStyle name="Total 3 2 3 2 5 2" xfId="38015"/>
    <cellStyle name="Total 3 2 3 2 5 3" xfId="38016"/>
    <cellStyle name="Total 3 2 3 2 6" xfId="38017"/>
    <cellStyle name="Total 3 2 3 2 6 2" xfId="38018"/>
    <cellStyle name="Total 3 2 3 2 6 3" xfId="38019"/>
    <cellStyle name="Total 3 2 3 2 7" xfId="38020"/>
    <cellStyle name="Total 3 2 3 2 7 2" xfId="38021"/>
    <cellStyle name="Total 3 2 3 2 7 3" xfId="38022"/>
    <cellStyle name="Total 3 2 3 2 8" xfId="44853"/>
    <cellStyle name="Total 3 2 3 3" xfId="38023"/>
    <cellStyle name="Total 3 2 3 3 2" xfId="38024"/>
    <cellStyle name="Total 3 2 3 3 2 2" xfId="38025"/>
    <cellStyle name="Total 3 2 3 3 2 3" xfId="38026"/>
    <cellStyle name="Total 3 2 3 3 3" xfId="38027"/>
    <cellStyle name="Total 3 2 3 3 3 2" xfId="38028"/>
    <cellStyle name="Total 3 2 3 3 3 3" xfId="38029"/>
    <cellStyle name="Total 3 2 3 3 4" xfId="38030"/>
    <cellStyle name="Total 3 2 3 3 4 2" xfId="38031"/>
    <cellStyle name="Total 3 2 3 3 4 3" xfId="38032"/>
    <cellStyle name="Total 3 2 3 3 5" xfId="38033"/>
    <cellStyle name="Total 3 2 3 3 5 2" xfId="38034"/>
    <cellStyle name="Total 3 2 3 3 5 3" xfId="38035"/>
    <cellStyle name="Total 3 2 3 3 6" xfId="38036"/>
    <cellStyle name="Total 3 2 3 3 6 2" xfId="38037"/>
    <cellStyle name="Total 3 2 3 3 6 3" xfId="38038"/>
    <cellStyle name="Total 3 2 3 3 7" xfId="38039"/>
    <cellStyle name="Total 3 2 3 3 7 2" xfId="38040"/>
    <cellStyle name="Total 3 2 3 3 7 3" xfId="38041"/>
    <cellStyle name="Total 3 2 3 3 8" xfId="44854"/>
    <cellStyle name="Total 3 2 3 4" xfId="38042"/>
    <cellStyle name="Total 3 2 3 4 2" xfId="38043"/>
    <cellStyle name="Total 3 2 3 4 2 2" xfId="38044"/>
    <cellStyle name="Total 3 2 3 4 2 3" xfId="38045"/>
    <cellStyle name="Total 3 2 3 4 3" xfId="38046"/>
    <cellStyle name="Total 3 2 3 4 3 2" xfId="38047"/>
    <cellStyle name="Total 3 2 3 4 3 3" xfId="38048"/>
    <cellStyle name="Total 3 2 3 4 4" xfId="38049"/>
    <cellStyle name="Total 3 2 3 4 4 2" xfId="38050"/>
    <cellStyle name="Total 3 2 3 4 4 3" xfId="38051"/>
    <cellStyle name="Total 3 2 3 4 5" xfId="38052"/>
    <cellStyle name="Total 3 2 3 4 5 2" xfId="38053"/>
    <cellStyle name="Total 3 2 3 4 5 3" xfId="38054"/>
    <cellStyle name="Total 3 2 3 4 6" xfId="38055"/>
    <cellStyle name="Total 3 2 3 4 6 2" xfId="38056"/>
    <cellStyle name="Total 3 2 3 4 6 3" xfId="38057"/>
    <cellStyle name="Total 3 2 3 4 7" xfId="38058"/>
    <cellStyle name="Total 3 2 3 4 7 2" xfId="38059"/>
    <cellStyle name="Total 3 2 3 4 7 3" xfId="38060"/>
    <cellStyle name="Total 3 2 3 4 8" xfId="44855"/>
    <cellStyle name="Total 3 2 3 5" xfId="38061"/>
    <cellStyle name="Total 3 2 3 5 2" xfId="38062"/>
    <cellStyle name="Total 3 2 3 5 2 2" xfId="38063"/>
    <cellStyle name="Total 3 2 3 5 2 3" xfId="38064"/>
    <cellStyle name="Total 3 2 3 5 3" xfId="38065"/>
    <cellStyle name="Total 3 2 3 5 3 2" xfId="38066"/>
    <cellStyle name="Total 3 2 3 5 3 3" xfId="38067"/>
    <cellStyle name="Total 3 2 3 5 4" xfId="38068"/>
    <cellStyle name="Total 3 2 3 5 4 2" xfId="38069"/>
    <cellStyle name="Total 3 2 3 5 4 3" xfId="38070"/>
    <cellStyle name="Total 3 2 3 5 5" xfId="38071"/>
    <cellStyle name="Total 3 2 3 5 5 2" xfId="38072"/>
    <cellStyle name="Total 3 2 3 5 5 3" xfId="38073"/>
    <cellStyle name="Total 3 2 3 5 6" xfId="38074"/>
    <cellStyle name="Total 3 2 3 5 6 2" xfId="38075"/>
    <cellStyle name="Total 3 2 3 5 6 3" xfId="38076"/>
    <cellStyle name="Total 3 2 3 5 7" xfId="38077"/>
    <cellStyle name="Total 3 2 3 5 7 2" xfId="38078"/>
    <cellStyle name="Total 3 2 3 5 7 3" xfId="38079"/>
    <cellStyle name="Total 3 2 3 5 8" xfId="44856"/>
    <cellStyle name="Total 3 2 3 6" xfId="38080"/>
    <cellStyle name="Total 3 2 3 6 2" xfId="38081"/>
    <cellStyle name="Total 3 2 3 6 3" xfId="38082"/>
    <cellStyle name="Total 3 2 3 7" xfId="38083"/>
    <cellStyle name="Total 3 2 3 7 2" xfId="38084"/>
    <cellStyle name="Total 3 2 3 7 3" xfId="38085"/>
    <cellStyle name="Total 3 2 3 8" xfId="38086"/>
    <cellStyle name="Total 3 2 3 8 2" xfId="38087"/>
    <cellStyle name="Total 3 2 3 8 3" xfId="38088"/>
    <cellStyle name="Total 3 2 3 9" xfId="38089"/>
    <cellStyle name="Total 3 2 3 9 2" xfId="38090"/>
    <cellStyle name="Total 3 2 3 9 3" xfId="38091"/>
    <cellStyle name="Total 3 2 4" xfId="38092"/>
    <cellStyle name="Total 3 2 4 2" xfId="38093"/>
    <cellStyle name="Total 3 2 4 2 2" xfId="38094"/>
    <cellStyle name="Total 3 2 4 2 3" xfId="38095"/>
    <cellStyle name="Total 3 2 4 3" xfId="38096"/>
    <cellStyle name="Total 3 2 4 3 2" xfId="38097"/>
    <cellStyle name="Total 3 2 4 3 3" xfId="38098"/>
    <cellStyle name="Total 3 2 4 4" xfId="38099"/>
    <cellStyle name="Total 3 2 4 4 2" xfId="38100"/>
    <cellStyle name="Total 3 2 4 4 3" xfId="38101"/>
    <cellStyle name="Total 3 2 4 5" xfId="38102"/>
    <cellStyle name="Total 3 2 4 5 2" xfId="38103"/>
    <cellStyle name="Total 3 2 4 5 3" xfId="38104"/>
    <cellStyle name="Total 3 2 4 6" xfId="38105"/>
    <cellStyle name="Total 3 2 4 6 2" xfId="38106"/>
    <cellStyle name="Total 3 2 4 6 3" xfId="38107"/>
    <cellStyle name="Total 3 2 4 7" xfId="38108"/>
    <cellStyle name="Total 3 2 4 7 2" xfId="38109"/>
    <cellStyle name="Total 3 2 4 7 3" xfId="38110"/>
    <cellStyle name="Total 3 2 4 8" xfId="44857"/>
    <cellStyle name="Total 3 2 5" xfId="38111"/>
    <cellStyle name="Total 3 2 5 2" xfId="38112"/>
    <cellStyle name="Total 3 2 5 2 2" xfId="38113"/>
    <cellStyle name="Total 3 2 5 2 3" xfId="38114"/>
    <cellStyle name="Total 3 2 5 3" xfId="38115"/>
    <cellStyle name="Total 3 2 5 3 2" xfId="38116"/>
    <cellStyle name="Total 3 2 5 3 3" xfId="38117"/>
    <cellStyle name="Total 3 2 5 4" xfId="38118"/>
    <cellStyle name="Total 3 2 5 4 2" xfId="38119"/>
    <cellStyle name="Total 3 2 5 4 3" xfId="38120"/>
    <cellStyle name="Total 3 2 5 5" xfId="38121"/>
    <cellStyle name="Total 3 2 5 5 2" xfId="38122"/>
    <cellStyle name="Total 3 2 5 5 3" xfId="38123"/>
    <cellStyle name="Total 3 2 5 6" xfId="38124"/>
    <cellStyle name="Total 3 2 5 6 2" xfId="38125"/>
    <cellStyle name="Total 3 2 5 6 3" xfId="38126"/>
    <cellStyle name="Total 3 2 5 7" xfId="38127"/>
    <cellStyle name="Total 3 2 5 7 2" xfId="38128"/>
    <cellStyle name="Total 3 2 5 7 3" xfId="38129"/>
    <cellStyle name="Total 3 2 5 8" xfId="44858"/>
    <cellStyle name="Total 3 3" xfId="1010"/>
    <cellStyle name="Total 3 3 10" xfId="38130"/>
    <cellStyle name="Total 3 3 10 2" xfId="38131"/>
    <cellStyle name="Total 3 3 10 3" xfId="38132"/>
    <cellStyle name="Total 3 3 11" xfId="38133"/>
    <cellStyle name="Total 3 3 11 2" xfId="38134"/>
    <cellStyle name="Total 3 3 11 3" xfId="38135"/>
    <cellStyle name="Total 3 3 12" xfId="38136"/>
    <cellStyle name="Total 3 3 12 2" xfId="38137"/>
    <cellStyle name="Total 3 3 12 3" xfId="38138"/>
    <cellStyle name="Total 3 3 13" xfId="38139"/>
    <cellStyle name="Total 3 3 14" xfId="38140"/>
    <cellStyle name="Total 3 3 2" xfId="38141"/>
    <cellStyle name="Total 3 3 2 10" xfId="38142"/>
    <cellStyle name="Total 3 3 2 10 2" xfId="38143"/>
    <cellStyle name="Total 3 3 2 10 3" xfId="38144"/>
    <cellStyle name="Total 3 3 2 11" xfId="38145"/>
    <cellStyle name="Total 3 3 2 11 2" xfId="38146"/>
    <cellStyle name="Total 3 3 2 11 3" xfId="38147"/>
    <cellStyle name="Total 3 3 2 12" xfId="38148"/>
    <cellStyle name="Total 3 3 2 13" xfId="38149"/>
    <cellStyle name="Total 3 3 2 2" xfId="38150"/>
    <cellStyle name="Total 3 3 2 2 2" xfId="38151"/>
    <cellStyle name="Total 3 3 2 2 2 2" xfId="38152"/>
    <cellStyle name="Total 3 3 2 2 2 3" xfId="38153"/>
    <cellStyle name="Total 3 3 2 2 3" xfId="38154"/>
    <cellStyle name="Total 3 3 2 2 3 2" xfId="38155"/>
    <cellStyle name="Total 3 3 2 2 3 3" xfId="38156"/>
    <cellStyle name="Total 3 3 2 2 4" xfId="38157"/>
    <cellStyle name="Total 3 3 2 2 4 2" xfId="38158"/>
    <cellStyle name="Total 3 3 2 2 4 3" xfId="38159"/>
    <cellStyle name="Total 3 3 2 2 5" xfId="38160"/>
    <cellStyle name="Total 3 3 2 2 5 2" xfId="38161"/>
    <cellStyle name="Total 3 3 2 2 5 3" xfId="38162"/>
    <cellStyle name="Total 3 3 2 2 6" xfId="38163"/>
    <cellStyle name="Total 3 3 2 2 6 2" xfId="38164"/>
    <cellStyle name="Total 3 3 2 2 6 3" xfId="38165"/>
    <cellStyle name="Total 3 3 2 2 7" xfId="38166"/>
    <cellStyle name="Total 3 3 2 2 7 2" xfId="38167"/>
    <cellStyle name="Total 3 3 2 2 7 3" xfId="38168"/>
    <cellStyle name="Total 3 3 2 2 8" xfId="38169"/>
    <cellStyle name="Total 3 3 2 2 9" xfId="38170"/>
    <cellStyle name="Total 3 3 2 3" xfId="38171"/>
    <cellStyle name="Total 3 3 2 3 2" xfId="38172"/>
    <cellStyle name="Total 3 3 2 3 2 2" xfId="38173"/>
    <cellStyle name="Total 3 3 2 3 2 3" xfId="38174"/>
    <cellStyle name="Total 3 3 2 3 3" xfId="38175"/>
    <cellStyle name="Total 3 3 2 3 3 2" xfId="38176"/>
    <cellStyle name="Total 3 3 2 3 3 3" xfId="38177"/>
    <cellStyle name="Total 3 3 2 3 4" xfId="38178"/>
    <cellStyle name="Total 3 3 2 3 4 2" xfId="38179"/>
    <cellStyle name="Total 3 3 2 3 4 3" xfId="38180"/>
    <cellStyle name="Total 3 3 2 3 5" xfId="38181"/>
    <cellStyle name="Total 3 3 2 3 5 2" xfId="38182"/>
    <cellStyle name="Total 3 3 2 3 5 3" xfId="38183"/>
    <cellStyle name="Total 3 3 2 3 6" xfId="38184"/>
    <cellStyle name="Total 3 3 2 3 6 2" xfId="38185"/>
    <cellStyle name="Total 3 3 2 3 6 3" xfId="38186"/>
    <cellStyle name="Total 3 3 2 3 7" xfId="38187"/>
    <cellStyle name="Total 3 3 2 3 7 2" xfId="38188"/>
    <cellStyle name="Total 3 3 2 3 7 3" xfId="38189"/>
    <cellStyle name="Total 3 3 2 3 8" xfId="38190"/>
    <cellStyle name="Total 3 3 2 3 9" xfId="38191"/>
    <cellStyle name="Total 3 3 2 4" xfId="38192"/>
    <cellStyle name="Total 3 3 2 4 2" xfId="38193"/>
    <cellStyle name="Total 3 3 2 4 2 2" xfId="38194"/>
    <cellStyle name="Total 3 3 2 4 2 3" xfId="38195"/>
    <cellStyle name="Total 3 3 2 4 3" xfId="38196"/>
    <cellStyle name="Total 3 3 2 4 3 2" xfId="38197"/>
    <cellStyle name="Total 3 3 2 4 3 3" xfId="38198"/>
    <cellStyle name="Total 3 3 2 4 4" xfId="38199"/>
    <cellStyle name="Total 3 3 2 4 4 2" xfId="38200"/>
    <cellStyle name="Total 3 3 2 4 4 3" xfId="38201"/>
    <cellStyle name="Total 3 3 2 4 5" xfId="38202"/>
    <cellStyle name="Total 3 3 2 4 5 2" xfId="38203"/>
    <cellStyle name="Total 3 3 2 4 5 3" xfId="38204"/>
    <cellStyle name="Total 3 3 2 4 6" xfId="38205"/>
    <cellStyle name="Total 3 3 2 4 6 2" xfId="38206"/>
    <cellStyle name="Total 3 3 2 4 6 3" xfId="38207"/>
    <cellStyle name="Total 3 3 2 4 7" xfId="38208"/>
    <cellStyle name="Total 3 3 2 4 7 2" xfId="38209"/>
    <cellStyle name="Total 3 3 2 4 7 3" xfId="38210"/>
    <cellStyle name="Total 3 3 2 4 8" xfId="38211"/>
    <cellStyle name="Total 3 3 2 4 9" xfId="38212"/>
    <cellStyle name="Total 3 3 2 5" xfId="38213"/>
    <cellStyle name="Total 3 3 2 5 2" xfId="38214"/>
    <cellStyle name="Total 3 3 2 5 2 2" xfId="38215"/>
    <cellStyle name="Total 3 3 2 5 2 3" xfId="38216"/>
    <cellStyle name="Total 3 3 2 5 3" xfId="38217"/>
    <cellStyle name="Total 3 3 2 5 3 2" xfId="38218"/>
    <cellStyle name="Total 3 3 2 5 3 3" xfId="38219"/>
    <cellStyle name="Total 3 3 2 5 4" xfId="38220"/>
    <cellStyle name="Total 3 3 2 5 4 2" xfId="38221"/>
    <cellStyle name="Total 3 3 2 5 4 3" xfId="38222"/>
    <cellStyle name="Total 3 3 2 5 5" xfId="38223"/>
    <cellStyle name="Total 3 3 2 5 5 2" xfId="38224"/>
    <cellStyle name="Total 3 3 2 5 5 3" xfId="38225"/>
    <cellStyle name="Total 3 3 2 5 6" xfId="38226"/>
    <cellStyle name="Total 3 3 2 5 6 2" xfId="38227"/>
    <cellStyle name="Total 3 3 2 5 6 3" xfId="38228"/>
    <cellStyle name="Total 3 3 2 5 7" xfId="38229"/>
    <cellStyle name="Total 3 3 2 5 7 2" xfId="38230"/>
    <cellStyle name="Total 3 3 2 5 7 3" xfId="38231"/>
    <cellStyle name="Total 3 3 2 5 8" xfId="38232"/>
    <cellStyle name="Total 3 3 2 5 9" xfId="38233"/>
    <cellStyle name="Total 3 3 2 6" xfId="38234"/>
    <cellStyle name="Total 3 3 2 6 2" xfId="38235"/>
    <cellStyle name="Total 3 3 2 6 3" xfId="38236"/>
    <cellStyle name="Total 3 3 2 7" xfId="38237"/>
    <cellStyle name="Total 3 3 2 7 2" xfId="38238"/>
    <cellStyle name="Total 3 3 2 7 3" xfId="38239"/>
    <cellStyle name="Total 3 3 2 8" xfId="38240"/>
    <cellStyle name="Total 3 3 2 8 2" xfId="38241"/>
    <cellStyle name="Total 3 3 2 8 3" xfId="38242"/>
    <cellStyle name="Total 3 3 2 9" xfId="38243"/>
    <cellStyle name="Total 3 3 2 9 2" xfId="38244"/>
    <cellStyle name="Total 3 3 2 9 3" xfId="38245"/>
    <cellStyle name="Total 3 3 3" xfId="38246"/>
    <cellStyle name="Total 3 3 3 2" xfId="38247"/>
    <cellStyle name="Total 3 3 3 2 2" xfId="38248"/>
    <cellStyle name="Total 3 3 3 2 3" xfId="38249"/>
    <cellStyle name="Total 3 3 3 3" xfId="38250"/>
    <cellStyle name="Total 3 3 3 3 2" xfId="38251"/>
    <cellStyle name="Total 3 3 3 3 3" xfId="38252"/>
    <cellStyle name="Total 3 3 3 4" xfId="38253"/>
    <cellStyle name="Total 3 3 3 4 2" xfId="38254"/>
    <cellStyle name="Total 3 3 3 4 3" xfId="38255"/>
    <cellStyle name="Total 3 3 3 5" xfId="38256"/>
    <cellStyle name="Total 3 3 3 5 2" xfId="38257"/>
    <cellStyle name="Total 3 3 3 5 3" xfId="38258"/>
    <cellStyle name="Total 3 3 3 6" xfId="38259"/>
    <cellStyle name="Total 3 3 3 6 2" xfId="38260"/>
    <cellStyle name="Total 3 3 3 6 3" xfId="38261"/>
    <cellStyle name="Total 3 3 3 7" xfId="38262"/>
    <cellStyle name="Total 3 3 3 7 2" xfId="38263"/>
    <cellStyle name="Total 3 3 3 7 3" xfId="38264"/>
    <cellStyle name="Total 3 3 3 8" xfId="38265"/>
    <cellStyle name="Total 3 3 3 9" xfId="38266"/>
    <cellStyle name="Total 3 3 4" xfId="38267"/>
    <cellStyle name="Total 3 3 4 2" xfId="38268"/>
    <cellStyle name="Total 3 3 4 2 2" xfId="38269"/>
    <cellStyle name="Total 3 3 4 2 3" xfId="38270"/>
    <cellStyle name="Total 3 3 4 3" xfId="38271"/>
    <cellStyle name="Total 3 3 4 3 2" xfId="38272"/>
    <cellStyle name="Total 3 3 4 3 3" xfId="38273"/>
    <cellStyle name="Total 3 3 4 4" xfId="38274"/>
    <cellStyle name="Total 3 3 4 4 2" xfId="38275"/>
    <cellStyle name="Total 3 3 4 4 3" xfId="38276"/>
    <cellStyle name="Total 3 3 4 5" xfId="38277"/>
    <cellStyle name="Total 3 3 4 5 2" xfId="38278"/>
    <cellStyle name="Total 3 3 4 5 3" xfId="38279"/>
    <cellStyle name="Total 3 3 4 6" xfId="38280"/>
    <cellStyle name="Total 3 3 4 6 2" xfId="38281"/>
    <cellStyle name="Total 3 3 4 6 3" xfId="38282"/>
    <cellStyle name="Total 3 3 4 7" xfId="38283"/>
    <cellStyle name="Total 3 3 4 7 2" xfId="38284"/>
    <cellStyle name="Total 3 3 4 7 3" xfId="38285"/>
    <cellStyle name="Total 3 3 4 8" xfId="38286"/>
    <cellStyle name="Total 3 3 4 9" xfId="38287"/>
    <cellStyle name="Total 3 3 5" xfId="38288"/>
    <cellStyle name="Total 3 3 5 2" xfId="38289"/>
    <cellStyle name="Total 3 3 5 2 2" xfId="38290"/>
    <cellStyle name="Total 3 3 5 2 3" xfId="38291"/>
    <cellStyle name="Total 3 3 5 3" xfId="38292"/>
    <cellStyle name="Total 3 3 5 3 2" xfId="38293"/>
    <cellStyle name="Total 3 3 5 3 3" xfId="38294"/>
    <cellStyle name="Total 3 3 5 4" xfId="38295"/>
    <cellStyle name="Total 3 3 5 4 2" xfId="38296"/>
    <cellStyle name="Total 3 3 5 4 3" xfId="38297"/>
    <cellStyle name="Total 3 3 5 5" xfId="38298"/>
    <cellStyle name="Total 3 3 5 5 2" xfId="38299"/>
    <cellStyle name="Total 3 3 5 5 3" xfId="38300"/>
    <cellStyle name="Total 3 3 5 6" xfId="38301"/>
    <cellStyle name="Total 3 3 5 6 2" xfId="38302"/>
    <cellStyle name="Total 3 3 5 6 3" xfId="38303"/>
    <cellStyle name="Total 3 3 5 7" xfId="38304"/>
    <cellStyle name="Total 3 3 5 7 2" xfId="38305"/>
    <cellStyle name="Total 3 3 5 7 3" xfId="38306"/>
    <cellStyle name="Total 3 3 5 8" xfId="38307"/>
    <cellStyle name="Total 3 3 5 9" xfId="38308"/>
    <cellStyle name="Total 3 3 6" xfId="38309"/>
    <cellStyle name="Total 3 3 6 2" xfId="38310"/>
    <cellStyle name="Total 3 3 6 2 2" xfId="38311"/>
    <cellStyle name="Total 3 3 6 2 3" xfId="38312"/>
    <cellStyle name="Total 3 3 6 3" xfId="38313"/>
    <cellStyle name="Total 3 3 6 3 2" xfId="38314"/>
    <cellStyle name="Total 3 3 6 3 3" xfId="38315"/>
    <cellStyle name="Total 3 3 6 4" xfId="38316"/>
    <cellStyle name="Total 3 3 6 4 2" xfId="38317"/>
    <cellStyle name="Total 3 3 6 4 3" xfId="38318"/>
    <cellStyle name="Total 3 3 6 5" xfId="38319"/>
    <cellStyle name="Total 3 3 6 5 2" xfId="38320"/>
    <cellStyle name="Total 3 3 6 5 3" xfId="38321"/>
    <cellStyle name="Total 3 3 6 6" xfId="38322"/>
    <cellStyle name="Total 3 3 6 6 2" xfId="38323"/>
    <cellStyle name="Total 3 3 6 6 3" xfId="38324"/>
    <cellStyle name="Total 3 3 6 7" xfId="38325"/>
    <cellStyle name="Total 3 3 6 7 2" xfId="38326"/>
    <cellStyle name="Total 3 3 6 7 3" xfId="38327"/>
    <cellStyle name="Total 3 3 6 8" xfId="38328"/>
    <cellStyle name="Total 3 3 6 9" xfId="38329"/>
    <cellStyle name="Total 3 3 7" xfId="38330"/>
    <cellStyle name="Total 3 3 7 2" xfId="38331"/>
    <cellStyle name="Total 3 3 7 3" xfId="38332"/>
    <cellStyle name="Total 3 3 8" xfId="38333"/>
    <cellStyle name="Total 3 3 8 2" xfId="38334"/>
    <cellStyle name="Total 3 3 8 3" xfId="38335"/>
    <cellStyle name="Total 3 3 9" xfId="38336"/>
    <cellStyle name="Total 3 3 9 2" xfId="38337"/>
    <cellStyle name="Total 3 3 9 3" xfId="38338"/>
    <cellStyle name="Total 3 4" xfId="2435"/>
    <cellStyle name="Total 3 4 10" xfId="38339"/>
    <cellStyle name="Total 3 4 10 2" xfId="38340"/>
    <cellStyle name="Total 3 4 10 3" xfId="38341"/>
    <cellStyle name="Total 3 4 11" xfId="38342"/>
    <cellStyle name="Total 3 4 11 2" xfId="38343"/>
    <cellStyle name="Total 3 4 11 3" xfId="38344"/>
    <cellStyle name="Total 3 4 12" xfId="44859"/>
    <cellStyle name="Total 3 4 2" xfId="38345"/>
    <cellStyle name="Total 3 4 2 2" xfId="38346"/>
    <cellStyle name="Total 3 4 2 2 2" xfId="38347"/>
    <cellStyle name="Total 3 4 2 2 3" xfId="38348"/>
    <cellStyle name="Total 3 4 2 3" xfId="38349"/>
    <cellStyle name="Total 3 4 2 3 2" xfId="38350"/>
    <cellStyle name="Total 3 4 2 3 3" xfId="38351"/>
    <cellStyle name="Total 3 4 2 4" xfId="38352"/>
    <cellStyle name="Total 3 4 2 4 2" xfId="38353"/>
    <cellStyle name="Total 3 4 2 4 3" xfId="38354"/>
    <cellStyle name="Total 3 4 2 5" xfId="38355"/>
    <cellStyle name="Total 3 4 2 5 2" xfId="38356"/>
    <cellStyle name="Total 3 4 2 5 3" xfId="38357"/>
    <cellStyle name="Total 3 4 2 6" xfId="38358"/>
    <cellStyle name="Total 3 4 2 6 2" xfId="38359"/>
    <cellStyle name="Total 3 4 2 6 3" xfId="38360"/>
    <cellStyle name="Total 3 4 2 7" xfId="38361"/>
    <cellStyle name="Total 3 4 2 7 2" xfId="38362"/>
    <cellStyle name="Total 3 4 2 7 3" xfId="38363"/>
    <cellStyle name="Total 3 4 2 8" xfId="44860"/>
    <cellStyle name="Total 3 4 3" xfId="38364"/>
    <cellStyle name="Total 3 4 3 2" xfId="38365"/>
    <cellStyle name="Total 3 4 3 2 2" xfId="38366"/>
    <cellStyle name="Total 3 4 3 2 3" xfId="38367"/>
    <cellStyle name="Total 3 4 3 3" xfId="38368"/>
    <cellStyle name="Total 3 4 3 3 2" xfId="38369"/>
    <cellStyle name="Total 3 4 3 3 3" xfId="38370"/>
    <cellStyle name="Total 3 4 3 4" xfId="38371"/>
    <cellStyle name="Total 3 4 3 4 2" xfId="38372"/>
    <cellStyle name="Total 3 4 3 4 3" xfId="38373"/>
    <cellStyle name="Total 3 4 3 5" xfId="38374"/>
    <cellStyle name="Total 3 4 3 5 2" xfId="38375"/>
    <cellStyle name="Total 3 4 3 5 3" xfId="38376"/>
    <cellStyle name="Total 3 4 3 6" xfId="38377"/>
    <cellStyle name="Total 3 4 3 6 2" xfId="38378"/>
    <cellStyle name="Total 3 4 3 6 3" xfId="38379"/>
    <cellStyle name="Total 3 4 3 7" xfId="38380"/>
    <cellStyle name="Total 3 4 3 7 2" xfId="38381"/>
    <cellStyle name="Total 3 4 3 7 3" xfId="38382"/>
    <cellStyle name="Total 3 4 3 8" xfId="44861"/>
    <cellStyle name="Total 3 4 4" xfId="38383"/>
    <cellStyle name="Total 3 4 4 2" xfId="38384"/>
    <cellStyle name="Total 3 4 4 2 2" xfId="38385"/>
    <cellStyle name="Total 3 4 4 2 3" xfId="38386"/>
    <cellStyle name="Total 3 4 4 3" xfId="38387"/>
    <cellStyle name="Total 3 4 4 3 2" xfId="38388"/>
    <cellStyle name="Total 3 4 4 3 3" xfId="38389"/>
    <cellStyle name="Total 3 4 4 4" xfId="38390"/>
    <cellStyle name="Total 3 4 4 4 2" xfId="38391"/>
    <cellStyle name="Total 3 4 4 4 3" xfId="38392"/>
    <cellStyle name="Total 3 4 4 5" xfId="38393"/>
    <cellStyle name="Total 3 4 4 5 2" xfId="38394"/>
    <cellStyle name="Total 3 4 4 5 3" xfId="38395"/>
    <cellStyle name="Total 3 4 4 6" xfId="38396"/>
    <cellStyle name="Total 3 4 4 6 2" xfId="38397"/>
    <cellStyle name="Total 3 4 4 6 3" xfId="38398"/>
    <cellStyle name="Total 3 4 4 7" xfId="38399"/>
    <cellStyle name="Total 3 4 4 7 2" xfId="38400"/>
    <cellStyle name="Total 3 4 4 7 3" xfId="38401"/>
    <cellStyle name="Total 3 4 4 8" xfId="44862"/>
    <cellStyle name="Total 3 4 5" xfId="38402"/>
    <cellStyle name="Total 3 4 5 2" xfId="38403"/>
    <cellStyle name="Total 3 4 5 2 2" xfId="38404"/>
    <cellStyle name="Total 3 4 5 2 3" xfId="38405"/>
    <cellStyle name="Total 3 4 5 3" xfId="38406"/>
    <cellStyle name="Total 3 4 5 3 2" xfId="38407"/>
    <cellStyle name="Total 3 4 5 3 3" xfId="38408"/>
    <cellStyle name="Total 3 4 5 4" xfId="38409"/>
    <cellStyle name="Total 3 4 5 4 2" xfId="38410"/>
    <cellStyle name="Total 3 4 5 4 3" xfId="38411"/>
    <cellStyle name="Total 3 4 5 5" xfId="38412"/>
    <cellStyle name="Total 3 4 5 5 2" xfId="38413"/>
    <cellStyle name="Total 3 4 5 5 3" xfId="38414"/>
    <cellStyle name="Total 3 4 5 6" xfId="38415"/>
    <cellStyle name="Total 3 4 5 6 2" xfId="38416"/>
    <cellStyle name="Total 3 4 5 6 3" xfId="38417"/>
    <cellStyle name="Total 3 4 5 7" xfId="38418"/>
    <cellStyle name="Total 3 4 5 7 2" xfId="38419"/>
    <cellStyle name="Total 3 4 5 7 3" xfId="38420"/>
    <cellStyle name="Total 3 4 5 8" xfId="44863"/>
    <cellStyle name="Total 3 4 6" xfId="38421"/>
    <cellStyle name="Total 3 4 6 2" xfId="38422"/>
    <cellStyle name="Total 3 4 6 3" xfId="38423"/>
    <cellStyle name="Total 3 4 7" xfId="38424"/>
    <cellStyle name="Total 3 4 7 2" xfId="38425"/>
    <cellStyle name="Total 3 4 7 3" xfId="38426"/>
    <cellStyle name="Total 3 4 8" xfId="38427"/>
    <cellStyle name="Total 3 4 8 2" xfId="38428"/>
    <cellStyle name="Total 3 4 8 3" xfId="38429"/>
    <cellStyle name="Total 3 4 9" xfId="38430"/>
    <cellStyle name="Total 3 4 9 2" xfId="38431"/>
    <cellStyle name="Total 3 4 9 3" xfId="38432"/>
    <cellStyle name="Total 3 5" xfId="2436"/>
    <cellStyle name="Total 3 5 10" xfId="38433"/>
    <cellStyle name="Total 3 5 10 2" xfId="38434"/>
    <cellStyle name="Total 3 5 10 3" xfId="38435"/>
    <cellStyle name="Total 3 5 11" xfId="38436"/>
    <cellStyle name="Total 3 5 11 2" xfId="38437"/>
    <cellStyle name="Total 3 5 11 3" xfId="38438"/>
    <cellStyle name="Total 3 5 12" xfId="44864"/>
    <cellStyle name="Total 3 5 2" xfId="38439"/>
    <cellStyle name="Total 3 5 2 2" xfId="38440"/>
    <cellStyle name="Total 3 5 2 2 2" xfId="38441"/>
    <cellStyle name="Total 3 5 2 2 3" xfId="38442"/>
    <cellStyle name="Total 3 5 2 3" xfId="38443"/>
    <cellStyle name="Total 3 5 2 3 2" xfId="38444"/>
    <cellStyle name="Total 3 5 2 3 3" xfId="38445"/>
    <cellStyle name="Total 3 5 2 4" xfId="38446"/>
    <cellStyle name="Total 3 5 2 4 2" xfId="38447"/>
    <cellStyle name="Total 3 5 2 4 3" xfId="38448"/>
    <cellStyle name="Total 3 5 2 5" xfId="38449"/>
    <cellStyle name="Total 3 5 2 5 2" xfId="38450"/>
    <cellStyle name="Total 3 5 2 5 3" xfId="38451"/>
    <cellStyle name="Total 3 5 2 6" xfId="38452"/>
    <cellStyle name="Total 3 5 2 6 2" xfId="38453"/>
    <cellStyle name="Total 3 5 2 6 3" xfId="38454"/>
    <cellStyle name="Total 3 5 2 7" xfId="38455"/>
    <cellStyle name="Total 3 5 2 7 2" xfId="38456"/>
    <cellStyle name="Total 3 5 2 7 3" xfId="38457"/>
    <cellStyle name="Total 3 5 2 8" xfId="44865"/>
    <cellStyle name="Total 3 5 3" xfId="38458"/>
    <cellStyle name="Total 3 5 3 2" xfId="38459"/>
    <cellStyle name="Total 3 5 3 2 2" xfId="38460"/>
    <cellStyle name="Total 3 5 3 2 3" xfId="38461"/>
    <cellStyle name="Total 3 5 3 3" xfId="38462"/>
    <cellStyle name="Total 3 5 3 3 2" xfId="38463"/>
    <cellStyle name="Total 3 5 3 3 3" xfId="38464"/>
    <cellStyle name="Total 3 5 3 4" xfId="38465"/>
    <cellStyle name="Total 3 5 3 4 2" xfId="38466"/>
    <cellStyle name="Total 3 5 3 4 3" xfId="38467"/>
    <cellStyle name="Total 3 5 3 5" xfId="38468"/>
    <cellStyle name="Total 3 5 3 5 2" xfId="38469"/>
    <cellStyle name="Total 3 5 3 5 3" xfId="38470"/>
    <cellStyle name="Total 3 5 3 6" xfId="38471"/>
    <cellStyle name="Total 3 5 3 6 2" xfId="38472"/>
    <cellStyle name="Total 3 5 3 6 3" xfId="38473"/>
    <cellStyle name="Total 3 5 3 7" xfId="38474"/>
    <cellStyle name="Total 3 5 3 7 2" xfId="38475"/>
    <cellStyle name="Total 3 5 3 7 3" xfId="38476"/>
    <cellStyle name="Total 3 5 3 8" xfId="44866"/>
    <cellStyle name="Total 3 5 4" xfId="38477"/>
    <cellStyle name="Total 3 5 4 2" xfId="38478"/>
    <cellStyle name="Total 3 5 4 2 2" xfId="38479"/>
    <cellStyle name="Total 3 5 4 2 3" xfId="38480"/>
    <cellStyle name="Total 3 5 4 3" xfId="38481"/>
    <cellStyle name="Total 3 5 4 3 2" xfId="38482"/>
    <cellStyle name="Total 3 5 4 3 3" xfId="38483"/>
    <cellStyle name="Total 3 5 4 4" xfId="38484"/>
    <cellStyle name="Total 3 5 4 4 2" xfId="38485"/>
    <cellStyle name="Total 3 5 4 4 3" xfId="38486"/>
    <cellStyle name="Total 3 5 4 5" xfId="38487"/>
    <cellStyle name="Total 3 5 4 5 2" xfId="38488"/>
    <cellStyle name="Total 3 5 4 5 3" xfId="38489"/>
    <cellStyle name="Total 3 5 4 6" xfId="38490"/>
    <cellStyle name="Total 3 5 4 6 2" xfId="38491"/>
    <cellStyle name="Total 3 5 4 6 3" xfId="38492"/>
    <cellStyle name="Total 3 5 4 7" xfId="38493"/>
    <cellStyle name="Total 3 5 4 7 2" xfId="38494"/>
    <cellStyle name="Total 3 5 4 7 3" xfId="38495"/>
    <cellStyle name="Total 3 5 4 8" xfId="44867"/>
    <cellStyle name="Total 3 5 5" xfId="38496"/>
    <cellStyle name="Total 3 5 5 2" xfId="38497"/>
    <cellStyle name="Total 3 5 5 2 2" xfId="38498"/>
    <cellStyle name="Total 3 5 5 2 3" xfId="38499"/>
    <cellStyle name="Total 3 5 5 3" xfId="38500"/>
    <cellStyle name="Total 3 5 5 3 2" xfId="38501"/>
    <cellStyle name="Total 3 5 5 3 3" xfId="38502"/>
    <cellStyle name="Total 3 5 5 4" xfId="38503"/>
    <cellStyle name="Total 3 5 5 4 2" xfId="38504"/>
    <cellStyle name="Total 3 5 5 4 3" xfId="38505"/>
    <cellStyle name="Total 3 5 5 5" xfId="38506"/>
    <cellStyle name="Total 3 5 5 5 2" xfId="38507"/>
    <cellStyle name="Total 3 5 5 5 3" xfId="38508"/>
    <cellStyle name="Total 3 5 5 6" xfId="38509"/>
    <cellStyle name="Total 3 5 5 6 2" xfId="38510"/>
    <cellStyle name="Total 3 5 5 6 3" xfId="38511"/>
    <cellStyle name="Total 3 5 5 7" xfId="38512"/>
    <cellStyle name="Total 3 5 5 7 2" xfId="38513"/>
    <cellStyle name="Total 3 5 5 7 3" xfId="38514"/>
    <cellStyle name="Total 3 5 5 8" xfId="44868"/>
    <cellStyle name="Total 3 5 6" xfId="38515"/>
    <cellStyle name="Total 3 5 6 2" xfId="38516"/>
    <cellStyle name="Total 3 5 6 3" xfId="38517"/>
    <cellStyle name="Total 3 5 7" xfId="38518"/>
    <cellStyle name="Total 3 5 7 2" xfId="38519"/>
    <cellStyle name="Total 3 5 7 3" xfId="38520"/>
    <cellStyle name="Total 3 5 8" xfId="38521"/>
    <cellStyle name="Total 3 5 8 2" xfId="38522"/>
    <cellStyle name="Total 3 5 8 3" xfId="38523"/>
    <cellStyle name="Total 3 5 9" xfId="38524"/>
    <cellStyle name="Total 3 5 9 2" xfId="38525"/>
    <cellStyle name="Total 3 5 9 3" xfId="38526"/>
    <cellStyle name="Total 3 6" xfId="38527"/>
    <cellStyle name="Total 3 6 2" xfId="38528"/>
    <cellStyle name="Total 3 6 2 2" xfId="38529"/>
    <cellStyle name="Total 3 6 2 3" xfId="38530"/>
    <cellStyle name="Total 3 6 3" xfId="38531"/>
    <cellStyle name="Total 3 6 3 2" xfId="38532"/>
    <cellStyle name="Total 3 6 3 3" xfId="38533"/>
    <cellStyle name="Total 3 6 4" xfId="38534"/>
    <cellStyle name="Total 3 6 4 2" xfId="38535"/>
    <cellStyle name="Total 3 6 4 3" xfId="38536"/>
    <cellStyle name="Total 3 6 5" xfId="38537"/>
    <cellStyle name="Total 3 6 5 2" xfId="38538"/>
    <cellStyle name="Total 3 6 5 3" xfId="38539"/>
    <cellStyle name="Total 3 6 6" xfId="38540"/>
    <cellStyle name="Total 3 6 6 2" xfId="38541"/>
    <cellStyle name="Total 3 6 6 3" xfId="38542"/>
    <cellStyle name="Total 3 6 7" xfId="38543"/>
    <cellStyle name="Total 3 6 7 2" xfId="38544"/>
    <cellStyle name="Total 3 6 7 3" xfId="38545"/>
    <cellStyle name="Total 3 6 8" xfId="44869"/>
    <cellStyle name="Total 3 7" xfId="38546"/>
    <cellStyle name="Total 3 7 2" xfId="38547"/>
    <cellStyle name="Total 3 7 2 2" xfId="38548"/>
    <cellStyle name="Total 3 7 2 3" xfId="38549"/>
    <cellStyle name="Total 3 7 3" xfId="38550"/>
    <cellStyle name="Total 3 7 3 2" xfId="38551"/>
    <cellStyle name="Total 3 7 3 3" xfId="38552"/>
    <cellStyle name="Total 3 7 4" xfId="38553"/>
    <cellStyle name="Total 3 7 4 2" xfId="38554"/>
    <cellStyle name="Total 3 7 4 3" xfId="38555"/>
    <cellStyle name="Total 3 7 5" xfId="38556"/>
    <cellStyle name="Total 3 7 5 2" xfId="38557"/>
    <cellStyle name="Total 3 7 5 3" xfId="38558"/>
    <cellStyle name="Total 3 7 6" xfId="38559"/>
    <cellStyle name="Total 3 7 6 2" xfId="38560"/>
    <cellStyle name="Total 3 7 6 3" xfId="38561"/>
    <cellStyle name="Total 3 7 7" xfId="38562"/>
    <cellStyle name="Total 3 7 7 2" xfId="38563"/>
    <cellStyle name="Total 3 7 7 3" xfId="38564"/>
    <cellStyle name="Total 3 7 8" xfId="44870"/>
    <cellStyle name="Total 3 8" xfId="38565"/>
    <cellStyle name="Total 3 9" xfId="38566"/>
    <cellStyle name="Total 4" xfId="1011"/>
    <cellStyle name="Total 4 10" xfId="38567"/>
    <cellStyle name="Total 4 10 2" xfId="38568"/>
    <cellStyle name="Total 4 10 3" xfId="38569"/>
    <cellStyle name="Total 4 11" xfId="38570"/>
    <cellStyle name="Total 4 11 2" xfId="38571"/>
    <cellStyle name="Total 4 11 3" xfId="38572"/>
    <cellStyle name="Total 4 12" xfId="38573"/>
    <cellStyle name="Total 4 12 2" xfId="38574"/>
    <cellStyle name="Total 4 12 3" xfId="38575"/>
    <cellStyle name="Total 4 13" xfId="38576"/>
    <cellStyle name="Total 4 13 2" xfId="38577"/>
    <cellStyle name="Total 4 13 3" xfId="38578"/>
    <cellStyle name="Total 4 14" xfId="38579"/>
    <cellStyle name="Total 4 15" xfId="38580"/>
    <cellStyle name="Total 4 2" xfId="1012"/>
    <cellStyle name="Total 4 2 2" xfId="42530"/>
    <cellStyle name="Total 4 3" xfId="38581"/>
    <cellStyle name="Total 4 3 10" xfId="38582"/>
    <cellStyle name="Total 4 3 10 2" xfId="38583"/>
    <cellStyle name="Total 4 3 10 3" xfId="38584"/>
    <cellStyle name="Total 4 3 11" xfId="38585"/>
    <cellStyle name="Total 4 3 11 2" xfId="38586"/>
    <cellStyle name="Total 4 3 11 3" xfId="38587"/>
    <cellStyle name="Total 4 3 12" xfId="38588"/>
    <cellStyle name="Total 4 3 13" xfId="38589"/>
    <cellStyle name="Total 4 3 2" xfId="38590"/>
    <cellStyle name="Total 4 3 2 2" xfId="38591"/>
    <cellStyle name="Total 4 3 2 2 2" xfId="38592"/>
    <cellStyle name="Total 4 3 2 2 3" xfId="38593"/>
    <cellStyle name="Total 4 3 2 3" xfId="38594"/>
    <cellStyle name="Total 4 3 2 3 2" xfId="38595"/>
    <cellStyle name="Total 4 3 2 3 3" xfId="38596"/>
    <cellStyle name="Total 4 3 2 4" xfId="38597"/>
    <cellStyle name="Total 4 3 2 4 2" xfId="38598"/>
    <cellStyle name="Total 4 3 2 4 3" xfId="38599"/>
    <cellStyle name="Total 4 3 2 5" xfId="38600"/>
    <cellStyle name="Total 4 3 2 5 2" xfId="38601"/>
    <cellStyle name="Total 4 3 2 5 3" xfId="38602"/>
    <cellStyle name="Total 4 3 2 6" xfId="38603"/>
    <cellStyle name="Total 4 3 2 6 2" xfId="38604"/>
    <cellStyle name="Total 4 3 2 6 3" xfId="38605"/>
    <cellStyle name="Total 4 3 2 7" xfId="38606"/>
    <cellStyle name="Total 4 3 2 7 2" xfId="38607"/>
    <cellStyle name="Total 4 3 2 7 3" xfId="38608"/>
    <cellStyle name="Total 4 3 2 8" xfId="38609"/>
    <cellStyle name="Total 4 3 2 9" xfId="38610"/>
    <cellStyle name="Total 4 3 3" xfId="38611"/>
    <cellStyle name="Total 4 3 3 2" xfId="38612"/>
    <cellStyle name="Total 4 3 3 2 2" xfId="38613"/>
    <cellStyle name="Total 4 3 3 2 3" xfId="38614"/>
    <cellStyle name="Total 4 3 3 3" xfId="38615"/>
    <cellStyle name="Total 4 3 3 3 2" xfId="38616"/>
    <cellStyle name="Total 4 3 3 3 3" xfId="38617"/>
    <cellStyle name="Total 4 3 3 4" xfId="38618"/>
    <cellStyle name="Total 4 3 3 4 2" xfId="38619"/>
    <cellStyle name="Total 4 3 3 4 3" xfId="38620"/>
    <cellStyle name="Total 4 3 3 5" xfId="38621"/>
    <cellStyle name="Total 4 3 3 5 2" xfId="38622"/>
    <cellStyle name="Total 4 3 3 5 3" xfId="38623"/>
    <cellStyle name="Total 4 3 3 6" xfId="38624"/>
    <cellStyle name="Total 4 3 3 6 2" xfId="38625"/>
    <cellStyle name="Total 4 3 3 6 3" xfId="38626"/>
    <cellStyle name="Total 4 3 3 7" xfId="38627"/>
    <cellStyle name="Total 4 3 3 7 2" xfId="38628"/>
    <cellStyle name="Total 4 3 3 7 3" xfId="38629"/>
    <cellStyle name="Total 4 3 3 8" xfId="38630"/>
    <cellStyle name="Total 4 3 3 9" xfId="38631"/>
    <cellStyle name="Total 4 3 4" xfId="38632"/>
    <cellStyle name="Total 4 3 4 2" xfId="38633"/>
    <cellStyle name="Total 4 3 4 2 2" xfId="38634"/>
    <cellStyle name="Total 4 3 4 2 3" xfId="38635"/>
    <cellStyle name="Total 4 3 4 3" xfId="38636"/>
    <cellStyle name="Total 4 3 4 3 2" xfId="38637"/>
    <cellStyle name="Total 4 3 4 3 3" xfId="38638"/>
    <cellStyle name="Total 4 3 4 4" xfId="38639"/>
    <cellStyle name="Total 4 3 4 4 2" xfId="38640"/>
    <cellStyle name="Total 4 3 4 4 3" xfId="38641"/>
    <cellStyle name="Total 4 3 4 5" xfId="38642"/>
    <cellStyle name="Total 4 3 4 5 2" xfId="38643"/>
    <cellStyle name="Total 4 3 4 5 3" xfId="38644"/>
    <cellStyle name="Total 4 3 4 6" xfId="38645"/>
    <cellStyle name="Total 4 3 4 6 2" xfId="38646"/>
    <cellStyle name="Total 4 3 4 6 3" xfId="38647"/>
    <cellStyle name="Total 4 3 4 7" xfId="38648"/>
    <cellStyle name="Total 4 3 4 7 2" xfId="38649"/>
    <cellStyle name="Total 4 3 4 7 3" xfId="38650"/>
    <cellStyle name="Total 4 3 4 8" xfId="38651"/>
    <cellStyle name="Total 4 3 4 9" xfId="38652"/>
    <cellStyle name="Total 4 3 5" xfId="38653"/>
    <cellStyle name="Total 4 3 5 2" xfId="38654"/>
    <cellStyle name="Total 4 3 5 2 2" xfId="38655"/>
    <cellStyle name="Total 4 3 5 2 3" xfId="38656"/>
    <cellStyle name="Total 4 3 5 3" xfId="38657"/>
    <cellStyle name="Total 4 3 5 3 2" xfId="38658"/>
    <cellStyle name="Total 4 3 5 3 3" xfId="38659"/>
    <cellStyle name="Total 4 3 5 4" xfId="38660"/>
    <cellStyle name="Total 4 3 5 4 2" xfId="38661"/>
    <cellStyle name="Total 4 3 5 4 3" xfId="38662"/>
    <cellStyle name="Total 4 3 5 5" xfId="38663"/>
    <cellStyle name="Total 4 3 5 5 2" xfId="38664"/>
    <cellStyle name="Total 4 3 5 5 3" xfId="38665"/>
    <cellStyle name="Total 4 3 5 6" xfId="38666"/>
    <cellStyle name="Total 4 3 5 6 2" xfId="38667"/>
    <cellStyle name="Total 4 3 5 6 3" xfId="38668"/>
    <cellStyle name="Total 4 3 5 7" xfId="38669"/>
    <cellStyle name="Total 4 3 5 7 2" xfId="38670"/>
    <cellStyle name="Total 4 3 5 7 3" xfId="38671"/>
    <cellStyle name="Total 4 3 5 8" xfId="38672"/>
    <cellStyle name="Total 4 3 5 9" xfId="38673"/>
    <cellStyle name="Total 4 3 6" xfId="38674"/>
    <cellStyle name="Total 4 3 6 2" xfId="38675"/>
    <cellStyle name="Total 4 3 6 3" xfId="38676"/>
    <cellStyle name="Total 4 3 7" xfId="38677"/>
    <cellStyle name="Total 4 3 7 2" xfId="38678"/>
    <cellStyle name="Total 4 3 7 3" xfId="38679"/>
    <cellStyle name="Total 4 3 8" xfId="38680"/>
    <cellStyle name="Total 4 3 8 2" xfId="38681"/>
    <cellStyle name="Total 4 3 8 3" xfId="38682"/>
    <cellStyle name="Total 4 3 9" xfId="38683"/>
    <cellStyle name="Total 4 3 9 2" xfId="38684"/>
    <cellStyle name="Total 4 3 9 3" xfId="38685"/>
    <cellStyle name="Total 4 4" xfId="38686"/>
    <cellStyle name="Total 4 4 2" xfId="38687"/>
    <cellStyle name="Total 4 4 2 2" xfId="38688"/>
    <cellStyle name="Total 4 4 2 3" xfId="38689"/>
    <cellStyle name="Total 4 4 3" xfId="38690"/>
    <cellStyle name="Total 4 4 3 2" xfId="38691"/>
    <cellStyle name="Total 4 4 3 3" xfId="38692"/>
    <cellStyle name="Total 4 4 4" xfId="38693"/>
    <cellStyle name="Total 4 4 4 2" xfId="38694"/>
    <cellStyle name="Total 4 4 4 3" xfId="38695"/>
    <cellStyle name="Total 4 4 5" xfId="38696"/>
    <cellStyle name="Total 4 4 5 2" xfId="38697"/>
    <cellStyle name="Total 4 4 5 3" xfId="38698"/>
    <cellStyle name="Total 4 4 6" xfId="38699"/>
    <cellStyle name="Total 4 4 6 2" xfId="38700"/>
    <cellStyle name="Total 4 4 6 3" xfId="38701"/>
    <cellStyle name="Total 4 4 7" xfId="38702"/>
    <cellStyle name="Total 4 4 7 2" xfId="38703"/>
    <cellStyle name="Total 4 4 7 3" xfId="38704"/>
    <cellStyle name="Total 4 4 8" xfId="38705"/>
    <cellStyle name="Total 4 4 9" xfId="38706"/>
    <cellStyle name="Total 4 5" xfId="38707"/>
    <cellStyle name="Total 4 5 2" xfId="38708"/>
    <cellStyle name="Total 4 5 2 2" xfId="38709"/>
    <cellStyle name="Total 4 5 2 3" xfId="38710"/>
    <cellStyle name="Total 4 5 3" xfId="38711"/>
    <cellStyle name="Total 4 5 3 2" xfId="38712"/>
    <cellStyle name="Total 4 5 3 3" xfId="38713"/>
    <cellStyle name="Total 4 5 4" xfId="38714"/>
    <cellStyle name="Total 4 5 4 2" xfId="38715"/>
    <cellStyle name="Total 4 5 4 3" xfId="38716"/>
    <cellStyle name="Total 4 5 5" xfId="38717"/>
    <cellStyle name="Total 4 5 5 2" xfId="38718"/>
    <cellStyle name="Total 4 5 5 3" xfId="38719"/>
    <cellStyle name="Total 4 5 6" xfId="38720"/>
    <cellStyle name="Total 4 5 6 2" xfId="38721"/>
    <cellStyle name="Total 4 5 6 3" xfId="38722"/>
    <cellStyle name="Total 4 5 7" xfId="38723"/>
    <cellStyle name="Total 4 5 7 2" xfId="38724"/>
    <cellStyle name="Total 4 5 7 3" xfId="38725"/>
    <cellStyle name="Total 4 5 8" xfId="38726"/>
    <cellStyle name="Total 4 5 9" xfId="38727"/>
    <cellStyle name="Total 4 6" xfId="38728"/>
    <cellStyle name="Total 4 6 2" xfId="38729"/>
    <cellStyle name="Total 4 6 2 2" xfId="38730"/>
    <cellStyle name="Total 4 6 2 3" xfId="38731"/>
    <cellStyle name="Total 4 6 3" xfId="38732"/>
    <cellStyle name="Total 4 6 3 2" xfId="38733"/>
    <cellStyle name="Total 4 6 3 3" xfId="38734"/>
    <cellStyle name="Total 4 6 4" xfId="38735"/>
    <cellStyle name="Total 4 6 4 2" xfId="38736"/>
    <cellStyle name="Total 4 6 4 3" xfId="38737"/>
    <cellStyle name="Total 4 6 5" xfId="38738"/>
    <cellStyle name="Total 4 6 5 2" xfId="38739"/>
    <cellStyle name="Total 4 6 5 3" xfId="38740"/>
    <cellStyle name="Total 4 6 6" xfId="38741"/>
    <cellStyle name="Total 4 6 6 2" xfId="38742"/>
    <cellStyle name="Total 4 6 6 3" xfId="38743"/>
    <cellStyle name="Total 4 6 7" xfId="38744"/>
    <cellStyle name="Total 4 6 7 2" xfId="38745"/>
    <cellStyle name="Total 4 6 7 3" xfId="38746"/>
    <cellStyle name="Total 4 6 8" xfId="38747"/>
    <cellStyle name="Total 4 6 9" xfId="38748"/>
    <cellStyle name="Total 4 7" xfId="38749"/>
    <cellStyle name="Total 4 7 2" xfId="38750"/>
    <cellStyle name="Total 4 7 2 2" xfId="38751"/>
    <cellStyle name="Total 4 7 2 3" xfId="38752"/>
    <cellStyle name="Total 4 7 3" xfId="38753"/>
    <cellStyle name="Total 4 7 3 2" xfId="38754"/>
    <cellStyle name="Total 4 7 3 3" xfId="38755"/>
    <cellStyle name="Total 4 7 4" xfId="38756"/>
    <cellStyle name="Total 4 7 4 2" xfId="38757"/>
    <cellStyle name="Total 4 7 4 3" xfId="38758"/>
    <cellStyle name="Total 4 7 5" xfId="38759"/>
    <cellStyle name="Total 4 7 5 2" xfId="38760"/>
    <cellStyle name="Total 4 7 5 3" xfId="38761"/>
    <cellStyle name="Total 4 7 6" xfId="38762"/>
    <cellStyle name="Total 4 7 6 2" xfId="38763"/>
    <cellStyle name="Total 4 7 6 3" xfId="38764"/>
    <cellStyle name="Total 4 7 7" xfId="38765"/>
    <cellStyle name="Total 4 7 7 2" xfId="38766"/>
    <cellStyle name="Total 4 7 7 3" xfId="38767"/>
    <cellStyle name="Total 4 7 8" xfId="38768"/>
    <cellStyle name="Total 4 7 9" xfId="38769"/>
    <cellStyle name="Total 4 8" xfId="38770"/>
    <cellStyle name="Total 4 8 2" xfId="38771"/>
    <cellStyle name="Total 4 8 3" xfId="38772"/>
    <cellStyle name="Total 4 9" xfId="38773"/>
    <cellStyle name="Total 4 9 2" xfId="38774"/>
    <cellStyle name="Total 4 9 3" xfId="38775"/>
    <cellStyle name="Total 5" xfId="38776"/>
    <cellStyle name="Total 6" xfId="42531"/>
    <cellStyle name="TotCol - Style5" xfId="2437"/>
    <cellStyle name="TotCol - Style5 2" xfId="42532"/>
    <cellStyle name="TotCol - Style7" xfId="2438"/>
    <cellStyle name="TotCol - Style7 2" xfId="42533"/>
    <cellStyle name="TotRow - Style4" xfId="2439"/>
    <cellStyle name="TotRow - Style4 10" xfId="38777"/>
    <cellStyle name="TotRow - Style4 10 2" xfId="38778"/>
    <cellStyle name="TotRow - Style4 10 3" xfId="38779"/>
    <cellStyle name="TotRow - Style4 11" xfId="38780"/>
    <cellStyle name="TotRow - Style4 11 2" xfId="38781"/>
    <cellStyle name="TotRow - Style4 11 3" xfId="38782"/>
    <cellStyle name="TotRow - Style4 12" xfId="44871"/>
    <cellStyle name="TotRow - Style4 2" xfId="38783"/>
    <cellStyle name="TotRow - Style4 2 2" xfId="38784"/>
    <cellStyle name="TotRow - Style4 2 2 2" xfId="38785"/>
    <cellStyle name="TotRow - Style4 2 2 3" xfId="38786"/>
    <cellStyle name="TotRow - Style4 2 3" xfId="38787"/>
    <cellStyle name="TotRow - Style4 2 3 2" xfId="38788"/>
    <cellStyle name="TotRow - Style4 2 3 3" xfId="38789"/>
    <cellStyle name="TotRow - Style4 2 4" xfId="38790"/>
    <cellStyle name="TotRow - Style4 2 4 2" xfId="38791"/>
    <cellStyle name="TotRow - Style4 2 4 3" xfId="38792"/>
    <cellStyle name="TotRow - Style4 2 5" xfId="38793"/>
    <cellStyle name="TotRow - Style4 2 5 2" xfId="38794"/>
    <cellStyle name="TotRow - Style4 2 5 3" xfId="38795"/>
    <cellStyle name="TotRow - Style4 2 6" xfId="38796"/>
    <cellStyle name="TotRow - Style4 2 6 2" xfId="38797"/>
    <cellStyle name="TotRow - Style4 2 6 3" xfId="38798"/>
    <cellStyle name="TotRow - Style4 2 7" xfId="38799"/>
    <cellStyle name="TotRow - Style4 2 7 2" xfId="38800"/>
    <cellStyle name="TotRow - Style4 2 7 3" xfId="38801"/>
    <cellStyle name="TotRow - Style4 2 8" xfId="44872"/>
    <cellStyle name="TotRow - Style4 3" xfId="38802"/>
    <cellStyle name="TotRow - Style4 3 2" xfId="38803"/>
    <cellStyle name="TotRow - Style4 3 2 2" xfId="38804"/>
    <cellStyle name="TotRow - Style4 3 2 3" xfId="38805"/>
    <cellStyle name="TotRow - Style4 3 3" xfId="38806"/>
    <cellStyle name="TotRow - Style4 3 3 2" xfId="38807"/>
    <cellStyle name="TotRow - Style4 3 3 3" xfId="38808"/>
    <cellStyle name="TotRow - Style4 3 4" xfId="38809"/>
    <cellStyle name="TotRow - Style4 3 4 2" xfId="38810"/>
    <cellStyle name="TotRow - Style4 3 4 3" xfId="38811"/>
    <cellStyle name="TotRow - Style4 3 5" xfId="38812"/>
    <cellStyle name="TotRow - Style4 3 5 2" xfId="38813"/>
    <cellStyle name="TotRow - Style4 3 5 3" xfId="38814"/>
    <cellStyle name="TotRow - Style4 3 6" xfId="38815"/>
    <cellStyle name="TotRow - Style4 3 6 2" xfId="38816"/>
    <cellStyle name="TotRow - Style4 3 6 3" xfId="38817"/>
    <cellStyle name="TotRow - Style4 3 7" xfId="38818"/>
    <cellStyle name="TotRow - Style4 3 7 2" xfId="38819"/>
    <cellStyle name="TotRow - Style4 3 7 3" xfId="38820"/>
    <cellStyle name="TotRow - Style4 3 8" xfId="44873"/>
    <cellStyle name="TotRow - Style4 4" xfId="38821"/>
    <cellStyle name="TotRow - Style4 4 2" xfId="38822"/>
    <cellStyle name="TotRow - Style4 4 2 2" xfId="38823"/>
    <cellStyle name="TotRow - Style4 4 2 3" xfId="38824"/>
    <cellStyle name="TotRow - Style4 4 3" xfId="38825"/>
    <cellStyle name="TotRow - Style4 4 3 2" xfId="38826"/>
    <cellStyle name="TotRow - Style4 4 3 3" xfId="38827"/>
    <cellStyle name="TotRow - Style4 4 4" xfId="38828"/>
    <cellStyle name="TotRow - Style4 4 4 2" xfId="38829"/>
    <cellStyle name="TotRow - Style4 4 4 3" xfId="38830"/>
    <cellStyle name="TotRow - Style4 4 5" xfId="38831"/>
    <cellStyle name="TotRow - Style4 4 5 2" xfId="38832"/>
    <cellStyle name="TotRow - Style4 4 5 3" xfId="38833"/>
    <cellStyle name="TotRow - Style4 4 6" xfId="38834"/>
    <cellStyle name="TotRow - Style4 4 6 2" xfId="38835"/>
    <cellStyle name="TotRow - Style4 4 6 3" xfId="38836"/>
    <cellStyle name="TotRow - Style4 4 7" xfId="38837"/>
    <cellStyle name="TotRow - Style4 4 7 2" xfId="38838"/>
    <cellStyle name="TotRow - Style4 4 7 3" xfId="38839"/>
    <cellStyle name="TotRow - Style4 4 8" xfId="44874"/>
    <cellStyle name="TotRow - Style4 5" xfId="38840"/>
    <cellStyle name="TotRow - Style4 5 2" xfId="38841"/>
    <cellStyle name="TotRow - Style4 5 2 2" xfId="38842"/>
    <cellStyle name="TotRow - Style4 5 2 3" xfId="38843"/>
    <cellStyle name="TotRow - Style4 5 3" xfId="38844"/>
    <cellStyle name="TotRow - Style4 5 3 2" xfId="38845"/>
    <cellStyle name="TotRow - Style4 5 3 3" xfId="38846"/>
    <cellStyle name="TotRow - Style4 5 4" xfId="38847"/>
    <cellStyle name="TotRow - Style4 5 4 2" xfId="38848"/>
    <cellStyle name="TotRow - Style4 5 4 3" xfId="38849"/>
    <cellStyle name="TotRow - Style4 5 5" xfId="38850"/>
    <cellStyle name="TotRow - Style4 5 5 2" xfId="38851"/>
    <cellStyle name="TotRow - Style4 5 5 3" xfId="38852"/>
    <cellStyle name="TotRow - Style4 5 6" xfId="38853"/>
    <cellStyle name="TotRow - Style4 5 6 2" xfId="38854"/>
    <cellStyle name="TotRow - Style4 5 6 3" xfId="38855"/>
    <cellStyle name="TotRow - Style4 5 7" xfId="38856"/>
    <cellStyle name="TotRow - Style4 5 7 2" xfId="38857"/>
    <cellStyle name="TotRow - Style4 5 7 3" xfId="38858"/>
    <cellStyle name="TotRow - Style4 5 8" xfId="44875"/>
    <cellStyle name="TotRow - Style4 6" xfId="38859"/>
    <cellStyle name="TotRow - Style4 6 2" xfId="38860"/>
    <cellStyle name="TotRow - Style4 7" xfId="38861"/>
    <cellStyle name="TotRow - Style4 7 2" xfId="38862"/>
    <cellStyle name="TotRow - Style4 7 3" xfId="38863"/>
    <cellStyle name="TotRow - Style4 8" xfId="38864"/>
    <cellStyle name="TotRow - Style4 8 2" xfId="38865"/>
    <cellStyle name="TotRow - Style4 8 3" xfId="38866"/>
    <cellStyle name="TotRow - Style4 9" xfId="38867"/>
    <cellStyle name="TotRow - Style4 9 2" xfId="38868"/>
    <cellStyle name="TotRow - Style4 9 3" xfId="38869"/>
    <cellStyle name="TotRow - Style8" xfId="2440"/>
    <cellStyle name="TotRow - Style8 10" xfId="38870"/>
    <cellStyle name="TotRow - Style8 10 2" xfId="38871"/>
    <cellStyle name="TotRow - Style8 10 3" xfId="38872"/>
    <cellStyle name="TotRow - Style8 11" xfId="38873"/>
    <cellStyle name="TotRow - Style8 11 2" xfId="38874"/>
    <cellStyle name="TotRow - Style8 11 3" xfId="38875"/>
    <cellStyle name="TotRow - Style8 12" xfId="44876"/>
    <cellStyle name="TotRow - Style8 2" xfId="38876"/>
    <cellStyle name="TotRow - Style8 2 2" xfId="38877"/>
    <cellStyle name="TotRow - Style8 2 2 2" xfId="38878"/>
    <cellStyle name="TotRow - Style8 2 2 3" xfId="38879"/>
    <cellStyle name="TotRow - Style8 2 3" xfId="38880"/>
    <cellStyle name="TotRow - Style8 2 3 2" xfId="38881"/>
    <cellStyle name="TotRow - Style8 2 3 3" xfId="38882"/>
    <cellStyle name="TotRow - Style8 2 4" xfId="38883"/>
    <cellStyle name="TotRow - Style8 2 4 2" xfId="38884"/>
    <cellStyle name="TotRow - Style8 2 4 3" xfId="38885"/>
    <cellStyle name="TotRow - Style8 2 5" xfId="38886"/>
    <cellStyle name="TotRow - Style8 2 5 2" xfId="38887"/>
    <cellStyle name="TotRow - Style8 2 5 3" xfId="38888"/>
    <cellStyle name="TotRow - Style8 2 6" xfId="38889"/>
    <cellStyle name="TotRow - Style8 2 6 2" xfId="38890"/>
    <cellStyle name="TotRow - Style8 2 6 3" xfId="38891"/>
    <cellStyle name="TotRow - Style8 2 7" xfId="38892"/>
    <cellStyle name="TotRow - Style8 2 7 2" xfId="38893"/>
    <cellStyle name="TotRow - Style8 2 7 3" xfId="38894"/>
    <cellStyle name="TotRow - Style8 2 8" xfId="44877"/>
    <cellStyle name="TotRow - Style8 3" xfId="38895"/>
    <cellStyle name="TotRow - Style8 3 2" xfId="38896"/>
    <cellStyle name="TotRow - Style8 3 2 2" xfId="38897"/>
    <cellStyle name="TotRow - Style8 3 2 3" xfId="38898"/>
    <cellStyle name="TotRow - Style8 3 3" xfId="38899"/>
    <cellStyle name="TotRow - Style8 3 3 2" xfId="38900"/>
    <cellStyle name="TotRow - Style8 3 3 3" xfId="38901"/>
    <cellStyle name="TotRow - Style8 3 4" xfId="38902"/>
    <cellStyle name="TotRow - Style8 3 4 2" xfId="38903"/>
    <cellStyle name="TotRow - Style8 3 4 3" xfId="38904"/>
    <cellStyle name="TotRow - Style8 3 5" xfId="38905"/>
    <cellStyle name="TotRow - Style8 3 5 2" xfId="38906"/>
    <cellStyle name="TotRow - Style8 3 5 3" xfId="38907"/>
    <cellStyle name="TotRow - Style8 3 6" xfId="38908"/>
    <cellStyle name="TotRow - Style8 3 6 2" xfId="38909"/>
    <cellStyle name="TotRow - Style8 3 6 3" xfId="38910"/>
    <cellStyle name="TotRow - Style8 3 7" xfId="38911"/>
    <cellStyle name="TotRow - Style8 3 7 2" xfId="38912"/>
    <cellStyle name="TotRow - Style8 3 7 3" xfId="38913"/>
    <cellStyle name="TotRow - Style8 3 8" xfId="44878"/>
    <cellStyle name="TotRow - Style8 4" xfId="38914"/>
    <cellStyle name="TotRow - Style8 4 2" xfId="38915"/>
    <cellStyle name="TotRow - Style8 4 2 2" xfId="38916"/>
    <cellStyle name="TotRow - Style8 4 2 3" xfId="38917"/>
    <cellStyle name="TotRow - Style8 4 3" xfId="38918"/>
    <cellStyle name="TotRow - Style8 4 3 2" xfId="38919"/>
    <cellStyle name="TotRow - Style8 4 3 3" xfId="38920"/>
    <cellStyle name="TotRow - Style8 4 4" xfId="38921"/>
    <cellStyle name="TotRow - Style8 4 4 2" xfId="38922"/>
    <cellStyle name="TotRow - Style8 4 4 3" xfId="38923"/>
    <cellStyle name="TotRow - Style8 4 5" xfId="38924"/>
    <cellStyle name="TotRow - Style8 4 5 2" xfId="38925"/>
    <cellStyle name="TotRow - Style8 4 5 3" xfId="38926"/>
    <cellStyle name="TotRow - Style8 4 6" xfId="38927"/>
    <cellStyle name="TotRow - Style8 4 6 2" xfId="38928"/>
    <cellStyle name="TotRow - Style8 4 6 3" xfId="38929"/>
    <cellStyle name="TotRow - Style8 4 7" xfId="38930"/>
    <cellStyle name="TotRow - Style8 4 7 2" xfId="38931"/>
    <cellStyle name="TotRow - Style8 4 7 3" xfId="38932"/>
    <cellStyle name="TotRow - Style8 4 8" xfId="44879"/>
    <cellStyle name="TotRow - Style8 5" xfId="38933"/>
    <cellStyle name="TotRow - Style8 5 2" xfId="38934"/>
    <cellStyle name="TotRow - Style8 5 2 2" xfId="38935"/>
    <cellStyle name="TotRow - Style8 5 2 3" xfId="38936"/>
    <cellStyle name="TotRow - Style8 5 3" xfId="38937"/>
    <cellStyle name="TotRow - Style8 5 3 2" xfId="38938"/>
    <cellStyle name="TotRow - Style8 5 3 3" xfId="38939"/>
    <cellStyle name="TotRow - Style8 5 4" xfId="38940"/>
    <cellStyle name="TotRow - Style8 5 4 2" xfId="38941"/>
    <cellStyle name="TotRow - Style8 5 4 3" xfId="38942"/>
    <cellStyle name="TotRow - Style8 5 5" xfId="38943"/>
    <cellStyle name="TotRow - Style8 5 5 2" xfId="38944"/>
    <cellStyle name="TotRow - Style8 5 5 3" xfId="38945"/>
    <cellStyle name="TotRow - Style8 5 6" xfId="38946"/>
    <cellStyle name="TotRow - Style8 5 6 2" xfId="38947"/>
    <cellStyle name="TotRow - Style8 5 6 3" xfId="38948"/>
    <cellStyle name="TotRow - Style8 5 7" xfId="38949"/>
    <cellStyle name="TotRow - Style8 5 7 2" xfId="38950"/>
    <cellStyle name="TotRow - Style8 5 7 3" xfId="38951"/>
    <cellStyle name="TotRow - Style8 5 8" xfId="44880"/>
    <cellStyle name="TotRow - Style8 6" xfId="38952"/>
    <cellStyle name="TotRow - Style8 6 2" xfId="38953"/>
    <cellStyle name="TotRow - Style8 7" xfId="38954"/>
    <cellStyle name="TotRow - Style8 7 2" xfId="38955"/>
    <cellStyle name="TotRow - Style8 7 3" xfId="38956"/>
    <cellStyle name="TotRow - Style8 8" xfId="38957"/>
    <cellStyle name="TotRow - Style8 8 2" xfId="38958"/>
    <cellStyle name="TotRow - Style8 8 3" xfId="38959"/>
    <cellStyle name="TotRow - Style8 9" xfId="38960"/>
    <cellStyle name="TotRow - Style8 9 2" xfId="38961"/>
    <cellStyle name="TotRow - Style8 9 3" xfId="38962"/>
    <cellStyle name="Transcript_Date" xfId="1013"/>
    <cellStyle name="Warning Text 2" xfId="1014"/>
    <cellStyle name="Warning Text 2 2" xfId="42534"/>
    <cellStyle name="Warning Text 2 3" xfId="42535"/>
    <cellStyle name="Warning Text 2 4" xfId="42536"/>
    <cellStyle name="Warning Text 3" xfId="1015"/>
    <cellStyle name="Warning Text 3 2" xfId="42537"/>
    <cellStyle name="Warning Text 3 3" xfId="42538"/>
    <cellStyle name="Warning Text 3 4" xfId="42539"/>
    <cellStyle name="Warning Text 4" xfId="1016"/>
    <cellStyle name="Warning Text 4 2" xfId="42540"/>
    <cellStyle name="Warning Text 5" xfId="38963"/>
    <cellStyle name="Warning Text 6" xfId="42541"/>
    <cellStyle name="WM_STANDARD" xfId="10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customXml" Target="../customXml/item3.xml"/><Relationship Id="rId21" Type="http://schemas.openxmlformats.org/officeDocument/2006/relationships/externalLink" Target="externalLinks/externalLink19.xml"/><Relationship Id="rId34" Type="http://schemas.openxmlformats.org/officeDocument/2006/relationships/styles" Target="style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sharedStrings" Target="sharedStrings.xml"/><Relationship Id="rId8" Type="http://schemas.openxmlformats.org/officeDocument/2006/relationships/externalLink" Target="externalLinks/externalLink6.xml"/><Relationship Id="rId3"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c_db5_srv\SRC\User\REPORTS\STANDARD%20REPORTS\CUSTOM%20REPORTS\PL_RollingTrend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ason/Rate%20Increase%201-1-2013/1%20Filing%2011-14-2012/Revised%202-21-2013/staff%20Mason%20Proforma%209-30-2012-Linked%20Cust%20Count%20Fix%2012-2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tcfs2\grp_data\District\Joe_Garza\mark%20gregg\WUTC%20Files\Eastside\Eastside%20Rate%20Case%202006\Eastside%20RC%202006%20Filing%20Docs\Proforma%20Eastside%202005%204.17.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acinf05\DistShares\WCNX%20Stuff\Excel\Financials\Excel%20Financials\ExcelFinancial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lient\Western%20Region\ControllerDir\Brent_Blair_Kortney\PO%20Report%20by%20Division\PO%20Report_v3b%202013-08-26.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Western%20Region/ControllerDir/Brent_Blair_Kortney/PO%20Report%20by%20Division/PO%20Report_v3b%202013-08-26.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lient\Vashon\Rate%20Incr%201-1-2012\Vashon%20Pro%20Form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Western%20Region/WUTC/WIP%20Files/2195%20Yakima/General%20Rate%20Filings/2017%20Rate%20Filing/.Yakima%20Waste%20Pro%20forma%20YE%206.3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lient\Western%20Region\WUTC\WIP%20Files\2010%20Clark%20County-%202009%20Vancouver\Misc%20Analsysis%20Non-Filing\Pro%20froma%208.31.2013%20for%20Budgets\Consolidated%20Pro%20forma%20Year%2020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acinf06\sacshare\Data_Automation\DMS\RouteManagerReports\RM_MM001_Query_v4c.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lient\Western%20Region\WUTC\WIP%20Files\2010%20Clark%20County-%202009%20Vancouver\12.31.2010%20Test%20Year\Proforma%20Clark%20County%20101231%20Filing-Draft-FINAL%20VERS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disnap\accounting\MODEST~1\2032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Western%20Region/WUTC/WIP%20Files/2010%20Clark%20County-%202009%20Vancouver/12.31.2010%20Test%20Year/Proforma%20Clark%20County%20101231%20Filing-Draft-FINAL%20VERSION.xlsx"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ExcelFinancials_v3b1"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acinf04\home$\Annual%20Reports\2180%20LeMay\2009\LeMay%20Annual%20Report%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lient\Annual%20Reports\2180%20LeMay\2009\LeMay%20Annual%20Report%20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Annual%20Reports/2180%20LeMay/2009/LeMay%20Annual%20Report%200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acinf04\home$\LeMay\Master%20Truck%20Schedule\South_LeMay%20Master%20Truck%20Schedule-Shared.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lient\LeMay\Master%20Truck%20Schedule\South_LeMay%20Master%20Truck%20Schedule-Share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LeMay/Master%20Truck%20Schedule/South_LeMay%20Master%20Truck%20Schedule-Shared.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ExcelFinancials_v3c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Western%20Region/WUTC/WUTC-Clark%20County%202009/Rate%20Filing/Gen%20Rate%20Incr%201-1-18/Audit/FINAL/.Proforma%20Clark%20Co%20YE%209.30.17%2011.29%20v2%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L_WASTE\SYS\ACCOUNT\CV2000\022000\2000_FEBRUARY_%20GL%20RECO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Western%20Region/WUTC/WIP%20Files/2010%20Clark%20County-%202009%20Vancouver/Annual%20Report/2019/From%20District/Support/Clark%20County-Vancouver%20Price%20Out%20Jan%20thru%20December%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cinf04\home$\SRC%20Reports\SRC%20Format\Bonus%20Schedule\PNWR%20SRC%20Bonus%20Schedule%20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ient\SRC%20Reports\SRC%20Format\Bonus%20Schedule\PNWR%20SRC%20Bonus%20Schedule%20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RC%20Reports/SRC%20Format/Bonus%20Schedule/PNWR%20SRC%20Bonus%20Schedule%20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lient\LeMay\2183-1%20Pacific%20Disp,%20Butlers%20Cove\Filing%20Possibly%202012\Filing\Audit\Final%20Outcome%208-14-2012\Pro%20Forma%20Pacific%20Disposal_Staff.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May/2183-1%20Pacific%20Disp,%20Butlers%20Cove/Filing%20Possibly%202012/Filing/Audit/Final%20Outcome%208-14-2012/Pro%20Forma%20Pacific%20Disposal_Staf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lient\Mason\Rate%20Increase%201-1-2013\1%20Filing%2011-14-2012\Revised%202-21-2013\staff%20Mason%20Proforma%209-30-2012-Linked%20Cust%20Count%20Fix%2012-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row r="5">
          <cell r="D5">
            <v>10.71</v>
          </cell>
        </row>
        <row r="14">
          <cell r="C14" t="str">
            <v>dist</v>
          </cell>
          <cell r="E14" t="str">
            <v>=</v>
          </cell>
          <cell r="F14">
            <v>2149</v>
          </cell>
        </row>
      </sheetData>
      <sheetData sheetId="4" refreshError="1">
        <row r="6">
          <cell r="F6" t="str">
            <v>Time Series</v>
          </cell>
        </row>
        <row r="17">
          <cell r="B17" t="str">
            <v>ACCT</v>
          </cell>
          <cell r="C17" t="str">
            <v>-</v>
          </cell>
        </row>
        <row r="22">
          <cell r="C22" t="str">
            <v>Financial</v>
          </cell>
        </row>
        <row r="23">
          <cell r="C23" t="str">
            <v>ALL</v>
          </cell>
        </row>
        <row r="24">
          <cell r="C24" t="str">
            <v>Variable</v>
          </cell>
        </row>
      </sheetData>
      <sheetData sheetId="5" refreshError="1">
        <row r="8">
          <cell r="E8" t="str">
            <v>Report</v>
          </cell>
        </row>
        <row r="12">
          <cell r="B12" t="b">
            <v>0</v>
          </cell>
        </row>
      </sheetData>
      <sheetData sheetId="6" refreshError="1"/>
      <sheetData sheetId="7" refreshError="1">
        <row r="11">
          <cell r="D11">
            <v>10002</v>
          </cell>
          <cell r="E11">
            <v>0</v>
          </cell>
          <cell r="F11">
            <v>0</v>
          </cell>
          <cell r="G11">
            <v>0</v>
          </cell>
          <cell r="H11">
            <v>0</v>
          </cell>
          <cell r="I11">
            <v>0</v>
          </cell>
          <cell r="J11">
            <v>0</v>
          </cell>
          <cell r="K11">
            <v>0</v>
          </cell>
          <cell r="L11">
            <v>0</v>
          </cell>
          <cell r="M11">
            <v>0</v>
          </cell>
          <cell r="N11">
            <v>0</v>
          </cell>
          <cell r="O11">
            <v>0</v>
          </cell>
          <cell r="P11">
            <v>0</v>
          </cell>
          <cell r="Q11" t="str">
            <v>Cash</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f Rate Sheet"/>
      <sheetName val="Class A IS"/>
      <sheetName val="2149 BS"/>
      <sheetName val="9-30-11 BS"/>
      <sheetName val="2149 IS"/>
      <sheetName val="Consolidated IS"/>
      <sheetName val="Ratios"/>
      <sheetName val="Restating Adj"/>
      <sheetName val="Restating Expl"/>
      <sheetName val="Pro forma Adj"/>
      <sheetName val="Pro-forma"/>
      <sheetName val="LG-Combined"/>
      <sheetName val="LG-Pckr,RO"/>
      <sheetName val="LG-Recycl"/>
      <sheetName val="Price Out"/>
      <sheetName val="Rate Sheet"/>
      <sheetName val="Pckr, RO, Matrix"/>
      <sheetName val="COS Packer,RO "/>
      <sheetName val="Recycl Matrix"/>
      <sheetName val="COS Recycle"/>
      <sheetName val="Disposal Calc"/>
      <sheetName val="Disposal Schedule"/>
      <sheetName val="Fuel"/>
      <sheetName val="PR Summary"/>
      <sheetName val="Depr Summary"/>
      <sheetName val="Depreciation"/>
      <sheetName val="Cust Count"/>
      <sheetName val="Rt Study Summary"/>
      <sheetName val="Recycl Tons, Commodity Value"/>
      <sheetName val="Tribal Cnts"/>
      <sheetName val="Corp OH"/>
      <sheetName val="Corp Debt Equity"/>
      <sheetName val="Balance Sheet"/>
      <sheetName val="P&amp;L"/>
      <sheetName val="70195 JE-WRRA Dues"/>
      <sheetName val="56095 JE"/>
      <sheetName val="Non-Reg Price Out"/>
      <sheetName val="30% Commodity Justification"/>
      <sheetName val="TRC Processing Justfication"/>
      <sheetName val="Orig Price Out"/>
      <sheetName val="Rate Sheet Dec 2012"/>
      <sheetName val="Orig COS Packer,RO "/>
      <sheetName val="LG-Pckr w DF"/>
      <sheetName val="LG-Pckr w-out DF"/>
      <sheetName val="LG-RO"/>
    </sheetNames>
    <sheetDataSet>
      <sheetData sheetId="0" refreshError="1">
        <row r="107">
          <cell r="L107">
            <v>1755086.2007667283</v>
          </cell>
        </row>
        <row r="214">
          <cell r="L214">
            <v>861493.18580596044</v>
          </cell>
        </row>
        <row r="278">
          <cell r="L278">
            <v>840474.49671344017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23">
          <cell r="L23">
            <v>2329.3388396454475</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G Garbage"/>
      <sheetName val=" LG recycle"/>
      <sheetName val="LG Yardwaste"/>
      <sheetName val="LG MF Recycle"/>
      <sheetName val="Proforma"/>
      <sheetName val="matrix"/>
      <sheetName val="COS"/>
      <sheetName val="Price Out-Reg EASTSIDE-Resi"/>
      <sheetName val="Price Out-Comm MSW"/>
      <sheetName val="Price Out-Drop Box"/>
      <sheetName val="Price Out-MF Recycle 20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BS_Close"/>
      <sheetName val="PL_ActTranx"/>
      <sheetName val="JE_Review"/>
      <sheetName val="PL_CloseByDay"/>
      <sheetName val="PL_IS200"/>
      <sheetName val="PL_IS210"/>
      <sheetName val="PL_ActByDistrict"/>
      <sheetName val="PL_ProjReview"/>
    </sheetNames>
    <sheetDataSet>
      <sheetData sheetId="0"/>
      <sheetData sheetId="1" refreshError="1">
        <row r="2">
          <cell r="X2" t="str">
            <v>P&amp;L Close Report</v>
          </cell>
          <cell r="Z2" t="str">
            <v>Consolidated</v>
          </cell>
        </row>
        <row r="3">
          <cell r="X3" t="str">
            <v>BS Close Report</v>
          </cell>
          <cell r="Z3" t="str">
            <v>Region</v>
          </cell>
        </row>
        <row r="4">
          <cell r="X4" t="str">
            <v>P&amp;L Tranx Report</v>
          </cell>
          <cell r="Z4" t="str">
            <v>District</v>
          </cell>
        </row>
        <row r="5">
          <cell r="X5" t="str">
            <v>P&amp;L Close by Day</v>
          </cell>
          <cell r="Z5" t="str">
            <v>Multiple Districts</v>
          </cell>
        </row>
        <row r="6">
          <cell r="X6" t="str">
            <v>JE Review Report</v>
          </cell>
        </row>
        <row r="7">
          <cell r="X7" t="str">
            <v>IS200 Report</v>
          </cell>
        </row>
        <row r="8">
          <cell r="X8" t="str">
            <v>IS210 Report</v>
          </cell>
        </row>
      </sheetData>
      <sheetData sheetId="2"/>
      <sheetData sheetId="3"/>
      <sheetData sheetId="4"/>
      <sheetData sheetId="5"/>
      <sheetData sheetId="6"/>
      <sheetData sheetId="7"/>
      <sheetData sheetId="8"/>
      <sheetData sheetId="9"/>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s"/>
      <sheetName val="Data"/>
      <sheetName val="By Division"/>
      <sheetName val="&quot;Invioced&quot;"/>
      <sheetName val="Invoice_Drill"/>
      <sheetName val="PO_Drill"/>
      <sheetName val="District-Division Listing"/>
    </sheetNames>
    <sheetDataSet>
      <sheetData sheetId="0" refreshError="1">
        <row r="1">
          <cell r="A1" t="str">
            <v>All</v>
          </cell>
        </row>
        <row r="2">
          <cell r="A2" t="str">
            <v>2008-01</v>
          </cell>
        </row>
        <row r="3">
          <cell r="A3" t="str">
            <v>2008-02</v>
          </cell>
        </row>
        <row r="4">
          <cell r="A4" t="str">
            <v>2008-03</v>
          </cell>
        </row>
        <row r="5">
          <cell r="A5" t="str">
            <v>2008-04</v>
          </cell>
        </row>
        <row r="6">
          <cell r="A6" t="str">
            <v>2008-05</v>
          </cell>
        </row>
        <row r="7">
          <cell r="A7" t="str">
            <v>2008-06</v>
          </cell>
        </row>
        <row r="8">
          <cell r="A8" t="str">
            <v>2008-07</v>
          </cell>
        </row>
        <row r="9">
          <cell r="A9" t="str">
            <v>2008-08</v>
          </cell>
        </row>
        <row r="10">
          <cell r="A10" t="str">
            <v>2008-09</v>
          </cell>
        </row>
        <row r="11">
          <cell r="A11" t="str">
            <v>2008-10</v>
          </cell>
        </row>
        <row r="12">
          <cell r="A12" t="str">
            <v>2008-11</v>
          </cell>
        </row>
        <row r="13">
          <cell r="A13" t="str">
            <v>2008-12</v>
          </cell>
        </row>
      </sheetData>
      <sheetData sheetId="1" refreshError="1">
        <row r="3">
          <cell r="E3" t="str">
            <v>Western</v>
          </cell>
        </row>
      </sheetData>
      <sheetData sheetId="2" refreshError="1"/>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s"/>
      <sheetName val="Data"/>
      <sheetName val="By Division"/>
      <sheetName val="&quot;Invioced&quot;"/>
      <sheetName val="Invoice_Drill"/>
      <sheetName val="PO_Drill"/>
      <sheetName val="District-Division Listing"/>
    </sheetNames>
    <sheetDataSet>
      <sheetData sheetId="0">
        <row r="1">
          <cell r="A1" t="str">
            <v>All</v>
          </cell>
        </row>
        <row r="2">
          <cell r="A2" t="str">
            <v>2008-01</v>
          </cell>
        </row>
        <row r="3">
          <cell r="A3" t="str">
            <v>2008-02</v>
          </cell>
        </row>
        <row r="4">
          <cell r="A4" t="str">
            <v>2008-03</v>
          </cell>
        </row>
        <row r="5">
          <cell r="A5" t="str">
            <v>2008-04</v>
          </cell>
        </row>
        <row r="6">
          <cell r="A6" t="str">
            <v>2008-05</v>
          </cell>
        </row>
        <row r="7">
          <cell r="A7" t="str">
            <v>2008-06</v>
          </cell>
        </row>
        <row r="8">
          <cell r="A8" t="str">
            <v>2008-07</v>
          </cell>
        </row>
        <row r="9">
          <cell r="A9" t="str">
            <v>2008-08</v>
          </cell>
        </row>
        <row r="10">
          <cell r="A10" t="str">
            <v>2008-09</v>
          </cell>
        </row>
        <row r="11">
          <cell r="A11" t="str">
            <v>2008-10</v>
          </cell>
        </row>
        <row r="12">
          <cell r="A12" t="str">
            <v>2008-11</v>
          </cell>
        </row>
        <row r="13">
          <cell r="A13" t="str">
            <v>2008-12</v>
          </cell>
        </row>
      </sheetData>
      <sheetData sheetId="1">
        <row r="3">
          <cell r="E3" t="str">
            <v>Western</v>
          </cell>
        </row>
      </sheetData>
      <sheetData sheetId="2" refreshError="1"/>
      <sheetData sheetId="3" refreshError="1"/>
      <sheetData sheetId="4"/>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
      <sheetName val="Vashon BS"/>
      <sheetName val="Vashon IS"/>
      <sheetName val="Consolidated IS"/>
      <sheetName val="Restating Adj"/>
      <sheetName val="Prof Adj"/>
      <sheetName val="Price-out"/>
      <sheetName val="LG-Total Comp"/>
      <sheetName val="LG-Packer Rts"/>
      <sheetName val="LG-RO Rts"/>
      <sheetName val="LG-Recycl"/>
      <sheetName val="DF Schedule"/>
      <sheetName val="Depr-Summary"/>
      <sheetName val="2132 Trks"/>
      <sheetName val="2132 Cont, DB"/>
      <sheetName val="2132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akima BS"/>
      <sheetName val="Yakima IS"/>
      <sheetName val="References"/>
      <sheetName val="Yakima Consolidated IS"/>
      <sheetName val="Ratios"/>
      <sheetName val="Restating Adj's"/>
      <sheetName val="Pro-forma Adj's"/>
      <sheetName val="LG-Total Reg"/>
      <sheetName val="LG-Garbage"/>
      <sheetName val="LG-Recycle"/>
      <sheetName val="LG-Yardwaste"/>
      <sheetName val="Yakima Regulated Price Out"/>
      <sheetName val="Proposed Rates"/>
      <sheetName val="Revenue Summary"/>
      <sheetName val="Depr Summary"/>
      <sheetName val="Yakima Payroll"/>
      <sheetName val="Disposal"/>
      <sheetName val="Fuel Schedule"/>
      <sheetName val="A-Team Summary"/>
      <sheetName val="Roll Off Cust Count"/>
      <sheetName val="DivCon-DVP Alloc In"/>
      <sheetName val="Region OH Calc"/>
      <sheetName val="WCI P&amp;L"/>
      <sheetName val="WCI BS"/>
      <sheetName val="Corp OH"/>
      <sheetName val="July Fuel"/>
      <sheetName val="70149 Detail"/>
      <sheetName val="70095 Detail"/>
      <sheetName val="70195 Detail"/>
      <sheetName val="70255 Detail"/>
      <sheetName val="6.30.17 BS"/>
    </sheetNames>
    <sheetDataSet>
      <sheetData sheetId="0">
        <row r="30">
          <cell r="AC30">
            <v>749099.65</v>
          </cell>
        </row>
      </sheetData>
      <sheetData sheetId="1"/>
      <sheetData sheetId="2"/>
      <sheetData sheetId="3">
        <row r="1">
          <cell r="A1" t="str">
            <v>Yakima Waste Systems, Inc G-89</v>
          </cell>
        </row>
      </sheetData>
      <sheetData sheetId="4">
        <row r="8">
          <cell r="B8">
            <v>0</v>
          </cell>
        </row>
      </sheetData>
      <sheetData sheetId="5">
        <row r="16">
          <cell r="P16">
            <v>0</v>
          </cell>
        </row>
      </sheetData>
      <sheetData sheetId="6"/>
      <sheetData sheetId="7"/>
      <sheetData sheetId="8">
        <row r="36">
          <cell r="E36">
            <v>8.8546485705000733E-2</v>
          </cell>
        </row>
      </sheetData>
      <sheetData sheetId="9">
        <row r="36">
          <cell r="E36">
            <v>-5.2505146465273579E-2</v>
          </cell>
        </row>
      </sheetData>
      <sheetData sheetId="10">
        <row r="6">
          <cell r="J6">
            <v>-5.3162356997751466E-2</v>
          </cell>
        </row>
      </sheetData>
      <sheetData sheetId="11"/>
      <sheetData sheetId="12"/>
      <sheetData sheetId="13">
        <row r="21">
          <cell r="F21">
            <v>1708297.48</v>
          </cell>
        </row>
      </sheetData>
      <sheetData sheetId="14"/>
      <sheetData sheetId="15">
        <row r="64">
          <cell r="Y64">
            <v>22919.914580870409</v>
          </cell>
        </row>
      </sheetData>
      <sheetData sheetId="16">
        <row r="10">
          <cell r="B10">
            <v>3635.19</v>
          </cell>
        </row>
      </sheetData>
      <sheetData sheetId="17">
        <row r="39">
          <cell r="B39">
            <v>2349.7995013614564</v>
          </cell>
        </row>
      </sheetData>
      <sheetData sheetId="18">
        <row r="13">
          <cell r="L13">
            <v>3949.02</v>
          </cell>
        </row>
      </sheetData>
      <sheetData sheetId="19"/>
      <sheetData sheetId="20">
        <row r="25">
          <cell r="C25">
            <v>22665.762188783203</v>
          </cell>
        </row>
      </sheetData>
      <sheetData sheetId="21"/>
      <sheetData sheetId="22"/>
      <sheetData sheetId="23"/>
      <sheetData sheetId="24"/>
      <sheetData sheetId="25"/>
      <sheetData sheetId="26"/>
      <sheetData sheetId="27">
        <row r="173">
          <cell r="E173">
            <v>218</v>
          </cell>
        </row>
      </sheetData>
      <sheetData sheetId="28">
        <row r="64">
          <cell r="D64">
            <v>1271</v>
          </cell>
        </row>
      </sheetData>
      <sheetData sheetId="29">
        <row r="128">
          <cell r="E128">
            <v>4587.2300000000005</v>
          </cell>
        </row>
      </sheetData>
      <sheetData sheetId="30">
        <row r="35">
          <cell r="P35">
            <v>655883.93000000005</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BS"/>
      <sheetName val="2010 BS"/>
      <sheetName val="2009 IS"/>
      <sheetName val="2010 IS"/>
      <sheetName val="Consolidated IS"/>
      <sheetName val="Alloc %"/>
      <sheetName val="Rest Expl"/>
      <sheetName val="Prof Expl"/>
      <sheetName val="2009 Price Out (REG)"/>
      <sheetName val="LG-Total Reg"/>
      <sheetName val="LG-Pckr"/>
      <sheetName val="LG-RO"/>
      <sheetName val="2009-2010"/>
      <sheetName val="2009 Depr Summary"/>
      <sheetName val="2009 Trks"/>
      <sheetName val="2009 Cont, DB"/>
      <sheetName val="2009 Serv, Shop"/>
      <sheetName val="2009 Office"/>
      <sheetName val="2009 Leasehold"/>
      <sheetName val="2010 Deprec Summary"/>
      <sheetName val="2010 Trks"/>
      <sheetName val="2010 Cont, DB"/>
      <sheetName val="2010 Serv, Shop"/>
      <sheetName val="2010 Office"/>
      <sheetName val="2010 Leaseh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001Tranx"/>
      <sheetName val="JEexport"/>
      <sheetName val="Intro Memo"/>
      <sheetName val="JE_Summary"/>
      <sheetName val="Mth00"/>
      <sheetName val="Mth01"/>
      <sheetName val="Mth02"/>
      <sheetName val="Mth03"/>
      <sheetName val="Mth04"/>
      <sheetName val="Mth05"/>
      <sheetName val="Mth06"/>
      <sheetName val="Mth07"/>
      <sheetName val="Mth08"/>
      <sheetName val="Mth09"/>
      <sheetName val="Mth10"/>
      <sheetName val="Mth11"/>
      <sheetName val="Mth12"/>
      <sheetName val="TEST"/>
      <sheetName val="To Do"/>
      <sheetName val="GLMapping"/>
      <sheetName val="BatchLog"/>
      <sheetName val="Reference"/>
    </sheetNames>
    <sheetDataSet>
      <sheetData sheetId="0"/>
      <sheetData sheetId="1">
        <row r="9">
          <cell r="L9">
            <v>11501</v>
          </cell>
        </row>
        <row r="10">
          <cell r="L10" t="str">
            <v>11501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009 BS"/>
      <sheetName val="2010 BS"/>
      <sheetName val="Combined BS"/>
      <sheetName val="2009 IS"/>
      <sheetName val="2010 IS"/>
      <sheetName val="Combined 12 mo IS"/>
      <sheetName val="Consolidated IS 2009 2010"/>
      <sheetName val="Consolidated IS - IRMGARD"/>
      <sheetName val="Pro forma "/>
      <sheetName val="Pro forma-Line of Service"/>
      <sheetName val="Restatements"/>
      <sheetName val="Proforma Adjusts"/>
      <sheetName val="2009 Price Out (REG)"/>
      <sheetName val="GL Recon"/>
      <sheetName val="Customer Count Summary"/>
      <sheetName val="2009 Payroll"/>
      <sheetName val="2010 Payroll"/>
      <sheetName val="2009,2010 Depr Summary"/>
      <sheetName val="Time Study"/>
      <sheetName val="2009 Insurance"/>
      <sheetName val="2010 Insurance"/>
      <sheetName val="2009 Disposal"/>
      <sheetName val="2010 Disposal"/>
      <sheetName val="2009 Fuel"/>
      <sheetName val="2009 Depr Summary"/>
      <sheetName val="2009 Trks"/>
      <sheetName val="2009 Cont, DB"/>
      <sheetName val="2009 Serv, Shop"/>
      <sheetName val="2009 Office"/>
      <sheetName val="2009 Leasehold"/>
      <sheetName val="2010 Fuel"/>
      <sheetName val="2010 Deprec Summary"/>
      <sheetName val="2010 Trks"/>
      <sheetName val="2010 Cont, DB"/>
      <sheetName val="2010 Serv, Shop"/>
      <sheetName val="2010 Office"/>
      <sheetName val="2010 Leasehold"/>
      <sheetName val="Region Allocation (2)"/>
      <sheetName val="LG-Total Company before DF"/>
      <sheetName val="LG-Packer Rts before DF"/>
      <sheetName val="LG-RO Rts before DF"/>
      <sheetName val="LG-Total Company"/>
      <sheetName val="LG-Packer Rts"/>
      <sheetName val="LG-RO Rts"/>
      <sheetName val="LG-Recycl"/>
      <sheetName val="Scenarios"/>
      <sheetName val="Scenarios (2)"/>
      <sheetName val="Notes"/>
    </sheetNames>
    <sheetDataSet>
      <sheetData sheetId="0" refreshError="1"/>
      <sheetData sheetId="1" refreshError="1"/>
      <sheetData sheetId="2" refreshError="1"/>
      <sheetData sheetId="3" refreshError="1"/>
      <sheetData sheetId="4" refreshError="1">
        <row r="12">
          <cell r="A12" t="str">
            <v>Revenue</v>
          </cell>
        </row>
        <row r="13">
          <cell r="A13" t="str">
            <v>Hauling</v>
          </cell>
        </row>
        <row r="14">
          <cell r="A14">
            <v>31000</v>
          </cell>
          <cell r="B14" t="str">
            <v>Hauling Revenue - Roll Off Permanent</v>
          </cell>
          <cell r="E14">
            <v>41429.11</v>
          </cell>
          <cell r="F14">
            <v>39826.22</v>
          </cell>
          <cell r="G14">
            <v>49022.75</v>
          </cell>
          <cell r="H14">
            <v>45137.86</v>
          </cell>
          <cell r="I14">
            <v>48263.81</v>
          </cell>
          <cell r="J14">
            <v>55314.5</v>
          </cell>
          <cell r="K14">
            <v>60046.02</v>
          </cell>
          <cell r="L14">
            <v>64582.7</v>
          </cell>
          <cell r="M14">
            <v>55932.07</v>
          </cell>
          <cell r="N14">
            <v>50932.34</v>
          </cell>
          <cell r="O14">
            <v>38587.67</v>
          </cell>
          <cell r="P14">
            <v>43420.76</v>
          </cell>
          <cell r="Q14">
            <v>592495.81000000006</v>
          </cell>
        </row>
        <row r="15">
          <cell r="A15">
            <v>31001</v>
          </cell>
          <cell r="B15" t="str">
            <v>Hauling Revenue - Roll Off Temporary</v>
          </cell>
          <cell r="E15">
            <v>0</v>
          </cell>
          <cell r="F15">
            <v>0</v>
          </cell>
          <cell r="G15">
            <v>0</v>
          </cell>
          <cell r="H15">
            <v>0</v>
          </cell>
          <cell r="I15">
            <v>0</v>
          </cell>
          <cell r="J15">
            <v>0</v>
          </cell>
          <cell r="K15">
            <v>0</v>
          </cell>
          <cell r="L15">
            <v>0</v>
          </cell>
          <cell r="M15">
            <v>0</v>
          </cell>
          <cell r="N15">
            <v>0</v>
          </cell>
          <cell r="O15">
            <v>0</v>
          </cell>
          <cell r="P15">
            <v>0</v>
          </cell>
          <cell r="Q15">
            <v>0</v>
          </cell>
        </row>
        <row r="16">
          <cell r="A16">
            <v>31002</v>
          </cell>
          <cell r="B16" t="str">
            <v>Hauling Revenue - Roll Off Rental</v>
          </cell>
          <cell r="E16">
            <v>0</v>
          </cell>
          <cell r="F16">
            <v>0</v>
          </cell>
          <cell r="G16">
            <v>0</v>
          </cell>
          <cell r="H16">
            <v>0</v>
          </cell>
          <cell r="I16">
            <v>0</v>
          </cell>
          <cell r="J16">
            <v>0</v>
          </cell>
          <cell r="K16">
            <v>0</v>
          </cell>
          <cell r="L16">
            <v>0</v>
          </cell>
          <cell r="M16">
            <v>0</v>
          </cell>
          <cell r="N16">
            <v>0</v>
          </cell>
          <cell r="O16">
            <v>0</v>
          </cell>
          <cell r="P16">
            <v>0</v>
          </cell>
          <cell r="Q16">
            <v>0</v>
          </cell>
        </row>
        <row r="17">
          <cell r="A17">
            <v>31003</v>
          </cell>
          <cell r="B17" t="str">
            <v>Hauling Revenue - Roll Off Compactor Ren</v>
          </cell>
          <cell r="E17">
            <v>0</v>
          </cell>
          <cell r="F17">
            <v>0</v>
          </cell>
          <cell r="G17">
            <v>0</v>
          </cell>
          <cell r="H17">
            <v>0</v>
          </cell>
          <cell r="I17">
            <v>0</v>
          </cell>
          <cell r="J17">
            <v>0</v>
          </cell>
          <cell r="K17">
            <v>0</v>
          </cell>
          <cell r="L17">
            <v>0</v>
          </cell>
          <cell r="M17">
            <v>0</v>
          </cell>
          <cell r="N17">
            <v>0</v>
          </cell>
          <cell r="O17">
            <v>0</v>
          </cell>
          <cell r="P17">
            <v>0</v>
          </cell>
          <cell r="Q17">
            <v>0</v>
          </cell>
        </row>
        <row r="18">
          <cell r="A18">
            <v>31004</v>
          </cell>
          <cell r="B18" t="str">
            <v>Hauling Revenue - Roll Off Recycling</v>
          </cell>
          <cell r="E18">
            <v>0</v>
          </cell>
          <cell r="F18">
            <v>0</v>
          </cell>
          <cell r="G18">
            <v>0</v>
          </cell>
          <cell r="H18">
            <v>0</v>
          </cell>
          <cell r="I18">
            <v>0</v>
          </cell>
          <cell r="J18">
            <v>0</v>
          </cell>
          <cell r="K18">
            <v>0</v>
          </cell>
          <cell r="L18">
            <v>0</v>
          </cell>
          <cell r="M18">
            <v>0</v>
          </cell>
          <cell r="N18">
            <v>0</v>
          </cell>
          <cell r="O18">
            <v>0</v>
          </cell>
          <cell r="P18">
            <v>0</v>
          </cell>
          <cell r="Q18">
            <v>0</v>
          </cell>
        </row>
        <row r="19">
          <cell r="A19">
            <v>31005</v>
          </cell>
          <cell r="B19" t="str">
            <v>Corporate Roll Off Disposal Charge</v>
          </cell>
          <cell r="E19">
            <v>93946.63</v>
          </cell>
          <cell r="F19">
            <v>91101.8</v>
          </cell>
          <cell r="G19">
            <v>108743.12</v>
          </cell>
          <cell r="H19">
            <v>100411.54</v>
          </cell>
          <cell r="I19">
            <v>109421.85</v>
          </cell>
          <cell r="J19">
            <v>119111.11</v>
          </cell>
          <cell r="K19">
            <v>114939.05</v>
          </cell>
          <cell r="L19">
            <v>123201.29</v>
          </cell>
          <cell r="M19">
            <v>128616.56</v>
          </cell>
          <cell r="N19">
            <v>103849.76</v>
          </cell>
          <cell r="O19">
            <v>87162.7</v>
          </cell>
          <cell r="P19">
            <v>101585.44</v>
          </cell>
          <cell r="Q19">
            <v>1282090.8499999999</v>
          </cell>
        </row>
        <row r="20">
          <cell r="A20">
            <v>31008</v>
          </cell>
          <cell r="B20" t="str">
            <v>Hauling Revenue - Roll Off Adjustments</v>
          </cell>
          <cell r="E20">
            <v>0</v>
          </cell>
          <cell r="F20">
            <v>0</v>
          </cell>
          <cell r="G20">
            <v>0</v>
          </cell>
          <cell r="H20">
            <v>0</v>
          </cell>
          <cell r="I20">
            <v>0</v>
          </cell>
          <cell r="J20">
            <v>0</v>
          </cell>
          <cell r="K20">
            <v>0</v>
          </cell>
          <cell r="L20">
            <v>0</v>
          </cell>
          <cell r="M20">
            <v>0</v>
          </cell>
          <cell r="N20">
            <v>0</v>
          </cell>
          <cell r="O20">
            <v>0</v>
          </cell>
          <cell r="P20">
            <v>0</v>
          </cell>
          <cell r="Q20">
            <v>0</v>
          </cell>
        </row>
        <row r="21">
          <cell r="A21">
            <v>31009</v>
          </cell>
          <cell r="B21" t="str">
            <v>Hauling Revenue - Roll Off Intercompany</v>
          </cell>
          <cell r="E21">
            <v>0</v>
          </cell>
          <cell r="F21">
            <v>0</v>
          </cell>
          <cell r="G21">
            <v>0</v>
          </cell>
          <cell r="H21">
            <v>0</v>
          </cell>
          <cell r="I21">
            <v>0</v>
          </cell>
          <cell r="J21">
            <v>0</v>
          </cell>
          <cell r="K21">
            <v>0</v>
          </cell>
          <cell r="L21">
            <v>0</v>
          </cell>
          <cell r="M21">
            <v>0</v>
          </cell>
          <cell r="N21">
            <v>0</v>
          </cell>
          <cell r="O21">
            <v>0</v>
          </cell>
          <cell r="P21">
            <v>0</v>
          </cell>
          <cell r="Q21">
            <v>0</v>
          </cell>
        </row>
        <row r="22">
          <cell r="A22">
            <v>31010</v>
          </cell>
          <cell r="B22" t="str">
            <v>Hauling Revenue - Roll Off Extras</v>
          </cell>
          <cell r="E22">
            <v>16354.41</v>
          </cell>
          <cell r="F22">
            <v>16430.849999999999</v>
          </cell>
          <cell r="G22">
            <v>18226.63</v>
          </cell>
          <cell r="H22">
            <v>17972.400000000001</v>
          </cell>
          <cell r="I22">
            <v>18790.919999999998</v>
          </cell>
          <cell r="J22">
            <v>19705.3</v>
          </cell>
          <cell r="K22">
            <v>21354.080000000002</v>
          </cell>
          <cell r="L22">
            <v>22365.29</v>
          </cell>
          <cell r="M22">
            <v>20804.36</v>
          </cell>
          <cell r="N22">
            <v>18374.21</v>
          </cell>
          <cell r="O22">
            <v>17346.11</v>
          </cell>
          <cell r="P22">
            <v>15627.2</v>
          </cell>
          <cell r="Q22">
            <v>223351.76</v>
          </cell>
        </row>
        <row r="23">
          <cell r="A23">
            <v>31020</v>
          </cell>
          <cell r="B23" t="str">
            <v>Hauling Revenue - Roll Off Special Waste</v>
          </cell>
          <cell r="E23">
            <v>0</v>
          </cell>
          <cell r="F23">
            <v>0</v>
          </cell>
          <cell r="G23">
            <v>0</v>
          </cell>
          <cell r="H23">
            <v>0</v>
          </cell>
          <cell r="I23">
            <v>0</v>
          </cell>
          <cell r="J23">
            <v>0</v>
          </cell>
          <cell r="K23">
            <v>0</v>
          </cell>
          <cell r="L23">
            <v>0</v>
          </cell>
          <cell r="M23">
            <v>0</v>
          </cell>
          <cell r="N23">
            <v>0</v>
          </cell>
          <cell r="O23">
            <v>0</v>
          </cell>
          <cell r="P23">
            <v>0</v>
          </cell>
          <cell r="Q23">
            <v>0</v>
          </cell>
        </row>
        <row r="24">
          <cell r="A24">
            <v>31021</v>
          </cell>
          <cell r="B24" t="str">
            <v>Hauling Revenue - Roll Off Special Waste</v>
          </cell>
          <cell r="E24">
            <v>0</v>
          </cell>
          <cell r="F24">
            <v>0</v>
          </cell>
          <cell r="G24">
            <v>0</v>
          </cell>
          <cell r="H24">
            <v>0</v>
          </cell>
          <cell r="I24">
            <v>0</v>
          </cell>
          <cell r="J24">
            <v>0</v>
          </cell>
          <cell r="K24">
            <v>0</v>
          </cell>
          <cell r="L24">
            <v>0</v>
          </cell>
          <cell r="M24">
            <v>0</v>
          </cell>
          <cell r="N24">
            <v>0</v>
          </cell>
          <cell r="O24">
            <v>0</v>
          </cell>
          <cell r="P24">
            <v>0</v>
          </cell>
          <cell r="Q24">
            <v>0</v>
          </cell>
        </row>
        <row r="25">
          <cell r="A25">
            <v>31029</v>
          </cell>
          <cell r="B25" t="str">
            <v>Hauling Revenue - Roll Off Special Waste</v>
          </cell>
          <cell r="E25">
            <v>0</v>
          </cell>
          <cell r="F25">
            <v>0</v>
          </cell>
          <cell r="G25">
            <v>0</v>
          </cell>
          <cell r="H25">
            <v>0</v>
          </cell>
          <cell r="I25">
            <v>0</v>
          </cell>
          <cell r="J25">
            <v>0</v>
          </cell>
          <cell r="K25">
            <v>0</v>
          </cell>
          <cell r="L25">
            <v>0</v>
          </cell>
          <cell r="M25">
            <v>0</v>
          </cell>
          <cell r="N25">
            <v>0</v>
          </cell>
          <cell r="O25">
            <v>0</v>
          </cell>
          <cell r="P25">
            <v>0</v>
          </cell>
          <cell r="Q25">
            <v>0</v>
          </cell>
        </row>
        <row r="26">
          <cell r="A26">
            <v>32000</v>
          </cell>
          <cell r="B26" t="str">
            <v>Hauling Revenue - Residential MSW</v>
          </cell>
          <cell r="E26">
            <v>754535.74</v>
          </cell>
          <cell r="F26">
            <v>750848.79</v>
          </cell>
          <cell r="G26">
            <v>751484.07</v>
          </cell>
          <cell r="H26">
            <v>759461.88</v>
          </cell>
          <cell r="I26">
            <v>756344.84</v>
          </cell>
          <cell r="J26">
            <v>762351.19</v>
          </cell>
          <cell r="K26">
            <v>763571.04</v>
          </cell>
          <cell r="L26">
            <v>762014.08</v>
          </cell>
          <cell r="M26">
            <v>763381.19</v>
          </cell>
          <cell r="N26">
            <v>760410.82</v>
          </cell>
          <cell r="O26">
            <v>760222.53</v>
          </cell>
          <cell r="P26">
            <v>757663.07</v>
          </cell>
          <cell r="Q26">
            <v>9102289.2400000002</v>
          </cell>
        </row>
        <row r="27">
          <cell r="A27">
            <v>32001</v>
          </cell>
          <cell r="B27" t="str">
            <v>Hauling Revenue - Residential MSW Extras</v>
          </cell>
          <cell r="E27">
            <v>48676.93</v>
          </cell>
          <cell r="F27">
            <v>46005.81</v>
          </cell>
          <cell r="G27">
            <v>44057.39</v>
          </cell>
          <cell r="H27">
            <v>54145.79</v>
          </cell>
          <cell r="I27">
            <v>47089.22</v>
          </cell>
          <cell r="J27">
            <v>62711.39</v>
          </cell>
          <cell r="K27">
            <v>60222.84</v>
          </cell>
          <cell r="L27">
            <v>63321.38</v>
          </cell>
          <cell r="M27">
            <v>48663.92</v>
          </cell>
          <cell r="N27">
            <v>45750.71</v>
          </cell>
          <cell r="O27">
            <v>44578.41</v>
          </cell>
          <cell r="P27">
            <v>66011.64</v>
          </cell>
          <cell r="Q27">
            <v>631235.43000000005</v>
          </cell>
        </row>
        <row r="28">
          <cell r="A28">
            <v>32002</v>
          </cell>
          <cell r="B28" t="str">
            <v>Hauling Revenue - Residential MSW Adjust</v>
          </cell>
          <cell r="E28">
            <v>0</v>
          </cell>
          <cell r="F28">
            <v>0</v>
          </cell>
          <cell r="G28">
            <v>0</v>
          </cell>
          <cell r="H28">
            <v>0</v>
          </cell>
          <cell r="I28">
            <v>0</v>
          </cell>
          <cell r="J28">
            <v>0</v>
          </cell>
          <cell r="K28">
            <v>0</v>
          </cell>
          <cell r="L28">
            <v>0</v>
          </cell>
          <cell r="M28">
            <v>0</v>
          </cell>
          <cell r="N28">
            <v>0</v>
          </cell>
          <cell r="O28">
            <v>0</v>
          </cell>
          <cell r="P28">
            <v>0</v>
          </cell>
          <cell r="Q28">
            <v>0</v>
          </cell>
        </row>
        <row r="29">
          <cell r="A29">
            <v>32003</v>
          </cell>
          <cell r="B29" t="str">
            <v>Hauling Revenue - Residential MSW Specia</v>
          </cell>
          <cell r="E29">
            <v>0</v>
          </cell>
          <cell r="F29">
            <v>0</v>
          </cell>
          <cell r="G29">
            <v>0</v>
          </cell>
          <cell r="H29">
            <v>0</v>
          </cell>
          <cell r="I29">
            <v>0</v>
          </cell>
          <cell r="J29">
            <v>0</v>
          </cell>
          <cell r="K29">
            <v>0</v>
          </cell>
          <cell r="L29">
            <v>0</v>
          </cell>
          <cell r="M29">
            <v>0</v>
          </cell>
          <cell r="N29">
            <v>0</v>
          </cell>
          <cell r="O29">
            <v>0</v>
          </cell>
          <cell r="P29">
            <v>0</v>
          </cell>
          <cell r="Q29">
            <v>0</v>
          </cell>
        </row>
        <row r="30">
          <cell r="A30">
            <v>32009</v>
          </cell>
          <cell r="B30" t="str">
            <v>Hauling Revenue - Residential MSW Interc</v>
          </cell>
          <cell r="E30">
            <v>0</v>
          </cell>
          <cell r="F30">
            <v>0</v>
          </cell>
          <cell r="G30">
            <v>0</v>
          </cell>
          <cell r="H30">
            <v>0</v>
          </cell>
          <cell r="I30">
            <v>0</v>
          </cell>
          <cell r="J30">
            <v>0</v>
          </cell>
          <cell r="K30">
            <v>0</v>
          </cell>
          <cell r="L30">
            <v>0</v>
          </cell>
          <cell r="M30">
            <v>0</v>
          </cell>
          <cell r="N30">
            <v>0</v>
          </cell>
          <cell r="O30">
            <v>0</v>
          </cell>
          <cell r="P30">
            <v>0</v>
          </cell>
          <cell r="Q30">
            <v>0</v>
          </cell>
        </row>
        <row r="31">
          <cell r="A31">
            <v>32100</v>
          </cell>
          <cell r="B31" t="str">
            <v>Hauling Revenue - Residential Recycling</v>
          </cell>
          <cell r="E31">
            <v>0</v>
          </cell>
          <cell r="F31">
            <v>0</v>
          </cell>
          <cell r="G31">
            <v>0</v>
          </cell>
          <cell r="H31">
            <v>0</v>
          </cell>
          <cell r="I31">
            <v>0</v>
          </cell>
          <cell r="J31">
            <v>0</v>
          </cell>
          <cell r="K31">
            <v>0</v>
          </cell>
          <cell r="L31">
            <v>0</v>
          </cell>
          <cell r="M31">
            <v>0</v>
          </cell>
          <cell r="N31">
            <v>0</v>
          </cell>
          <cell r="O31">
            <v>0</v>
          </cell>
          <cell r="P31">
            <v>0</v>
          </cell>
          <cell r="Q31">
            <v>0</v>
          </cell>
        </row>
        <row r="32">
          <cell r="A32">
            <v>32101</v>
          </cell>
          <cell r="B32" t="str">
            <v>Hauling Revenue - Residential Recycling</v>
          </cell>
          <cell r="E32">
            <v>0</v>
          </cell>
          <cell r="F32">
            <v>0</v>
          </cell>
          <cell r="G32">
            <v>0</v>
          </cell>
          <cell r="H32">
            <v>0</v>
          </cell>
          <cell r="I32">
            <v>0</v>
          </cell>
          <cell r="J32">
            <v>0</v>
          </cell>
          <cell r="K32">
            <v>0</v>
          </cell>
          <cell r="L32">
            <v>0</v>
          </cell>
          <cell r="M32">
            <v>0</v>
          </cell>
          <cell r="N32">
            <v>0</v>
          </cell>
          <cell r="O32">
            <v>0</v>
          </cell>
          <cell r="P32">
            <v>0</v>
          </cell>
          <cell r="Q32">
            <v>0</v>
          </cell>
        </row>
        <row r="33">
          <cell r="A33">
            <v>32102</v>
          </cell>
          <cell r="B33" t="str">
            <v>Hauling Revenue - Residential Recycling</v>
          </cell>
          <cell r="E33">
            <v>0</v>
          </cell>
          <cell r="F33">
            <v>0</v>
          </cell>
          <cell r="G33">
            <v>0</v>
          </cell>
          <cell r="H33">
            <v>0</v>
          </cell>
          <cell r="I33">
            <v>0</v>
          </cell>
          <cell r="J33">
            <v>0</v>
          </cell>
          <cell r="K33">
            <v>0</v>
          </cell>
          <cell r="L33">
            <v>0</v>
          </cell>
          <cell r="M33">
            <v>0</v>
          </cell>
          <cell r="N33">
            <v>0</v>
          </cell>
          <cell r="O33">
            <v>0</v>
          </cell>
          <cell r="P33">
            <v>0</v>
          </cell>
          <cell r="Q33">
            <v>0</v>
          </cell>
        </row>
        <row r="34">
          <cell r="A34">
            <v>32103</v>
          </cell>
          <cell r="B34" t="str">
            <v>Hauling Revenue - Residential Recycling</v>
          </cell>
          <cell r="E34">
            <v>0</v>
          </cell>
          <cell r="F34">
            <v>0</v>
          </cell>
          <cell r="G34">
            <v>0</v>
          </cell>
          <cell r="H34">
            <v>0</v>
          </cell>
          <cell r="I34">
            <v>0</v>
          </cell>
          <cell r="J34">
            <v>0</v>
          </cell>
          <cell r="K34">
            <v>0</v>
          </cell>
          <cell r="L34">
            <v>0</v>
          </cell>
          <cell r="M34">
            <v>0</v>
          </cell>
          <cell r="N34">
            <v>0</v>
          </cell>
          <cell r="O34">
            <v>0</v>
          </cell>
          <cell r="P34">
            <v>0</v>
          </cell>
          <cell r="Q34">
            <v>0</v>
          </cell>
        </row>
        <row r="35">
          <cell r="A35">
            <v>32109</v>
          </cell>
          <cell r="B35" t="str">
            <v>Hauling Revenue - Residential Recycling</v>
          </cell>
          <cell r="E35">
            <v>0</v>
          </cell>
          <cell r="F35">
            <v>0</v>
          </cell>
          <cell r="G35">
            <v>0</v>
          </cell>
          <cell r="H35">
            <v>0</v>
          </cell>
          <cell r="I35">
            <v>0</v>
          </cell>
          <cell r="J35">
            <v>0</v>
          </cell>
          <cell r="K35">
            <v>0</v>
          </cell>
          <cell r="L35">
            <v>0</v>
          </cell>
          <cell r="M35">
            <v>0</v>
          </cell>
          <cell r="N35">
            <v>0</v>
          </cell>
          <cell r="O35">
            <v>0</v>
          </cell>
          <cell r="P35">
            <v>0</v>
          </cell>
          <cell r="Q35">
            <v>0</v>
          </cell>
        </row>
        <row r="36">
          <cell r="A36">
            <v>32110</v>
          </cell>
          <cell r="B36" t="str">
            <v>Hauling Revenue - Residential Composting</v>
          </cell>
          <cell r="E36">
            <v>0</v>
          </cell>
          <cell r="F36">
            <v>0</v>
          </cell>
          <cell r="G36">
            <v>0</v>
          </cell>
          <cell r="H36">
            <v>0</v>
          </cell>
          <cell r="I36">
            <v>0</v>
          </cell>
          <cell r="J36">
            <v>0</v>
          </cell>
          <cell r="K36">
            <v>0</v>
          </cell>
          <cell r="L36">
            <v>0</v>
          </cell>
          <cell r="M36">
            <v>0</v>
          </cell>
          <cell r="N36">
            <v>0</v>
          </cell>
          <cell r="O36">
            <v>0</v>
          </cell>
          <cell r="P36">
            <v>0</v>
          </cell>
          <cell r="Q36">
            <v>0</v>
          </cell>
        </row>
        <row r="37">
          <cell r="A37">
            <v>32111</v>
          </cell>
          <cell r="B37" t="str">
            <v>Hauling Revenue - Residential Composting</v>
          </cell>
          <cell r="E37">
            <v>0</v>
          </cell>
          <cell r="F37">
            <v>0</v>
          </cell>
          <cell r="G37">
            <v>0</v>
          </cell>
          <cell r="H37">
            <v>0</v>
          </cell>
          <cell r="I37">
            <v>0</v>
          </cell>
          <cell r="J37">
            <v>0</v>
          </cell>
          <cell r="K37">
            <v>0</v>
          </cell>
          <cell r="L37">
            <v>0</v>
          </cell>
          <cell r="M37">
            <v>0</v>
          </cell>
          <cell r="N37">
            <v>0</v>
          </cell>
          <cell r="O37">
            <v>0</v>
          </cell>
          <cell r="P37">
            <v>0</v>
          </cell>
          <cell r="Q37">
            <v>0</v>
          </cell>
        </row>
        <row r="38">
          <cell r="A38">
            <v>32112</v>
          </cell>
          <cell r="B38" t="str">
            <v>Hauling Revenue - Residential Composting</v>
          </cell>
          <cell r="E38">
            <v>0</v>
          </cell>
          <cell r="F38">
            <v>0</v>
          </cell>
          <cell r="G38">
            <v>0</v>
          </cell>
          <cell r="H38">
            <v>0</v>
          </cell>
          <cell r="I38">
            <v>0</v>
          </cell>
          <cell r="J38">
            <v>0</v>
          </cell>
          <cell r="K38">
            <v>0</v>
          </cell>
          <cell r="L38">
            <v>0</v>
          </cell>
          <cell r="M38">
            <v>0</v>
          </cell>
          <cell r="N38">
            <v>0</v>
          </cell>
          <cell r="O38">
            <v>0</v>
          </cell>
          <cell r="P38">
            <v>0</v>
          </cell>
          <cell r="Q38">
            <v>0</v>
          </cell>
        </row>
        <row r="39">
          <cell r="A39">
            <v>32113</v>
          </cell>
          <cell r="B39" t="str">
            <v>Hauling Revenue - Residential Composting</v>
          </cell>
          <cell r="E39">
            <v>0</v>
          </cell>
          <cell r="F39">
            <v>0</v>
          </cell>
          <cell r="G39">
            <v>0</v>
          </cell>
          <cell r="H39">
            <v>0</v>
          </cell>
          <cell r="I39">
            <v>0</v>
          </cell>
          <cell r="J39">
            <v>0</v>
          </cell>
          <cell r="K39">
            <v>0</v>
          </cell>
          <cell r="L39">
            <v>0</v>
          </cell>
          <cell r="M39">
            <v>0</v>
          </cell>
          <cell r="N39">
            <v>0</v>
          </cell>
          <cell r="O39">
            <v>0</v>
          </cell>
          <cell r="P39">
            <v>0</v>
          </cell>
          <cell r="Q39">
            <v>0</v>
          </cell>
        </row>
        <row r="40">
          <cell r="A40">
            <v>32119</v>
          </cell>
          <cell r="B40" t="str">
            <v>Hauling Revenue - Residential Composting</v>
          </cell>
          <cell r="E40">
            <v>0</v>
          </cell>
          <cell r="F40">
            <v>0</v>
          </cell>
          <cell r="G40">
            <v>0</v>
          </cell>
          <cell r="H40">
            <v>0</v>
          </cell>
          <cell r="I40">
            <v>0</v>
          </cell>
          <cell r="J40">
            <v>0</v>
          </cell>
          <cell r="K40">
            <v>0</v>
          </cell>
          <cell r="L40">
            <v>0</v>
          </cell>
          <cell r="M40">
            <v>0</v>
          </cell>
          <cell r="N40">
            <v>0</v>
          </cell>
          <cell r="O40">
            <v>0</v>
          </cell>
          <cell r="P40">
            <v>0</v>
          </cell>
          <cell r="Q40">
            <v>0</v>
          </cell>
        </row>
        <row r="41">
          <cell r="A41">
            <v>33000</v>
          </cell>
          <cell r="B41" t="str">
            <v>Hauling Revenue - Commercial FEL</v>
          </cell>
          <cell r="E41">
            <v>414760.73</v>
          </cell>
          <cell r="F41">
            <v>412841.01</v>
          </cell>
          <cell r="G41">
            <v>416757.93</v>
          </cell>
          <cell r="H41">
            <v>417298.76</v>
          </cell>
          <cell r="I41">
            <v>417121.97</v>
          </cell>
          <cell r="J41">
            <v>421939.51</v>
          </cell>
          <cell r="K41">
            <v>420917.49</v>
          </cell>
          <cell r="L41">
            <v>425821.47</v>
          </cell>
          <cell r="M41">
            <v>424192</v>
          </cell>
          <cell r="N41">
            <v>415412.9</v>
          </cell>
          <cell r="O41">
            <v>413023.47</v>
          </cell>
          <cell r="P41">
            <v>411406.25</v>
          </cell>
          <cell r="Q41">
            <v>5011493.49</v>
          </cell>
        </row>
        <row r="42">
          <cell r="A42">
            <v>33001</v>
          </cell>
          <cell r="B42" t="str">
            <v>Hauling Revenue - Commercial FEL Extras</v>
          </cell>
          <cell r="E42">
            <v>16369.94</v>
          </cell>
          <cell r="F42">
            <v>15223.46</v>
          </cell>
          <cell r="G42">
            <v>18054.59</v>
          </cell>
          <cell r="H42">
            <v>17483.330000000002</v>
          </cell>
          <cell r="I42">
            <v>19168.46</v>
          </cell>
          <cell r="J42">
            <v>18357.68</v>
          </cell>
          <cell r="K42">
            <v>21453.19</v>
          </cell>
          <cell r="L42">
            <v>22591.22</v>
          </cell>
          <cell r="M42">
            <v>16352.74</v>
          </cell>
          <cell r="N42">
            <v>17430.650000000001</v>
          </cell>
          <cell r="O42">
            <v>16278.67</v>
          </cell>
          <cell r="P42">
            <v>16972.88</v>
          </cell>
          <cell r="Q42">
            <v>215736.81</v>
          </cell>
        </row>
        <row r="43">
          <cell r="A43">
            <v>33002</v>
          </cell>
          <cell r="B43" t="str">
            <v>Hauling Revenue - Commercial FEL Adjustm</v>
          </cell>
          <cell r="E43">
            <v>0</v>
          </cell>
          <cell r="F43">
            <v>0</v>
          </cell>
          <cell r="G43">
            <v>0</v>
          </cell>
          <cell r="H43">
            <v>0</v>
          </cell>
          <cell r="I43">
            <v>0</v>
          </cell>
          <cell r="J43">
            <v>0</v>
          </cell>
          <cell r="K43">
            <v>0</v>
          </cell>
          <cell r="L43">
            <v>0</v>
          </cell>
          <cell r="M43">
            <v>0</v>
          </cell>
          <cell r="N43">
            <v>0</v>
          </cell>
          <cell r="O43">
            <v>0</v>
          </cell>
          <cell r="P43">
            <v>0</v>
          </cell>
          <cell r="Q43">
            <v>0</v>
          </cell>
        </row>
        <row r="44">
          <cell r="A44">
            <v>33009</v>
          </cell>
          <cell r="B44" t="str">
            <v>Hauling Revenue - Commercial FEL Interco</v>
          </cell>
          <cell r="E44">
            <v>0</v>
          </cell>
          <cell r="F44">
            <v>0</v>
          </cell>
          <cell r="G44">
            <v>0</v>
          </cell>
          <cell r="H44">
            <v>0</v>
          </cell>
          <cell r="I44">
            <v>0</v>
          </cell>
          <cell r="J44">
            <v>0</v>
          </cell>
          <cell r="K44">
            <v>0</v>
          </cell>
          <cell r="L44">
            <v>0</v>
          </cell>
          <cell r="M44">
            <v>0</v>
          </cell>
          <cell r="N44">
            <v>0</v>
          </cell>
          <cell r="O44">
            <v>0</v>
          </cell>
          <cell r="P44">
            <v>0</v>
          </cell>
          <cell r="Q44">
            <v>0</v>
          </cell>
        </row>
        <row r="45">
          <cell r="A45">
            <v>33010</v>
          </cell>
          <cell r="B45" t="str">
            <v>Hauling Revenue - Commercial REL</v>
          </cell>
          <cell r="E45">
            <v>0</v>
          </cell>
          <cell r="F45">
            <v>0</v>
          </cell>
          <cell r="G45">
            <v>0</v>
          </cell>
          <cell r="H45">
            <v>0</v>
          </cell>
          <cell r="I45">
            <v>0</v>
          </cell>
          <cell r="J45">
            <v>0</v>
          </cell>
          <cell r="K45">
            <v>0</v>
          </cell>
          <cell r="L45">
            <v>0</v>
          </cell>
          <cell r="M45">
            <v>0</v>
          </cell>
          <cell r="N45">
            <v>0</v>
          </cell>
          <cell r="O45">
            <v>0</v>
          </cell>
          <cell r="P45">
            <v>0</v>
          </cell>
          <cell r="Q45">
            <v>0</v>
          </cell>
        </row>
        <row r="46">
          <cell r="A46">
            <v>33011</v>
          </cell>
          <cell r="B46" t="str">
            <v>Hauling Revenue - Commercial REL Extras</v>
          </cell>
          <cell r="E46">
            <v>0</v>
          </cell>
          <cell r="F46">
            <v>0</v>
          </cell>
          <cell r="G46">
            <v>0</v>
          </cell>
          <cell r="H46">
            <v>0</v>
          </cell>
          <cell r="I46">
            <v>0</v>
          </cell>
          <cell r="J46">
            <v>0</v>
          </cell>
          <cell r="K46">
            <v>0</v>
          </cell>
          <cell r="L46">
            <v>0</v>
          </cell>
          <cell r="M46">
            <v>0</v>
          </cell>
          <cell r="N46">
            <v>0</v>
          </cell>
          <cell r="O46">
            <v>0</v>
          </cell>
          <cell r="P46">
            <v>0</v>
          </cell>
          <cell r="Q46">
            <v>0</v>
          </cell>
        </row>
        <row r="47">
          <cell r="A47">
            <v>33012</v>
          </cell>
          <cell r="B47" t="str">
            <v>Hauling Revenue - Commercial REL Adjustm</v>
          </cell>
          <cell r="E47">
            <v>0</v>
          </cell>
          <cell r="F47">
            <v>0</v>
          </cell>
          <cell r="G47">
            <v>0</v>
          </cell>
          <cell r="H47">
            <v>0</v>
          </cell>
          <cell r="I47">
            <v>0</v>
          </cell>
          <cell r="J47">
            <v>0</v>
          </cell>
          <cell r="K47">
            <v>0</v>
          </cell>
          <cell r="L47">
            <v>0</v>
          </cell>
          <cell r="M47">
            <v>0</v>
          </cell>
          <cell r="N47">
            <v>0</v>
          </cell>
          <cell r="O47">
            <v>0</v>
          </cell>
          <cell r="P47">
            <v>0</v>
          </cell>
          <cell r="Q47">
            <v>0</v>
          </cell>
        </row>
        <row r="48">
          <cell r="A48">
            <v>33019</v>
          </cell>
          <cell r="B48" t="str">
            <v>Hauling Revenue - Commercial REL Interco</v>
          </cell>
          <cell r="E48">
            <v>0</v>
          </cell>
          <cell r="F48">
            <v>0</v>
          </cell>
          <cell r="G48">
            <v>0</v>
          </cell>
          <cell r="H48">
            <v>0</v>
          </cell>
          <cell r="I48">
            <v>0</v>
          </cell>
          <cell r="J48">
            <v>0</v>
          </cell>
          <cell r="K48">
            <v>0</v>
          </cell>
          <cell r="L48">
            <v>0</v>
          </cell>
          <cell r="M48">
            <v>0</v>
          </cell>
          <cell r="N48">
            <v>0</v>
          </cell>
          <cell r="O48">
            <v>0</v>
          </cell>
          <cell r="P48">
            <v>0</v>
          </cell>
          <cell r="Q48">
            <v>0</v>
          </cell>
        </row>
        <row r="49">
          <cell r="A49">
            <v>33020</v>
          </cell>
          <cell r="B49" t="str">
            <v>Hauling Revenue - Commercial Recycling F</v>
          </cell>
          <cell r="E49">
            <v>0</v>
          </cell>
          <cell r="F49">
            <v>0</v>
          </cell>
          <cell r="G49">
            <v>0</v>
          </cell>
          <cell r="H49">
            <v>0</v>
          </cell>
          <cell r="I49">
            <v>0</v>
          </cell>
          <cell r="J49">
            <v>0</v>
          </cell>
          <cell r="K49">
            <v>0</v>
          </cell>
          <cell r="L49">
            <v>0</v>
          </cell>
          <cell r="M49">
            <v>0</v>
          </cell>
          <cell r="N49">
            <v>0</v>
          </cell>
          <cell r="O49">
            <v>0</v>
          </cell>
          <cell r="P49">
            <v>0</v>
          </cell>
          <cell r="Q49">
            <v>0</v>
          </cell>
        </row>
        <row r="50">
          <cell r="A50">
            <v>33021</v>
          </cell>
          <cell r="B50" t="str">
            <v>Hauling Revenue - Commercial Recycling F</v>
          </cell>
          <cell r="E50">
            <v>0</v>
          </cell>
          <cell r="F50">
            <v>0</v>
          </cell>
          <cell r="G50">
            <v>0</v>
          </cell>
          <cell r="H50">
            <v>0</v>
          </cell>
          <cell r="I50">
            <v>0</v>
          </cell>
          <cell r="J50">
            <v>0</v>
          </cell>
          <cell r="K50">
            <v>0</v>
          </cell>
          <cell r="L50">
            <v>0</v>
          </cell>
          <cell r="M50">
            <v>0</v>
          </cell>
          <cell r="N50">
            <v>0</v>
          </cell>
          <cell r="O50">
            <v>0</v>
          </cell>
          <cell r="P50">
            <v>0</v>
          </cell>
          <cell r="Q50">
            <v>0</v>
          </cell>
        </row>
        <row r="51">
          <cell r="A51">
            <v>33022</v>
          </cell>
          <cell r="B51" t="str">
            <v>Hauling Revenue - Commercial Recycling F</v>
          </cell>
          <cell r="E51">
            <v>0</v>
          </cell>
          <cell r="F51">
            <v>0</v>
          </cell>
          <cell r="G51">
            <v>0</v>
          </cell>
          <cell r="H51">
            <v>0</v>
          </cell>
          <cell r="I51">
            <v>0</v>
          </cell>
          <cell r="J51">
            <v>0</v>
          </cell>
          <cell r="K51">
            <v>0</v>
          </cell>
          <cell r="L51">
            <v>0</v>
          </cell>
          <cell r="M51">
            <v>0</v>
          </cell>
          <cell r="N51">
            <v>0</v>
          </cell>
          <cell r="O51">
            <v>0</v>
          </cell>
          <cell r="P51">
            <v>0</v>
          </cell>
          <cell r="Q51">
            <v>0</v>
          </cell>
        </row>
        <row r="52">
          <cell r="A52">
            <v>33029</v>
          </cell>
          <cell r="B52" t="str">
            <v>Hauling Revenue - Commercial Recycling F</v>
          </cell>
          <cell r="E52">
            <v>0</v>
          </cell>
          <cell r="F52">
            <v>0</v>
          </cell>
          <cell r="G52">
            <v>0</v>
          </cell>
          <cell r="H52">
            <v>0</v>
          </cell>
          <cell r="I52">
            <v>0</v>
          </cell>
          <cell r="J52">
            <v>0</v>
          </cell>
          <cell r="K52">
            <v>0</v>
          </cell>
          <cell r="L52">
            <v>0</v>
          </cell>
          <cell r="M52">
            <v>0</v>
          </cell>
          <cell r="N52">
            <v>0</v>
          </cell>
          <cell r="O52">
            <v>0</v>
          </cell>
          <cell r="P52">
            <v>0</v>
          </cell>
          <cell r="Q52">
            <v>0</v>
          </cell>
        </row>
        <row r="53">
          <cell r="A53">
            <v>33030</v>
          </cell>
          <cell r="B53" t="str">
            <v>Hauling Revenue - Commercial Recycling R</v>
          </cell>
          <cell r="E53">
            <v>0</v>
          </cell>
          <cell r="F53">
            <v>0</v>
          </cell>
          <cell r="G53">
            <v>0</v>
          </cell>
          <cell r="H53">
            <v>0</v>
          </cell>
          <cell r="I53">
            <v>0</v>
          </cell>
          <cell r="J53">
            <v>0</v>
          </cell>
          <cell r="K53">
            <v>0</v>
          </cell>
          <cell r="L53">
            <v>0</v>
          </cell>
          <cell r="M53">
            <v>0</v>
          </cell>
          <cell r="N53">
            <v>0</v>
          </cell>
          <cell r="O53">
            <v>0</v>
          </cell>
          <cell r="P53">
            <v>0</v>
          </cell>
          <cell r="Q53">
            <v>0</v>
          </cell>
        </row>
        <row r="54">
          <cell r="A54">
            <v>33031</v>
          </cell>
          <cell r="B54" t="str">
            <v>Hauling Revenue - Commercial Recycling R</v>
          </cell>
          <cell r="E54">
            <v>0</v>
          </cell>
          <cell r="F54">
            <v>0</v>
          </cell>
          <cell r="G54">
            <v>0</v>
          </cell>
          <cell r="H54">
            <v>0</v>
          </cell>
          <cell r="I54">
            <v>0</v>
          </cell>
          <cell r="J54">
            <v>0</v>
          </cell>
          <cell r="K54">
            <v>0</v>
          </cell>
          <cell r="L54">
            <v>0</v>
          </cell>
          <cell r="M54">
            <v>0</v>
          </cell>
          <cell r="N54">
            <v>0</v>
          </cell>
          <cell r="O54">
            <v>0</v>
          </cell>
          <cell r="P54">
            <v>0</v>
          </cell>
          <cell r="Q54">
            <v>0</v>
          </cell>
        </row>
        <row r="55">
          <cell r="A55">
            <v>33032</v>
          </cell>
          <cell r="B55" t="str">
            <v>Hauling Revenue - Commercial Recycling R</v>
          </cell>
          <cell r="E55">
            <v>0</v>
          </cell>
          <cell r="F55">
            <v>0</v>
          </cell>
          <cell r="G55">
            <v>0</v>
          </cell>
          <cell r="H55">
            <v>0</v>
          </cell>
          <cell r="I55">
            <v>0</v>
          </cell>
          <cell r="J55">
            <v>0</v>
          </cell>
          <cell r="K55">
            <v>0</v>
          </cell>
          <cell r="L55">
            <v>0</v>
          </cell>
          <cell r="M55">
            <v>0</v>
          </cell>
          <cell r="N55">
            <v>0</v>
          </cell>
          <cell r="O55">
            <v>0</v>
          </cell>
          <cell r="P55">
            <v>0</v>
          </cell>
          <cell r="Q55">
            <v>0</v>
          </cell>
        </row>
        <row r="56">
          <cell r="A56">
            <v>33039</v>
          </cell>
          <cell r="B56" t="str">
            <v>Hauling Revenue - Commercial Recycling R</v>
          </cell>
          <cell r="E56">
            <v>0</v>
          </cell>
          <cell r="F56">
            <v>0</v>
          </cell>
          <cell r="G56">
            <v>0</v>
          </cell>
          <cell r="H56">
            <v>0</v>
          </cell>
          <cell r="I56">
            <v>0</v>
          </cell>
          <cell r="J56">
            <v>0</v>
          </cell>
          <cell r="K56">
            <v>0</v>
          </cell>
          <cell r="L56">
            <v>0</v>
          </cell>
          <cell r="M56">
            <v>0</v>
          </cell>
          <cell r="N56">
            <v>0</v>
          </cell>
          <cell r="O56">
            <v>0</v>
          </cell>
          <cell r="P56">
            <v>0</v>
          </cell>
          <cell r="Q56">
            <v>0</v>
          </cell>
        </row>
        <row r="57">
          <cell r="A57">
            <v>33500</v>
          </cell>
          <cell r="B57" t="str">
            <v>Portable Toilet Revenue</v>
          </cell>
          <cell r="E57">
            <v>0</v>
          </cell>
          <cell r="F57">
            <v>0</v>
          </cell>
          <cell r="G57">
            <v>0</v>
          </cell>
          <cell r="H57">
            <v>0</v>
          </cell>
          <cell r="I57">
            <v>0</v>
          </cell>
          <cell r="J57">
            <v>0</v>
          </cell>
          <cell r="K57">
            <v>0</v>
          </cell>
          <cell r="L57">
            <v>0</v>
          </cell>
          <cell r="M57">
            <v>0</v>
          </cell>
          <cell r="N57">
            <v>0</v>
          </cell>
          <cell r="O57">
            <v>0</v>
          </cell>
          <cell r="P57">
            <v>0</v>
          </cell>
          <cell r="Q57">
            <v>0</v>
          </cell>
        </row>
        <row r="58">
          <cell r="A58">
            <v>33501</v>
          </cell>
          <cell r="B58" t="str">
            <v>Portable Toilet Extras</v>
          </cell>
          <cell r="E58">
            <v>0</v>
          </cell>
          <cell r="F58">
            <v>0</v>
          </cell>
          <cell r="G58">
            <v>0</v>
          </cell>
          <cell r="H58">
            <v>0</v>
          </cell>
          <cell r="I58">
            <v>0</v>
          </cell>
          <cell r="J58">
            <v>0</v>
          </cell>
          <cell r="K58">
            <v>0</v>
          </cell>
          <cell r="L58">
            <v>0</v>
          </cell>
          <cell r="M58">
            <v>0</v>
          </cell>
          <cell r="N58">
            <v>0</v>
          </cell>
          <cell r="O58">
            <v>0</v>
          </cell>
          <cell r="P58">
            <v>0</v>
          </cell>
          <cell r="Q58">
            <v>0</v>
          </cell>
        </row>
        <row r="59">
          <cell r="A59">
            <v>33502</v>
          </cell>
          <cell r="B59" t="str">
            <v>Portable Toilet Adjustments</v>
          </cell>
          <cell r="E59">
            <v>0</v>
          </cell>
          <cell r="F59">
            <v>0</v>
          </cell>
          <cell r="G59">
            <v>0</v>
          </cell>
          <cell r="H59">
            <v>0</v>
          </cell>
          <cell r="I59">
            <v>0</v>
          </cell>
          <cell r="J59">
            <v>0</v>
          </cell>
          <cell r="K59">
            <v>0</v>
          </cell>
          <cell r="L59">
            <v>0</v>
          </cell>
          <cell r="M59">
            <v>0</v>
          </cell>
          <cell r="N59">
            <v>0</v>
          </cell>
          <cell r="O59">
            <v>0</v>
          </cell>
          <cell r="P59">
            <v>0</v>
          </cell>
          <cell r="Q59">
            <v>0</v>
          </cell>
        </row>
        <row r="60">
          <cell r="A60">
            <v>33509</v>
          </cell>
          <cell r="B60" t="str">
            <v>Portable Toilet Intercompany</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Total Hauling</v>
          </cell>
          <cell r="E61">
            <v>1386073.49</v>
          </cell>
          <cell r="F61">
            <v>1372277.94</v>
          </cell>
          <cell r="G61">
            <v>1406346.48</v>
          </cell>
          <cell r="H61">
            <v>1411911.56</v>
          </cell>
          <cell r="I61">
            <v>1416201.0699999998</v>
          </cell>
          <cell r="J61">
            <v>1459490.68</v>
          </cell>
          <cell r="K61">
            <v>1462503.71</v>
          </cell>
          <cell r="L61">
            <v>1483897.43</v>
          </cell>
          <cell r="M61">
            <v>1457942.84</v>
          </cell>
          <cell r="N61">
            <v>1412161.3899999997</v>
          </cell>
          <cell r="O61">
            <v>1377199.56</v>
          </cell>
          <cell r="P61">
            <v>1412687.2399999998</v>
          </cell>
          <cell r="Q61">
            <v>17058693.389999997</v>
          </cell>
        </row>
        <row r="63">
          <cell r="A63" t="str">
            <v>Transfer</v>
          </cell>
        </row>
        <row r="64">
          <cell r="A64">
            <v>35000</v>
          </cell>
          <cell r="B64" t="str">
            <v>Transfer Station - Third Party</v>
          </cell>
          <cell r="E64">
            <v>0</v>
          </cell>
          <cell r="F64">
            <v>0</v>
          </cell>
          <cell r="G64">
            <v>0</v>
          </cell>
          <cell r="H64">
            <v>0</v>
          </cell>
          <cell r="I64">
            <v>0</v>
          </cell>
          <cell r="J64">
            <v>0</v>
          </cell>
          <cell r="K64">
            <v>0</v>
          </cell>
          <cell r="L64">
            <v>0</v>
          </cell>
          <cell r="M64">
            <v>0</v>
          </cell>
          <cell r="N64">
            <v>0</v>
          </cell>
          <cell r="O64">
            <v>0</v>
          </cell>
          <cell r="P64">
            <v>0</v>
          </cell>
          <cell r="Q64">
            <v>0</v>
          </cell>
        </row>
        <row r="65">
          <cell r="A65">
            <v>35001</v>
          </cell>
          <cell r="B65" t="str">
            <v>Transfer Station - Third Party Adjustmen</v>
          </cell>
          <cell r="E65">
            <v>0</v>
          </cell>
          <cell r="F65">
            <v>0</v>
          </cell>
          <cell r="G65">
            <v>0</v>
          </cell>
          <cell r="H65">
            <v>0</v>
          </cell>
          <cell r="I65">
            <v>0</v>
          </cell>
          <cell r="J65">
            <v>0</v>
          </cell>
          <cell r="K65">
            <v>0</v>
          </cell>
          <cell r="L65">
            <v>0</v>
          </cell>
          <cell r="M65">
            <v>0</v>
          </cell>
          <cell r="N65">
            <v>0</v>
          </cell>
          <cell r="O65">
            <v>0</v>
          </cell>
          <cell r="P65">
            <v>0</v>
          </cell>
          <cell r="Q65">
            <v>0</v>
          </cell>
        </row>
        <row r="66">
          <cell r="A66">
            <v>35009</v>
          </cell>
          <cell r="B66" t="str">
            <v>Transfer Station - Intercompany</v>
          </cell>
          <cell r="E66">
            <v>0</v>
          </cell>
          <cell r="F66">
            <v>0</v>
          </cell>
          <cell r="G66">
            <v>0</v>
          </cell>
          <cell r="H66">
            <v>0</v>
          </cell>
          <cell r="I66">
            <v>0</v>
          </cell>
          <cell r="J66">
            <v>0</v>
          </cell>
          <cell r="K66">
            <v>0</v>
          </cell>
          <cell r="L66">
            <v>0</v>
          </cell>
          <cell r="M66">
            <v>0</v>
          </cell>
          <cell r="N66">
            <v>0</v>
          </cell>
          <cell r="O66">
            <v>0</v>
          </cell>
          <cell r="P66">
            <v>0</v>
          </cell>
          <cell r="Q66">
            <v>0</v>
          </cell>
        </row>
        <row r="67">
          <cell r="A67">
            <v>35500</v>
          </cell>
          <cell r="B67" t="str">
            <v>MRF Processing Charge</v>
          </cell>
          <cell r="E67">
            <v>0</v>
          </cell>
          <cell r="F67">
            <v>0</v>
          </cell>
          <cell r="G67">
            <v>0</v>
          </cell>
          <cell r="H67">
            <v>0</v>
          </cell>
          <cell r="I67">
            <v>0</v>
          </cell>
          <cell r="J67">
            <v>0</v>
          </cell>
          <cell r="K67">
            <v>0</v>
          </cell>
          <cell r="L67">
            <v>0</v>
          </cell>
          <cell r="M67">
            <v>0</v>
          </cell>
          <cell r="N67">
            <v>0</v>
          </cell>
          <cell r="O67">
            <v>0</v>
          </cell>
          <cell r="P67">
            <v>0</v>
          </cell>
          <cell r="Q67">
            <v>0</v>
          </cell>
        </row>
        <row r="68">
          <cell r="A68">
            <v>35501</v>
          </cell>
          <cell r="B68" t="str">
            <v>MRF Processing Charge Adjustments</v>
          </cell>
          <cell r="E68">
            <v>0</v>
          </cell>
          <cell r="F68">
            <v>0</v>
          </cell>
          <cell r="G68">
            <v>0</v>
          </cell>
          <cell r="H68">
            <v>0</v>
          </cell>
          <cell r="I68">
            <v>0</v>
          </cell>
          <cell r="J68">
            <v>0</v>
          </cell>
          <cell r="K68">
            <v>0</v>
          </cell>
          <cell r="L68">
            <v>0</v>
          </cell>
          <cell r="M68">
            <v>0</v>
          </cell>
          <cell r="N68">
            <v>0</v>
          </cell>
          <cell r="O68">
            <v>0</v>
          </cell>
          <cell r="P68">
            <v>0</v>
          </cell>
          <cell r="Q68">
            <v>0</v>
          </cell>
        </row>
        <row r="69">
          <cell r="A69">
            <v>35509</v>
          </cell>
          <cell r="B69" t="str">
            <v>MRF Processing Charge Intercompany</v>
          </cell>
          <cell r="E69">
            <v>0</v>
          </cell>
          <cell r="F69">
            <v>0</v>
          </cell>
          <cell r="G69">
            <v>0</v>
          </cell>
          <cell r="H69">
            <v>0</v>
          </cell>
          <cell r="I69">
            <v>0</v>
          </cell>
          <cell r="J69">
            <v>0</v>
          </cell>
          <cell r="K69">
            <v>0</v>
          </cell>
          <cell r="L69">
            <v>0</v>
          </cell>
          <cell r="M69">
            <v>0</v>
          </cell>
          <cell r="N69">
            <v>0</v>
          </cell>
          <cell r="O69">
            <v>0</v>
          </cell>
          <cell r="P69">
            <v>0</v>
          </cell>
          <cell r="Q69">
            <v>0</v>
          </cell>
        </row>
        <row r="70">
          <cell r="A70" t="str">
            <v>Total Transfer</v>
          </cell>
          <cell r="E70">
            <v>0</v>
          </cell>
          <cell r="F70">
            <v>0</v>
          </cell>
          <cell r="G70">
            <v>0</v>
          </cell>
          <cell r="H70">
            <v>0</v>
          </cell>
          <cell r="I70">
            <v>0</v>
          </cell>
          <cell r="J70">
            <v>0</v>
          </cell>
          <cell r="K70">
            <v>0</v>
          </cell>
          <cell r="L70">
            <v>0</v>
          </cell>
          <cell r="M70">
            <v>0</v>
          </cell>
          <cell r="N70">
            <v>0</v>
          </cell>
          <cell r="O70">
            <v>0</v>
          </cell>
          <cell r="P70">
            <v>0</v>
          </cell>
          <cell r="Q70">
            <v>0</v>
          </cell>
        </row>
        <row r="72">
          <cell r="A72" t="str">
            <v>MRF</v>
          </cell>
        </row>
        <row r="73">
          <cell r="A73">
            <v>35510</v>
          </cell>
          <cell r="B73" t="str">
            <v>Proceeds - OCC</v>
          </cell>
          <cell r="E73">
            <v>0</v>
          </cell>
          <cell r="F73">
            <v>0</v>
          </cell>
          <cell r="G73">
            <v>0</v>
          </cell>
          <cell r="H73">
            <v>0</v>
          </cell>
          <cell r="I73">
            <v>0</v>
          </cell>
          <cell r="J73">
            <v>0</v>
          </cell>
          <cell r="K73">
            <v>0</v>
          </cell>
          <cell r="L73">
            <v>0</v>
          </cell>
          <cell r="M73">
            <v>0</v>
          </cell>
          <cell r="N73">
            <v>0</v>
          </cell>
          <cell r="O73">
            <v>0</v>
          </cell>
          <cell r="P73">
            <v>0</v>
          </cell>
          <cell r="Q73">
            <v>0</v>
          </cell>
        </row>
        <row r="74">
          <cell r="A74">
            <v>35511</v>
          </cell>
          <cell r="B74" t="str">
            <v>Proceeds - ONP</v>
          </cell>
          <cell r="E74">
            <v>0</v>
          </cell>
          <cell r="F74">
            <v>0</v>
          </cell>
          <cell r="G74">
            <v>0</v>
          </cell>
          <cell r="H74">
            <v>0</v>
          </cell>
          <cell r="I74">
            <v>0</v>
          </cell>
          <cell r="J74">
            <v>0</v>
          </cell>
          <cell r="K74">
            <v>0</v>
          </cell>
          <cell r="L74">
            <v>0</v>
          </cell>
          <cell r="M74">
            <v>0</v>
          </cell>
          <cell r="N74">
            <v>0</v>
          </cell>
          <cell r="O74">
            <v>0</v>
          </cell>
          <cell r="P74">
            <v>0</v>
          </cell>
          <cell r="Q74">
            <v>0</v>
          </cell>
        </row>
        <row r="75">
          <cell r="A75">
            <v>35512</v>
          </cell>
          <cell r="B75" t="str">
            <v>Proceeds - Other Paper</v>
          </cell>
          <cell r="E75">
            <v>0</v>
          </cell>
          <cell r="F75">
            <v>0</v>
          </cell>
          <cell r="G75">
            <v>0</v>
          </cell>
          <cell r="H75">
            <v>0</v>
          </cell>
          <cell r="I75">
            <v>0</v>
          </cell>
          <cell r="J75">
            <v>0</v>
          </cell>
          <cell r="K75">
            <v>0</v>
          </cell>
          <cell r="L75">
            <v>0</v>
          </cell>
          <cell r="M75">
            <v>0</v>
          </cell>
          <cell r="N75">
            <v>0</v>
          </cell>
          <cell r="O75">
            <v>0</v>
          </cell>
          <cell r="P75">
            <v>0</v>
          </cell>
          <cell r="Q75">
            <v>0</v>
          </cell>
        </row>
        <row r="76">
          <cell r="A76">
            <v>35513</v>
          </cell>
          <cell r="B76" t="str">
            <v>Proceeds - Aluminum</v>
          </cell>
          <cell r="E76">
            <v>0</v>
          </cell>
          <cell r="F76">
            <v>0</v>
          </cell>
          <cell r="G76">
            <v>0</v>
          </cell>
          <cell r="H76">
            <v>0</v>
          </cell>
          <cell r="I76">
            <v>0</v>
          </cell>
          <cell r="J76">
            <v>0</v>
          </cell>
          <cell r="K76">
            <v>0</v>
          </cell>
          <cell r="L76">
            <v>0</v>
          </cell>
          <cell r="M76">
            <v>0</v>
          </cell>
          <cell r="N76">
            <v>0</v>
          </cell>
          <cell r="O76">
            <v>0</v>
          </cell>
          <cell r="P76">
            <v>0</v>
          </cell>
          <cell r="Q76">
            <v>0</v>
          </cell>
        </row>
        <row r="77">
          <cell r="A77">
            <v>35514</v>
          </cell>
          <cell r="B77" t="str">
            <v>Proceeds - Metal</v>
          </cell>
          <cell r="E77">
            <v>0</v>
          </cell>
          <cell r="F77">
            <v>0</v>
          </cell>
          <cell r="G77">
            <v>0</v>
          </cell>
          <cell r="H77">
            <v>0</v>
          </cell>
          <cell r="I77">
            <v>0</v>
          </cell>
          <cell r="J77">
            <v>0</v>
          </cell>
          <cell r="K77">
            <v>0</v>
          </cell>
          <cell r="L77">
            <v>0</v>
          </cell>
          <cell r="M77">
            <v>0</v>
          </cell>
          <cell r="N77">
            <v>0</v>
          </cell>
          <cell r="O77">
            <v>0</v>
          </cell>
          <cell r="P77">
            <v>0</v>
          </cell>
          <cell r="Q77">
            <v>0</v>
          </cell>
        </row>
        <row r="78">
          <cell r="A78">
            <v>35515</v>
          </cell>
          <cell r="B78" t="str">
            <v>Proceeds - Glass</v>
          </cell>
          <cell r="E78">
            <v>0</v>
          </cell>
          <cell r="F78">
            <v>0</v>
          </cell>
          <cell r="G78">
            <v>0</v>
          </cell>
          <cell r="H78">
            <v>0</v>
          </cell>
          <cell r="I78">
            <v>0</v>
          </cell>
          <cell r="J78">
            <v>0</v>
          </cell>
          <cell r="K78">
            <v>0</v>
          </cell>
          <cell r="L78">
            <v>0</v>
          </cell>
          <cell r="M78">
            <v>0</v>
          </cell>
          <cell r="N78">
            <v>0</v>
          </cell>
          <cell r="O78">
            <v>0</v>
          </cell>
          <cell r="P78">
            <v>0</v>
          </cell>
          <cell r="Q78">
            <v>0</v>
          </cell>
        </row>
        <row r="79">
          <cell r="A79">
            <v>35516</v>
          </cell>
          <cell r="B79" t="str">
            <v>Proceeds - Plastic</v>
          </cell>
          <cell r="E79">
            <v>0</v>
          </cell>
          <cell r="F79">
            <v>0</v>
          </cell>
          <cell r="G79">
            <v>0</v>
          </cell>
          <cell r="H79">
            <v>0</v>
          </cell>
          <cell r="I79">
            <v>0</v>
          </cell>
          <cell r="J79">
            <v>0</v>
          </cell>
          <cell r="K79">
            <v>0</v>
          </cell>
          <cell r="L79">
            <v>0</v>
          </cell>
          <cell r="M79">
            <v>0</v>
          </cell>
          <cell r="N79">
            <v>0</v>
          </cell>
          <cell r="O79">
            <v>0</v>
          </cell>
          <cell r="P79">
            <v>0</v>
          </cell>
          <cell r="Q79">
            <v>0</v>
          </cell>
        </row>
        <row r="80">
          <cell r="A80">
            <v>35517</v>
          </cell>
          <cell r="B80" t="str">
            <v>Proceeds - Other Recyclables</v>
          </cell>
          <cell r="E80">
            <v>0</v>
          </cell>
          <cell r="F80">
            <v>0</v>
          </cell>
          <cell r="G80">
            <v>0</v>
          </cell>
          <cell r="H80">
            <v>0</v>
          </cell>
          <cell r="I80">
            <v>0</v>
          </cell>
          <cell r="J80">
            <v>0</v>
          </cell>
          <cell r="K80">
            <v>0</v>
          </cell>
          <cell r="L80">
            <v>0</v>
          </cell>
          <cell r="M80">
            <v>0</v>
          </cell>
          <cell r="N80">
            <v>0</v>
          </cell>
          <cell r="O80">
            <v>0</v>
          </cell>
          <cell r="P80">
            <v>0</v>
          </cell>
          <cell r="Q80">
            <v>0</v>
          </cell>
        </row>
        <row r="81">
          <cell r="A81">
            <v>35518</v>
          </cell>
          <cell r="B81" t="str">
            <v>Proceeds - Commingled</v>
          </cell>
          <cell r="E81">
            <v>0</v>
          </cell>
          <cell r="F81">
            <v>0</v>
          </cell>
          <cell r="G81">
            <v>0</v>
          </cell>
          <cell r="H81">
            <v>0</v>
          </cell>
          <cell r="I81">
            <v>0</v>
          </cell>
          <cell r="J81">
            <v>0</v>
          </cell>
          <cell r="K81">
            <v>0</v>
          </cell>
          <cell r="L81">
            <v>0</v>
          </cell>
          <cell r="M81">
            <v>0</v>
          </cell>
          <cell r="N81">
            <v>0</v>
          </cell>
          <cell r="O81">
            <v>0</v>
          </cell>
          <cell r="P81">
            <v>0</v>
          </cell>
          <cell r="Q81">
            <v>0</v>
          </cell>
        </row>
        <row r="82">
          <cell r="A82">
            <v>35519</v>
          </cell>
          <cell r="B82" t="str">
            <v>Proceeds - Intercompany Material Sales</v>
          </cell>
          <cell r="E82">
            <v>0</v>
          </cell>
          <cell r="F82">
            <v>0</v>
          </cell>
          <cell r="G82">
            <v>0</v>
          </cell>
          <cell r="H82">
            <v>0</v>
          </cell>
          <cell r="I82">
            <v>0</v>
          </cell>
          <cell r="J82">
            <v>0</v>
          </cell>
          <cell r="K82">
            <v>0</v>
          </cell>
          <cell r="L82">
            <v>0</v>
          </cell>
          <cell r="M82">
            <v>0</v>
          </cell>
          <cell r="N82">
            <v>0</v>
          </cell>
          <cell r="O82">
            <v>0</v>
          </cell>
          <cell r="P82">
            <v>0</v>
          </cell>
          <cell r="Q82">
            <v>0</v>
          </cell>
        </row>
        <row r="83">
          <cell r="A83">
            <v>35520</v>
          </cell>
          <cell r="B83" t="str">
            <v>Support - OCC</v>
          </cell>
          <cell r="E83">
            <v>0</v>
          </cell>
          <cell r="F83">
            <v>0</v>
          </cell>
          <cell r="G83">
            <v>0</v>
          </cell>
          <cell r="H83">
            <v>0</v>
          </cell>
          <cell r="I83">
            <v>0</v>
          </cell>
          <cell r="J83">
            <v>0</v>
          </cell>
          <cell r="K83">
            <v>0</v>
          </cell>
          <cell r="L83">
            <v>0</v>
          </cell>
          <cell r="M83">
            <v>0</v>
          </cell>
          <cell r="N83">
            <v>0</v>
          </cell>
          <cell r="O83">
            <v>0</v>
          </cell>
          <cell r="P83">
            <v>0</v>
          </cell>
          <cell r="Q83">
            <v>0</v>
          </cell>
        </row>
        <row r="84">
          <cell r="A84">
            <v>35521</v>
          </cell>
          <cell r="B84" t="str">
            <v>Support - ONP</v>
          </cell>
          <cell r="E84">
            <v>0</v>
          </cell>
          <cell r="F84">
            <v>0</v>
          </cell>
          <cell r="G84">
            <v>0</v>
          </cell>
          <cell r="H84">
            <v>0</v>
          </cell>
          <cell r="I84">
            <v>0</v>
          </cell>
          <cell r="J84">
            <v>0</v>
          </cell>
          <cell r="K84">
            <v>0</v>
          </cell>
          <cell r="L84">
            <v>0</v>
          </cell>
          <cell r="M84">
            <v>0</v>
          </cell>
          <cell r="N84">
            <v>0</v>
          </cell>
          <cell r="O84">
            <v>0</v>
          </cell>
          <cell r="P84">
            <v>0</v>
          </cell>
          <cell r="Q84">
            <v>0</v>
          </cell>
        </row>
        <row r="85">
          <cell r="A85">
            <v>35522</v>
          </cell>
          <cell r="B85" t="str">
            <v>Support - Other Paper</v>
          </cell>
          <cell r="E85">
            <v>0</v>
          </cell>
          <cell r="F85">
            <v>0</v>
          </cell>
          <cell r="G85">
            <v>0</v>
          </cell>
          <cell r="H85">
            <v>0</v>
          </cell>
          <cell r="I85">
            <v>0</v>
          </cell>
          <cell r="J85">
            <v>0</v>
          </cell>
          <cell r="K85">
            <v>0</v>
          </cell>
          <cell r="L85">
            <v>0</v>
          </cell>
          <cell r="M85">
            <v>0</v>
          </cell>
          <cell r="N85">
            <v>0</v>
          </cell>
          <cell r="O85">
            <v>0</v>
          </cell>
          <cell r="P85">
            <v>0</v>
          </cell>
          <cell r="Q85">
            <v>0</v>
          </cell>
        </row>
        <row r="86">
          <cell r="A86">
            <v>35523</v>
          </cell>
          <cell r="B86" t="str">
            <v>Support - Aluminum</v>
          </cell>
          <cell r="E86">
            <v>0</v>
          </cell>
          <cell r="F86">
            <v>0</v>
          </cell>
          <cell r="G86">
            <v>0</v>
          </cell>
          <cell r="H86">
            <v>0</v>
          </cell>
          <cell r="I86">
            <v>0</v>
          </cell>
          <cell r="J86">
            <v>0</v>
          </cell>
          <cell r="K86">
            <v>0</v>
          </cell>
          <cell r="L86">
            <v>0</v>
          </cell>
          <cell r="M86">
            <v>0</v>
          </cell>
          <cell r="N86">
            <v>0</v>
          </cell>
          <cell r="O86">
            <v>0</v>
          </cell>
          <cell r="P86">
            <v>0</v>
          </cell>
          <cell r="Q86">
            <v>0</v>
          </cell>
        </row>
        <row r="87">
          <cell r="A87">
            <v>35524</v>
          </cell>
          <cell r="B87" t="str">
            <v>Support - Metal</v>
          </cell>
          <cell r="E87">
            <v>0</v>
          </cell>
          <cell r="F87">
            <v>0</v>
          </cell>
          <cell r="G87">
            <v>0</v>
          </cell>
          <cell r="H87">
            <v>0</v>
          </cell>
          <cell r="I87">
            <v>0</v>
          </cell>
          <cell r="J87">
            <v>0</v>
          </cell>
          <cell r="K87">
            <v>0</v>
          </cell>
          <cell r="L87">
            <v>0</v>
          </cell>
          <cell r="M87">
            <v>0</v>
          </cell>
          <cell r="N87">
            <v>0</v>
          </cell>
          <cell r="O87">
            <v>0</v>
          </cell>
          <cell r="P87">
            <v>0</v>
          </cell>
          <cell r="Q87">
            <v>0</v>
          </cell>
        </row>
        <row r="88">
          <cell r="A88">
            <v>35525</v>
          </cell>
          <cell r="B88" t="str">
            <v>Support - Glass</v>
          </cell>
          <cell r="E88">
            <v>0</v>
          </cell>
          <cell r="F88">
            <v>0</v>
          </cell>
          <cell r="G88">
            <v>0</v>
          </cell>
          <cell r="H88">
            <v>0</v>
          </cell>
          <cell r="I88">
            <v>0</v>
          </cell>
          <cell r="J88">
            <v>0</v>
          </cell>
          <cell r="K88">
            <v>0</v>
          </cell>
          <cell r="L88">
            <v>0</v>
          </cell>
          <cell r="M88">
            <v>0</v>
          </cell>
          <cell r="N88">
            <v>0</v>
          </cell>
          <cell r="O88">
            <v>0</v>
          </cell>
          <cell r="P88">
            <v>0</v>
          </cell>
          <cell r="Q88">
            <v>0</v>
          </cell>
        </row>
        <row r="89">
          <cell r="A89">
            <v>35526</v>
          </cell>
          <cell r="B89" t="str">
            <v>Support - Plastic</v>
          </cell>
          <cell r="E89">
            <v>0</v>
          </cell>
          <cell r="F89">
            <v>0</v>
          </cell>
          <cell r="G89">
            <v>0</v>
          </cell>
          <cell r="H89">
            <v>0</v>
          </cell>
          <cell r="I89">
            <v>0</v>
          </cell>
          <cell r="J89">
            <v>0</v>
          </cell>
          <cell r="K89">
            <v>0</v>
          </cell>
          <cell r="L89">
            <v>0</v>
          </cell>
          <cell r="M89">
            <v>0</v>
          </cell>
          <cell r="N89">
            <v>0</v>
          </cell>
          <cell r="O89">
            <v>0</v>
          </cell>
          <cell r="P89">
            <v>0</v>
          </cell>
          <cell r="Q89">
            <v>0</v>
          </cell>
        </row>
        <row r="90">
          <cell r="A90">
            <v>35527</v>
          </cell>
          <cell r="B90" t="str">
            <v>Support - Other Recyclables</v>
          </cell>
          <cell r="E90">
            <v>0</v>
          </cell>
          <cell r="F90">
            <v>0</v>
          </cell>
          <cell r="G90">
            <v>0</v>
          </cell>
          <cell r="H90">
            <v>0</v>
          </cell>
          <cell r="I90">
            <v>0</v>
          </cell>
          <cell r="J90">
            <v>0</v>
          </cell>
          <cell r="K90">
            <v>0</v>
          </cell>
          <cell r="L90">
            <v>0</v>
          </cell>
          <cell r="M90">
            <v>0</v>
          </cell>
          <cell r="N90">
            <v>0</v>
          </cell>
          <cell r="O90">
            <v>0</v>
          </cell>
          <cell r="P90">
            <v>0</v>
          </cell>
          <cell r="Q90">
            <v>0</v>
          </cell>
        </row>
        <row r="91">
          <cell r="A91">
            <v>35529</v>
          </cell>
          <cell r="B91" t="str">
            <v>Support - Intercompany Material Sales</v>
          </cell>
          <cell r="E91">
            <v>0</v>
          </cell>
          <cell r="F91">
            <v>0</v>
          </cell>
          <cell r="G91">
            <v>0</v>
          </cell>
          <cell r="H91">
            <v>0</v>
          </cell>
          <cell r="I91">
            <v>0</v>
          </cell>
          <cell r="J91">
            <v>0</v>
          </cell>
          <cell r="K91">
            <v>0</v>
          </cell>
          <cell r="L91">
            <v>0</v>
          </cell>
          <cell r="M91">
            <v>0</v>
          </cell>
          <cell r="N91">
            <v>0</v>
          </cell>
          <cell r="O91">
            <v>0</v>
          </cell>
          <cell r="P91">
            <v>0</v>
          </cell>
          <cell r="Q91">
            <v>0</v>
          </cell>
        </row>
        <row r="92">
          <cell r="A92">
            <v>35551</v>
          </cell>
          <cell r="B92" t="str">
            <v>Proceeds - Compost</v>
          </cell>
          <cell r="E92">
            <v>0</v>
          </cell>
          <cell r="F92">
            <v>0</v>
          </cell>
          <cell r="G92">
            <v>0</v>
          </cell>
          <cell r="H92">
            <v>0</v>
          </cell>
          <cell r="I92">
            <v>0</v>
          </cell>
          <cell r="J92">
            <v>0</v>
          </cell>
          <cell r="K92">
            <v>0</v>
          </cell>
          <cell r="L92">
            <v>0</v>
          </cell>
          <cell r="M92">
            <v>0</v>
          </cell>
          <cell r="N92">
            <v>0</v>
          </cell>
          <cell r="O92">
            <v>0</v>
          </cell>
          <cell r="P92">
            <v>0</v>
          </cell>
          <cell r="Q92">
            <v>0</v>
          </cell>
        </row>
        <row r="93">
          <cell r="A93">
            <v>35552</v>
          </cell>
          <cell r="B93" t="str">
            <v>Proceeds - Fuel</v>
          </cell>
          <cell r="E93">
            <v>0</v>
          </cell>
          <cell r="F93">
            <v>0</v>
          </cell>
          <cell r="G93">
            <v>0</v>
          </cell>
          <cell r="H93">
            <v>0</v>
          </cell>
          <cell r="I93">
            <v>0</v>
          </cell>
          <cell r="J93">
            <v>0</v>
          </cell>
          <cell r="K93">
            <v>0</v>
          </cell>
          <cell r="L93">
            <v>0</v>
          </cell>
          <cell r="M93">
            <v>0</v>
          </cell>
          <cell r="N93">
            <v>0</v>
          </cell>
          <cell r="O93">
            <v>0</v>
          </cell>
          <cell r="P93">
            <v>0</v>
          </cell>
          <cell r="Q93">
            <v>0</v>
          </cell>
        </row>
        <row r="94">
          <cell r="A94">
            <v>35553</v>
          </cell>
          <cell r="B94" t="str">
            <v>Proceeds - Landscape Materials</v>
          </cell>
          <cell r="E94">
            <v>0</v>
          </cell>
          <cell r="F94">
            <v>0</v>
          </cell>
          <cell r="G94">
            <v>0</v>
          </cell>
          <cell r="H94">
            <v>0</v>
          </cell>
          <cell r="I94">
            <v>0</v>
          </cell>
          <cell r="J94">
            <v>0</v>
          </cell>
          <cell r="K94">
            <v>0</v>
          </cell>
          <cell r="L94">
            <v>0</v>
          </cell>
          <cell r="M94">
            <v>0</v>
          </cell>
          <cell r="N94">
            <v>0</v>
          </cell>
          <cell r="O94">
            <v>0</v>
          </cell>
          <cell r="P94">
            <v>0</v>
          </cell>
          <cell r="Q94">
            <v>0</v>
          </cell>
        </row>
        <row r="95">
          <cell r="A95" t="str">
            <v>Total MRF</v>
          </cell>
          <cell r="E95">
            <v>0</v>
          </cell>
          <cell r="F95">
            <v>0</v>
          </cell>
          <cell r="G95">
            <v>0</v>
          </cell>
          <cell r="H95">
            <v>0</v>
          </cell>
          <cell r="I95">
            <v>0</v>
          </cell>
          <cell r="J95">
            <v>0</v>
          </cell>
          <cell r="K95">
            <v>0</v>
          </cell>
          <cell r="L95">
            <v>0</v>
          </cell>
          <cell r="M95">
            <v>0</v>
          </cell>
          <cell r="N95">
            <v>0</v>
          </cell>
          <cell r="O95">
            <v>0</v>
          </cell>
          <cell r="P95">
            <v>0</v>
          </cell>
          <cell r="Q95">
            <v>0</v>
          </cell>
        </row>
        <row r="97">
          <cell r="A97" t="str">
            <v>Landfill</v>
          </cell>
        </row>
        <row r="98">
          <cell r="A98">
            <v>36000</v>
          </cell>
          <cell r="B98" t="str">
            <v>Landfill Revenue - MSW</v>
          </cell>
          <cell r="E98">
            <v>0</v>
          </cell>
          <cell r="F98">
            <v>0</v>
          </cell>
          <cell r="G98">
            <v>0</v>
          </cell>
          <cell r="H98">
            <v>0</v>
          </cell>
          <cell r="I98">
            <v>0</v>
          </cell>
          <cell r="J98">
            <v>0</v>
          </cell>
          <cell r="K98">
            <v>0</v>
          </cell>
          <cell r="L98">
            <v>0</v>
          </cell>
          <cell r="M98">
            <v>0</v>
          </cell>
          <cell r="N98">
            <v>0</v>
          </cell>
          <cell r="O98">
            <v>0</v>
          </cell>
          <cell r="P98">
            <v>0</v>
          </cell>
          <cell r="Q98">
            <v>0</v>
          </cell>
        </row>
        <row r="99">
          <cell r="A99">
            <v>36001</v>
          </cell>
          <cell r="B99" t="str">
            <v>Landfill Revenue - MSW Adjustments</v>
          </cell>
          <cell r="E99">
            <v>0</v>
          </cell>
          <cell r="F99">
            <v>0</v>
          </cell>
          <cell r="G99">
            <v>0</v>
          </cell>
          <cell r="H99">
            <v>0</v>
          </cell>
          <cell r="I99">
            <v>0</v>
          </cell>
          <cell r="J99">
            <v>0</v>
          </cell>
          <cell r="K99">
            <v>0</v>
          </cell>
          <cell r="L99">
            <v>0</v>
          </cell>
          <cell r="M99">
            <v>0</v>
          </cell>
          <cell r="N99">
            <v>0</v>
          </cell>
          <cell r="O99">
            <v>0</v>
          </cell>
          <cell r="P99">
            <v>0</v>
          </cell>
          <cell r="Q99">
            <v>0</v>
          </cell>
        </row>
        <row r="100">
          <cell r="A100">
            <v>36002</v>
          </cell>
          <cell r="B100" t="str">
            <v>Landfill Revenue - Extras</v>
          </cell>
          <cell r="E100">
            <v>0</v>
          </cell>
          <cell r="F100">
            <v>0</v>
          </cell>
          <cell r="G100">
            <v>0</v>
          </cell>
          <cell r="H100">
            <v>0</v>
          </cell>
          <cell r="I100">
            <v>0</v>
          </cell>
          <cell r="J100">
            <v>0</v>
          </cell>
          <cell r="K100">
            <v>0</v>
          </cell>
          <cell r="L100">
            <v>0</v>
          </cell>
          <cell r="M100">
            <v>0</v>
          </cell>
          <cell r="N100">
            <v>0</v>
          </cell>
          <cell r="O100">
            <v>0</v>
          </cell>
          <cell r="P100">
            <v>0</v>
          </cell>
          <cell r="Q100">
            <v>0</v>
          </cell>
        </row>
        <row r="101">
          <cell r="A101">
            <v>36009</v>
          </cell>
          <cell r="B101" t="str">
            <v>Landfill Revenue - MSW Intercompany</v>
          </cell>
          <cell r="E101">
            <v>0</v>
          </cell>
          <cell r="F101">
            <v>0</v>
          </cell>
          <cell r="G101">
            <v>0</v>
          </cell>
          <cell r="H101">
            <v>0</v>
          </cell>
          <cell r="I101">
            <v>0</v>
          </cell>
          <cell r="J101">
            <v>0</v>
          </cell>
          <cell r="K101">
            <v>0</v>
          </cell>
          <cell r="L101">
            <v>0</v>
          </cell>
          <cell r="M101">
            <v>0</v>
          </cell>
          <cell r="N101">
            <v>0</v>
          </cell>
          <cell r="O101">
            <v>0</v>
          </cell>
          <cell r="P101">
            <v>0</v>
          </cell>
          <cell r="Q101">
            <v>0</v>
          </cell>
        </row>
        <row r="102">
          <cell r="A102">
            <v>36010</v>
          </cell>
          <cell r="B102" t="str">
            <v>Landfill Revenue - C&amp;D</v>
          </cell>
          <cell r="E102">
            <v>0</v>
          </cell>
          <cell r="F102">
            <v>0</v>
          </cell>
          <cell r="G102">
            <v>0</v>
          </cell>
          <cell r="H102">
            <v>0</v>
          </cell>
          <cell r="I102">
            <v>0</v>
          </cell>
          <cell r="J102">
            <v>0</v>
          </cell>
          <cell r="K102">
            <v>0</v>
          </cell>
          <cell r="L102">
            <v>0</v>
          </cell>
          <cell r="M102">
            <v>0</v>
          </cell>
          <cell r="N102">
            <v>0</v>
          </cell>
          <cell r="O102">
            <v>0</v>
          </cell>
          <cell r="P102">
            <v>0</v>
          </cell>
          <cell r="Q102">
            <v>0</v>
          </cell>
        </row>
        <row r="103">
          <cell r="A103">
            <v>36011</v>
          </cell>
          <cell r="B103" t="str">
            <v>Landfill Revenue - C&amp;D Adjustments</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v>36019</v>
          </cell>
          <cell r="B104" t="str">
            <v>Landfill Revenue - C&amp;D Intercompany</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v>36020</v>
          </cell>
          <cell r="B105" t="str">
            <v>Landfill Revenue - Special Waste</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A106">
            <v>36021</v>
          </cell>
          <cell r="B106" t="str">
            <v>Landfill Revenue - Special Waste Adjustm</v>
          </cell>
          <cell r="E106">
            <v>0</v>
          </cell>
          <cell r="F106">
            <v>0</v>
          </cell>
          <cell r="G106">
            <v>0</v>
          </cell>
          <cell r="H106">
            <v>0</v>
          </cell>
          <cell r="I106">
            <v>0</v>
          </cell>
          <cell r="J106">
            <v>0</v>
          </cell>
          <cell r="K106">
            <v>0</v>
          </cell>
          <cell r="L106">
            <v>0</v>
          </cell>
          <cell r="M106">
            <v>0</v>
          </cell>
          <cell r="N106">
            <v>0</v>
          </cell>
          <cell r="O106">
            <v>0</v>
          </cell>
          <cell r="P106">
            <v>0</v>
          </cell>
          <cell r="Q106">
            <v>0</v>
          </cell>
        </row>
        <row r="107">
          <cell r="A107">
            <v>36029</v>
          </cell>
          <cell r="B107" t="str">
            <v>Landfill Revenue - Special Waste Interco</v>
          </cell>
          <cell r="E107">
            <v>0</v>
          </cell>
          <cell r="F107">
            <v>0</v>
          </cell>
          <cell r="G107">
            <v>0</v>
          </cell>
          <cell r="H107">
            <v>0</v>
          </cell>
          <cell r="I107">
            <v>0</v>
          </cell>
          <cell r="J107">
            <v>0</v>
          </cell>
          <cell r="K107">
            <v>0</v>
          </cell>
          <cell r="L107">
            <v>0</v>
          </cell>
          <cell r="M107">
            <v>0</v>
          </cell>
          <cell r="N107">
            <v>0</v>
          </cell>
          <cell r="O107">
            <v>0</v>
          </cell>
          <cell r="P107">
            <v>0</v>
          </cell>
          <cell r="Q107">
            <v>0</v>
          </cell>
        </row>
        <row r="108">
          <cell r="A108">
            <v>36030</v>
          </cell>
          <cell r="B108" t="str">
            <v>Landfill Revenue - Asbestos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A109">
            <v>36031</v>
          </cell>
          <cell r="B109" t="str">
            <v>Landfill Revenue - Asbestos Adjustments</v>
          </cell>
          <cell r="E109">
            <v>0</v>
          </cell>
          <cell r="F109">
            <v>0</v>
          </cell>
          <cell r="G109">
            <v>0</v>
          </cell>
          <cell r="H109">
            <v>0</v>
          </cell>
          <cell r="I109">
            <v>0</v>
          </cell>
          <cell r="J109">
            <v>0</v>
          </cell>
          <cell r="K109">
            <v>0</v>
          </cell>
          <cell r="L109">
            <v>0</v>
          </cell>
          <cell r="M109">
            <v>0</v>
          </cell>
          <cell r="N109">
            <v>0</v>
          </cell>
          <cell r="O109">
            <v>0</v>
          </cell>
          <cell r="P109">
            <v>0</v>
          </cell>
          <cell r="Q109">
            <v>0</v>
          </cell>
        </row>
        <row r="110">
          <cell r="A110">
            <v>36039</v>
          </cell>
          <cell r="B110" t="str">
            <v>Landfill Revenue - Asbestos Intercompany</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v>36040</v>
          </cell>
          <cell r="B111" t="str">
            <v>Landfill Revenue - Contaminated Soil</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v>36041</v>
          </cell>
          <cell r="B112" t="str">
            <v>Landfill Revenue - Contaminated Soil Adj</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A113">
            <v>36049</v>
          </cell>
          <cell r="B113" t="str">
            <v>Landfill Revenue - Contaminated Soil Int</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A114">
            <v>36050</v>
          </cell>
          <cell r="B114" t="str">
            <v>Landfill Revenue - Yard Waste</v>
          </cell>
          <cell r="E114">
            <v>0</v>
          </cell>
          <cell r="F114">
            <v>0</v>
          </cell>
          <cell r="G114">
            <v>0</v>
          </cell>
          <cell r="H114">
            <v>0</v>
          </cell>
          <cell r="I114">
            <v>0</v>
          </cell>
          <cell r="J114">
            <v>0</v>
          </cell>
          <cell r="K114">
            <v>0</v>
          </cell>
          <cell r="L114">
            <v>0</v>
          </cell>
          <cell r="M114">
            <v>0</v>
          </cell>
          <cell r="N114">
            <v>0</v>
          </cell>
          <cell r="O114">
            <v>0</v>
          </cell>
          <cell r="P114">
            <v>0</v>
          </cell>
          <cell r="Q114">
            <v>0</v>
          </cell>
        </row>
        <row r="115">
          <cell r="A115">
            <v>36051</v>
          </cell>
          <cell r="B115" t="str">
            <v>Landfill Revenue - Yard Waste Adjustment</v>
          </cell>
          <cell r="E115">
            <v>0</v>
          </cell>
          <cell r="F115">
            <v>0</v>
          </cell>
          <cell r="G115">
            <v>0</v>
          </cell>
          <cell r="H115">
            <v>0</v>
          </cell>
          <cell r="I115">
            <v>0</v>
          </cell>
          <cell r="J115">
            <v>0</v>
          </cell>
          <cell r="K115">
            <v>0</v>
          </cell>
          <cell r="L115">
            <v>0</v>
          </cell>
          <cell r="M115">
            <v>0</v>
          </cell>
          <cell r="N115">
            <v>0</v>
          </cell>
          <cell r="O115">
            <v>0</v>
          </cell>
          <cell r="P115">
            <v>0</v>
          </cell>
          <cell r="Q115">
            <v>0</v>
          </cell>
        </row>
        <row r="116">
          <cell r="A116">
            <v>36059</v>
          </cell>
          <cell r="B116" t="str">
            <v>Landfill Revenue - Yard Waste Intercompa</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v>36090</v>
          </cell>
          <cell r="B117" t="str">
            <v>Landfill Pass Through Revenue</v>
          </cell>
          <cell r="E117">
            <v>0</v>
          </cell>
          <cell r="F117">
            <v>0</v>
          </cell>
          <cell r="G117">
            <v>0</v>
          </cell>
          <cell r="H117">
            <v>0</v>
          </cell>
          <cell r="I117">
            <v>0</v>
          </cell>
          <cell r="J117">
            <v>0</v>
          </cell>
          <cell r="K117">
            <v>0</v>
          </cell>
          <cell r="L117">
            <v>0</v>
          </cell>
          <cell r="M117">
            <v>0</v>
          </cell>
          <cell r="N117">
            <v>0</v>
          </cell>
          <cell r="O117">
            <v>0</v>
          </cell>
          <cell r="P117">
            <v>0</v>
          </cell>
          <cell r="Q117">
            <v>0</v>
          </cell>
        </row>
        <row r="118">
          <cell r="A118">
            <v>36099</v>
          </cell>
          <cell r="B118" t="str">
            <v>Landfill Pass Through Revenue Intercompany</v>
          </cell>
          <cell r="E118">
            <v>0</v>
          </cell>
          <cell r="F118">
            <v>0</v>
          </cell>
          <cell r="G118">
            <v>0</v>
          </cell>
          <cell r="H118">
            <v>0</v>
          </cell>
          <cell r="I118">
            <v>0</v>
          </cell>
          <cell r="J118">
            <v>0</v>
          </cell>
          <cell r="K118">
            <v>0</v>
          </cell>
          <cell r="L118">
            <v>0</v>
          </cell>
          <cell r="M118">
            <v>0</v>
          </cell>
          <cell r="N118">
            <v>0</v>
          </cell>
          <cell r="O118">
            <v>0</v>
          </cell>
          <cell r="P118">
            <v>0</v>
          </cell>
          <cell r="Q118">
            <v>0</v>
          </cell>
        </row>
        <row r="119">
          <cell r="A119">
            <v>36301</v>
          </cell>
          <cell r="B119" t="str">
            <v>E&amp;P Liquids - Non Count Waste</v>
          </cell>
          <cell r="E119">
            <v>0</v>
          </cell>
          <cell r="F119">
            <v>0</v>
          </cell>
          <cell r="G119">
            <v>0</v>
          </cell>
          <cell r="H119">
            <v>0</v>
          </cell>
          <cell r="I119">
            <v>0</v>
          </cell>
          <cell r="J119">
            <v>0</v>
          </cell>
          <cell r="K119">
            <v>0</v>
          </cell>
          <cell r="L119">
            <v>0</v>
          </cell>
          <cell r="M119">
            <v>0</v>
          </cell>
          <cell r="N119">
            <v>0</v>
          </cell>
          <cell r="O119">
            <v>0</v>
          </cell>
          <cell r="P119">
            <v>0</v>
          </cell>
          <cell r="Q119">
            <v>0</v>
          </cell>
        </row>
        <row r="120">
          <cell r="A120">
            <v>36309</v>
          </cell>
          <cell r="B120" t="str">
            <v>E&amp;P Liquids - Non Count Waste Intercompany</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v>36311</v>
          </cell>
          <cell r="B121" t="str">
            <v>E&amp;P Liquids - Count Waste</v>
          </cell>
          <cell r="E121">
            <v>0</v>
          </cell>
          <cell r="F121">
            <v>0</v>
          </cell>
          <cell r="G121">
            <v>0</v>
          </cell>
          <cell r="H121">
            <v>0</v>
          </cell>
          <cell r="I121">
            <v>0</v>
          </cell>
          <cell r="J121">
            <v>0</v>
          </cell>
          <cell r="K121">
            <v>0</v>
          </cell>
          <cell r="L121">
            <v>0</v>
          </cell>
          <cell r="M121">
            <v>0</v>
          </cell>
          <cell r="N121">
            <v>0</v>
          </cell>
          <cell r="O121">
            <v>0</v>
          </cell>
          <cell r="P121">
            <v>0</v>
          </cell>
          <cell r="Q121">
            <v>0</v>
          </cell>
        </row>
        <row r="122">
          <cell r="A122">
            <v>36319</v>
          </cell>
          <cell r="B122" t="str">
            <v>E&amp;P Liquids - Count Waste Intercompany</v>
          </cell>
          <cell r="E122">
            <v>0</v>
          </cell>
          <cell r="F122">
            <v>0</v>
          </cell>
          <cell r="G122">
            <v>0</v>
          </cell>
          <cell r="H122">
            <v>0</v>
          </cell>
          <cell r="I122">
            <v>0</v>
          </cell>
          <cell r="J122">
            <v>0</v>
          </cell>
          <cell r="K122">
            <v>0</v>
          </cell>
          <cell r="L122">
            <v>0</v>
          </cell>
          <cell r="M122">
            <v>0</v>
          </cell>
          <cell r="N122">
            <v>0</v>
          </cell>
          <cell r="O122">
            <v>0</v>
          </cell>
          <cell r="P122">
            <v>0</v>
          </cell>
          <cell r="Q122">
            <v>0</v>
          </cell>
        </row>
        <row r="123">
          <cell r="A123">
            <v>36321</v>
          </cell>
          <cell r="B123" t="str">
            <v>Other Liquids - Non E&amp;P</v>
          </cell>
          <cell r="E123">
            <v>0</v>
          </cell>
          <cell r="F123">
            <v>0</v>
          </cell>
          <cell r="G123">
            <v>0</v>
          </cell>
          <cell r="H123">
            <v>0</v>
          </cell>
          <cell r="I123">
            <v>0</v>
          </cell>
          <cell r="J123">
            <v>0</v>
          </cell>
          <cell r="K123">
            <v>0</v>
          </cell>
          <cell r="L123">
            <v>0</v>
          </cell>
          <cell r="M123">
            <v>0</v>
          </cell>
          <cell r="N123">
            <v>0</v>
          </cell>
          <cell r="O123">
            <v>0</v>
          </cell>
          <cell r="P123">
            <v>0</v>
          </cell>
          <cell r="Q123">
            <v>0</v>
          </cell>
        </row>
        <row r="124">
          <cell r="A124">
            <v>36329</v>
          </cell>
          <cell r="B124" t="str">
            <v>Other Liquids - Non E&amp;P Intercompany</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A125">
            <v>36331</v>
          </cell>
          <cell r="B125" t="str">
            <v>E&amp;P Solids - Count Waste</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A126">
            <v>36339</v>
          </cell>
          <cell r="B126" t="str">
            <v>E&amp;P Solids - Count Waste Intercompany</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A127" t="str">
            <v>Total Landfill</v>
          </cell>
          <cell r="E127">
            <v>0</v>
          </cell>
          <cell r="F127">
            <v>0</v>
          </cell>
          <cell r="G127">
            <v>0</v>
          </cell>
          <cell r="H127">
            <v>0</v>
          </cell>
          <cell r="I127">
            <v>0</v>
          </cell>
          <cell r="J127">
            <v>0</v>
          </cell>
          <cell r="K127">
            <v>0</v>
          </cell>
          <cell r="L127">
            <v>0</v>
          </cell>
          <cell r="M127">
            <v>0</v>
          </cell>
          <cell r="N127">
            <v>0</v>
          </cell>
          <cell r="O127">
            <v>0</v>
          </cell>
          <cell r="P127">
            <v>0</v>
          </cell>
          <cell r="Q127">
            <v>0</v>
          </cell>
        </row>
        <row r="129">
          <cell r="A129" t="str">
            <v>Intermodal</v>
          </cell>
        </row>
        <row r="130">
          <cell r="A130">
            <v>36101</v>
          </cell>
          <cell r="B130" t="str">
            <v>Rail Drayage Revenue</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v>36109</v>
          </cell>
          <cell r="B131" t="str">
            <v>Rail Drayage Revenue - Intercompany</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v>36111</v>
          </cell>
          <cell r="B132" t="str">
            <v>Truck Drayage Revenue</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A133">
            <v>36119</v>
          </cell>
          <cell r="B133" t="str">
            <v>Truck Drayage Revenue - Intercompany</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A134">
            <v>36121</v>
          </cell>
          <cell r="B134" t="str">
            <v>Barge Drayage Revenue</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A135">
            <v>36131</v>
          </cell>
          <cell r="B135" t="str">
            <v>Service Labor Revenue</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A136">
            <v>36141</v>
          </cell>
          <cell r="B136" t="str">
            <v>Refrigeration Labor Revenue</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v>36145</v>
          </cell>
          <cell r="B137" t="str">
            <v>Parts Revenue</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A138">
            <v>36151</v>
          </cell>
          <cell r="B138" t="str">
            <v>Container Sales Revenue</v>
          </cell>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v>36161</v>
          </cell>
          <cell r="B139" t="str">
            <v>Container Rental Revenue</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v>36171</v>
          </cell>
          <cell r="B140" t="str">
            <v>Intermodal Revenue</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A141">
            <v>36181</v>
          </cell>
          <cell r="B141" t="str">
            <v>Chassis Lease Revenue</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A142">
            <v>36191</v>
          </cell>
          <cell r="B142" t="str">
            <v>Interchanges Revenue</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A143">
            <v>36201</v>
          </cell>
          <cell r="B143" t="str">
            <v>Storage Revenue</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v>36211</v>
          </cell>
          <cell r="B144" t="str">
            <v>Empty Lifts Revenue</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v>36221</v>
          </cell>
          <cell r="B145" t="str">
            <v>Load Lifts Revenue</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A146" t="str">
            <v>Total Intermodal</v>
          </cell>
          <cell r="E146">
            <v>0</v>
          </cell>
          <cell r="F146">
            <v>0</v>
          </cell>
          <cell r="G146">
            <v>0</v>
          </cell>
          <cell r="H146">
            <v>0</v>
          </cell>
          <cell r="I146">
            <v>0</v>
          </cell>
          <cell r="J146">
            <v>0</v>
          </cell>
          <cell r="K146">
            <v>0</v>
          </cell>
          <cell r="L146">
            <v>0</v>
          </cell>
          <cell r="M146">
            <v>0</v>
          </cell>
          <cell r="N146">
            <v>0</v>
          </cell>
          <cell r="O146">
            <v>0</v>
          </cell>
          <cell r="P146">
            <v>0</v>
          </cell>
          <cell r="Q146">
            <v>0</v>
          </cell>
        </row>
        <row r="148">
          <cell r="A148" t="str">
            <v>Other Revenue</v>
          </cell>
        </row>
        <row r="149">
          <cell r="A149">
            <v>37001</v>
          </cell>
          <cell r="B149" t="str">
            <v>Sale of Equipment</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A150">
            <v>37010</v>
          </cell>
          <cell r="B150" t="str">
            <v>Tire Processing Revenue</v>
          </cell>
          <cell r="E150">
            <v>0</v>
          </cell>
          <cell r="F150">
            <v>0</v>
          </cell>
          <cell r="G150">
            <v>0</v>
          </cell>
          <cell r="H150">
            <v>0</v>
          </cell>
          <cell r="I150">
            <v>0</v>
          </cell>
          <cell r="J150">
            <v>0</v>
          </cell>
          <cell r="K150">
            <v>0</v>
          </cell>
          <cell r="L150">
            <v>0</v>
          </cell>
          <cell r="M150">
            <v>0</v>
          </cell>
          <cell r="N150">
            <v>0</v>
          </cell>
          <cell r="O150">
            <v>0</v>
          </cell>
          <cell r="P150">
            <v>0</v>
          </cell>
          <cell r="Q150">
            <v>0</v>
          </cell>
        </row>
        <row r="151">
          <cell r="A151">
            <v>37019</v>
          </cell>
          <cell r="B151" t="str">
            <v>Tire Processing Revenue - Intercompany</v>
          </cell>
          <cell r="E151">
            <v>0</v>
          </cell>
          <cell r="F151">
            <v>0</v>
          </cell>
          <cell r="G151">
            <v>0</v>
          </cell>
          <cell r="H151">
            <v>0</v>
          </cell>
          <cell r="I151">
            <v>0</v>
          </cell>
          <cell r="J151">
            <v>0</v>
          </cell>
          <cell r="K151">
            <v>0</v>
          </cell>
          <cell r="L151">
            <v>0</v>
          </cell>
          <cell r="M151">
            <v>0</v>
          </cell>
          <cell r="N151">
            <v>0</v>
          </cell>
          <cell r="O151">
            <v>0</v>
          </cell>
          <cell r="P151">
            <v>0</v>
          </cell>
          <cell r="Q151">
            <v>0</v>
          </cell>
        </row>
        <row r="152">
          <cell r="A152">
            <v>38000</v>
          </cell>
          <cell r="B152" t="str">
            <v>Corporate Other Revenue</v>
          </cell>
          <cell r="E152">
            <v>3459.12</v>
          </cell>
          <cell r="F152">
            <v>7799.57</v>
          </cell>
          <cell r="G152">
            <v>2100.42</v>
          </cell>
          <cell r="H152">
            <v>7267.51</v>
          </cell>
          <cell r="I152">
            <v>3376.39</v>
          </cell>
          <cell r="J152">
            <v>7176.57</v>
          </cell>
          <cell r="K152">
            <v>3493.22</v>
          </cell>
          <cell r="L152">
            <v>8060.32</v>
          </cell>
          <cell r="M152">
            <v>2594</v>
          </cell>
          <cell r="N152">
            <v>7784.1</v>
          </cell>
          <cell r="O152">
            <v>6369.79</v>
          </cell>
          <cell r="P152">
            <v>9281.82</v>
          </cell>
          <cell r="Q152">
            <v>68762.829999999987</v>
          </cell>
        </row>
        <row r="153">
          <cell r="A153">
            <v>38001</v>
          </cell>
          <cell r="B153" t="str">
            <v>P-Card Rebate Revenue</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A154" t="str">
            <v>Total Other Revenue</v>
          </cell>
          <cell r="E154">
            <v>3459.12</v>
          </cell>
          <cell r="F154">
            <v>7799.57</v>
          </cell>
          <cell r="G154">
            <v>2100.42</v>
          </cell>
          <cell r="H154">
            <v>7267.51</v>
          </cell>
          <cell r="I154">
            <v>3376.39</v>
          </cell>
          <cell r="J154">
            <v>7176.57</v>
          </cell>
          <cell r="K154">
            <v>3493.22</v>
          </cell>
          <cell r="L154">
            <v>8060.32</v>
          </cell>
          <cell r="M154">
            <v>2594</v>
          </cell>
          <cell r="N154">
            <v>7784.1</v>
          </cell>
          <cell r="O154">
            <v>6369.79</v>
          </cell>
          <cell r="P154">
            <v>9281.82</v>
          </cell>
          <cell r="Q154">
            <v>68762.829999999987</v>
          </cell>
        </row>
        <row r="156">
          <cell r="A156" t="str">
            <v>Total Revenue</v>
          </cell>
          <cell r="E156">
            <v>1389532.61</v>
          </cell>
          <cell r="F156">
            <v>1380077.51</v>
          </cell>
          <cell r="G156">
            <v>1408446.9</v>
          </cell>
          <cell r="H156">
            <v>1419179.07</v>
          </cell>
          <cell r="I156">
            <v>1419577.4599999997</v>
          </cell>
          <cell r="J156">
            <v>1466667.25</v>
          </cell>
          <cell r="K156">
            <v>1465996.93</v>
          </cell>
          <cell r="L156">
            <v>1491957.75</v>
          </cell>
          <cell r="M156">
            <v>1460536.84</v>
          </cell>
          <cell r="N156">
            <v>1419945.4899999998</v>
          </cell>
          <cell r="O156">
            <v>1383569.35</v>
          </cell>
          <cell r="P156">
            <v>1421969.0599999998</v>
          </cell>
          <cell r="Q156">
            <v>17127456.219999995</v>
          </cell>
        </row>
        <row r="158">
          <cell r="A158" t="str">
            <v>Revenue Reductions</v>
          </cell>
        </row>
        <row r="159">
          <cell r="A159" t="str">
            <v>Disposal</v>
          </cell>
        </row>
        <row r="160">
          <cell r="A160">
            <v>40101</v>
          </cell>
          <cell r="B160" t="str">
            <v>Disposal Landfill</v>
          </cell>
          <cell r="E160">
            <v>0</v>
          </cell>
          <cell r="F160">
            <v>0</v>
          </cell>
          <cell r="G160">
            <v>0</v>
          </cell>
          <cell r="H160">
            <v>0</v>
          </cell>
          <cell r="I160">
            <v>0</v>
          </cell>
          <cell r="J160">
            <v>0</v>
          </cell>
          <cell r="K160">
            <v>0</v>
          </cell>
          <cell r="L160">
            <v>0</v>
          </cell>
          <cell r="M160">
            <v>0</v>
          </cell>
          <cell r="N160">
            <v>0</v>
          </cell>
          <cell r="O160">
            <v>0</v>
          </cell>
          <cell r="P160">
            <v>0</v>
          </cell>
          <cell r="Q160">
            <v>0</v>
          </cell>
        </row>
        <row r="161">
          <cell r="A161">
            <v>40109</v>
          </cell>
          <cell r="B161" t="str">
            <v>Disposal Landfill Intercompany</v>
          </cell>
          <cell r="E161">
            <v>0</v>
          </cell>
          <cell r="F161">
            <v>0</v>
          </cell>
          <cell r="G161">
            <v>0</v>
          </cell>
          <cell r="H161">
            <v>0</v>
          </cell>
          <cell r="I161">
            <v>0</v>
          </cell>
          <cell r="J161">
            <v>0</v>
          </cell>
          <cell r="K161">
            <v>0</v>
          </cell>
          <cell r="L161">
            <v>0</v>
          </cell>
          <cell r="M161">
            <v>0</v>
          </cell>
          <cell r="N161">
            <v>0</v>
          </cell>
          <cell r="O161">
            <v>0</v>
          </cell>
          <cell r="P161">
            <v>0</v>
          </cell>
          <cell r="Q161">
            <v>0</v>
          </cell>
        </row>
        <row r="162">
          <cell r="A162">
            <v>40121</v>
          </cell>
          <cell r="B162" t="str">
            <v>Disposal Incineration</v>
          </cell>
          <cell r="E162">
            <v>0</v>
          </cell>
          <cell r="F162">
            <v>0</v>
          </cell>
          <cell r="G162">
            <v>0</v>
          </cell>
          <cell r="H162">
            <v>0</v>
          </cell>
          <cell r="I162">
            <v>0</v>
          </cell>
          <cell r="J162">
            <v>0</v>
          </cell>
          <cell r="K162">
            <v>0</v>
          </cell>
          <cell r="L162">
            <v>0</v>
          </cell>
          <cell r="M162">
            <v>0</v>
          </cell>
          <cell r="N162">
            <v>0</v>
          </cell>
          <cell r="O162">
            <v>0</v>
          </cell>
          <cell r="P162">
            <v>0</v>
          </cell>
          <cell r="Q162">
            <v>0</v>
          </cell>
        </row>
        <row r="163">
          <cell r="A163">
            <v>40122</v>
          </cell>
          <cell r="B163" t="str">
            <v>Disposal Other</v>
          </cell>
          <cell r="E163">
            <v>0</v>
          </cell>
          <cell r="F163">
            <v>0</v>
          </cell>
          <cell r="G163">
            <v>0</v>
          </cell>
          <cell r="H163">
            <v>0</v>
          </cell>
          <cell r="I163">
            <v>0</v>
          </cell>
          <cell r="J163">
            <v>0</v>
          </cell>
          <cell r="K163">
            <v>0</v>
          </cell>
          <cell r="L163">
            <v>0</v>
          </cell>
          <cell r="M163">
            <v>0</v>
          </cell>
          <cell r="N163">
            <v>0</v>
          </cell>
          <cell r="O163">
            <v>0</v>
          </cell>
          <cell r="P163">
            <v>0</v>
          </cell>
          <cell r="Q163">
            <v>0</v>
          </cell>
        </row>
        <row r="164">
          <cell r="A164">
            <v>40129</v>
          </cell>
          <cell r="B164" t="str">
            <v>Disposal Other</v>
          </cell>
          <cell r="E164">
            <v>0</v>
          </cell>
          <cell r="F164">
            <v>0</v>
          </cell>
          <cell r="G164">
            <v>0</v>
          </cell>
          <cell r="H164">
            <v>0</v>
          </cell>
          <cell r="I164">
            <v>0</v>
          </cell>
          <cell r="J164">
            <v>0</v>
          </cell>
          <cell r="K164">
            <v>0</v>
          </cell>
          <cell r="L164">
            <v>0</v>
          </cell>
          <cell r="M164">
            <v>0</v>
          </cell>
          <cell r="N164">
            <v>0</v>
          </cell>
          <cell r="O164">
            <v>0</v>
          </cell>
          <cell r="P164">
            <v>0</v>
          </cell>
          <cell r="Q164">
            <v>0</v>
          </cell>
        </row>
        <row r="165">
          <cell r="A165">
            <v>40131</v>
          </cell>
          <cell r="B165" t="str">
            <v>Disposal Transfer</v>
          </cell>
          <cell r="E165">
            <v>0</v>
          </cell>
          <cell r="F165">
            <v>0</v>
          </cell>
          <cell r="G165">
            <v>0</v>
          </cell>
          <cell r="H165">
            <v>0</v>
          </cell>
          <cell r="I165">
            <v>0</v>
          </cell>
          <cell r="J165">
            <v>0</v>
          </cell>
          <cell r="K165">
            <v>0</v>
          </cell>
          <cell r="L165">
            <v>0</v>
          </cell>
          <cell r="M165">
            <v>0</v>
          </cell>
          <cell r="N165">
            <v>0</v>
          </cell>
          <cell r="O165">
            <v>0</v>
          </cell>
          <cell r="P165">
            <v>0</v>
          </cell>
          <cell r="Q165">
            <v>0</v>
          </cell>
        </row>
        <row r="166">
          <cell r="A166">
            <v>40139</v>
          </cell>
          <cell r="B166" t="str">
            <v>Disposal Transfer Intercompany</v>
          </cell>
          <cell r="E166">
            <v>522940.33</v>
          </cell>
          <cell r="F166">
            <v>473522.39</v>
          </cell>
          <cell r="G166">
            <v>554204.89</v>
          </cell>
          <cell r="H166">
            <v>538277.64</v>
          </cell>
          <cell r="I166">
            <v>535071.71</v>
          </cell>
          <cell r="J166">
            <v>582693.4</v>
          </cell>
          <cell r="K166">
            <v>571614.11</v>
          </cell>
          <cell r="L166">
            <v>571380.55000000005</v>
          </cell>
          <cell r="M166">
            <v>569779.74</v>
          </cell>
          <cell r="N166">
            <v>537814.68999999994</v>
          </cell>
          <cell r="O166">
            <v>530807.82999999996</v>
          </cell>
          <cell r="P166">
            <v>576009.71</v>
          </cell>
          <cell r="Q166">
            <v>6564116.9899999993</v>
          </cell>
        </row>
        <row r="167">
          <cell r="A167" t="str">
            <v>Total Disposal</v>
          </cell>
          <cell r="E167">
            <v>522940.33</v>
          </cell>
          <cell r="F167">
            <v>473522.39</v>
          </cell>
          <cell r="G167">
            <v>554204.89</v>
          </cell>
          <cell r="H167">
            <v>538277.64</v>
          </cell>
          <cell r="I167">
            <v>535071.71</v>
          </cell>
          <cell r="J167">
            <v>582693.4</v>
          </cell>
          <cell r="K167">
            <v>571614.11</v>
          </cell>
          <cell r="L167">
            <v>571380.55000000005</v>
          </cell>
          <cell r="M167">
            <v>569779.74</v>
          </cell>
          <cell r="N167">
            <v>537814.68999999994</v>
          </cell>
          <cell r="O167">
            <v>530807.82999999996</v>
          </cell>
          <cell r="P167">
            <v>576009.71</v>
          </cell>
          <cell r="Q167">
            <v>6564116.9899999993</v>
          </cell>
        </row>
        <row r="169">
          <cell r="A169" t="str">
            <v>MRF Processing</v>
          </cell>
        </row>
        <row r="170">
          <cell r="A170">
            <v>40861</v>
          </cell>
          <cell r="B170" t="str">
            <v>Processing Fees MRF</v>
          </cell>
          <cell r="E170">
            <v>0</v>
          </cell>
          <cell r="F170">
            <v>0</v>
          </cell>
          <cell r="G170">
            <v>0</v>
          </cell>
          <cell r="H170">
            <v>0</v>
          </cell>
          <cell r="I170">
            <v>0</v>
          </cell>
          <cell r="J170">
            <v>0</v>
          </cell>
          <cell r="K170">
            <v>0</v>
          </cell>
          <cell r="L170">
            <v>0</v>
          </cell>
          <cell r="M170">
            <v>0</v>
          </cell>
          <cell r="N170">
            <v>0</v>
          </cell>
          <cell r="O170">
            <v>0</v>
          </cell>
          <cell r="P170">
            <v>0</v>
          </cell>
          <cell r="Q170">
            <v>0</v>
          </cell>
        </row>
        <row r="171">
          <cell r="A171">
            <v>40869</v>
          </cell>
          <cell r="B171" t="str">
            <v>Processing Fees MRF Intercompany</v>
          </cell>
          <cell r="E171">
            <v>0</v>
          </cell>
          <cell r="F171">
            <v>0</v>
          </cell>
          <cell r="G171">
            <v>0</v>
          </cell>
          <cell r="H171">
            <v>0</v>
          </cell>
          <cell r="I171">
            <v>0</v>
          </cell>
          <cell r="J171">
            <v>0</v>
          </cell>
          <cell r="K171">
            <v>0</v>
          </cell>
          <cell r="L171">
            <v>0</v>
          </cell>
          <cell r="M171">
            <v>0</v>
          </cell>
          <cell r="N171">
            <v>0</v>
          </cell>
          <cell r="O171">
            <v>0</v>
          </cell>
          <cell r="P171">
            <v>0</v>
          </cell>
          <cell r="Q171">
            <v>0</v>
          </cell>
        </row>
        <row r="172">
          <cell r="A172" t="str">
            <v>Total MRF Processing</v>
          </cell>
          <cell r="E172">
            <v>0</v>
          </cell>
          <cell r="F172">
            <v>0</v>
          </cell>
          <cell r="G172">
            <v>0</v>
          </cell>
          <cell r="H172">
            <v>0</v>
          </cell>
          <cell r="I172">
            <v>0</v>
          </cell>
          <cell r="J172">
            <v>0</v>
          </cell>
          <cell r="K172">
            <v>0</v>
          </cell>
          <cell r="L172">
            <v>0</v>
          </cell>
          <cell r="M172">
            <v>0</v>
          </cell>
          <cell r="N172">
            <v>0</v>
          </cell>
          <cell r="O172">
            <v>0</v>
          </cell>
          <cell r="P172">
            <v>0</v>
          </cell>
          <cell r="Q172">
            <v>0</v>
          </cell>
        </row>
        <row r="174">
          <cell r="A174" t="str">
            <v>Brokerage, Rebates and Taxes</v>
          </cell>
        </row>
        <row r="175">
          <cell r="A175">
            <v>41121</v>
          </cell>
          <cell r="B175" t="str">
            <v>Brokerage Cost</v>
          </cell>
          <cell r="E175">
            <v>0</v>
          </cell>
          <cell r="F175">
            <v>0</v>
          </cell>
          <cell r="G175">
            <v>0</v>
          </cell>
          <cell r="H175">
            <v>0</v>
          </cell>
          <cell r="I175">
            <v>0</v>
          </cell>
          <cell r="J175">
            <v>0</v>
          </cell>
          <cell r="K175">
            <v>0</v>
          </cell>
          <cell r="L175">
            <v>0</v>
          </cell>
          <cell r="M175">
            <v>0</v>
          </cell>
          <cell r="N175">
            <v>0</v>
          </cell>
          <cell r="O175">
            <v>0</v>
          </cell>
          <cell r="P175">
            <v>0</v>
          </cell>
          <cell r="Q175">
            <v>0</v>
          </cell>
        </row>
        <row r="176">
          <cell r="A176">
            <v>41129</v>
          </cell>
          <cell r="B176" t="str">
            <v>Brokerage Cost Intercompany</v>
          </cell>
          <cell r="E176">
            <v>0</v>
          </cell>
          <cell r="F176">
            <v>0</v>
          </cell>
          <cell r="G176">
            <v>0</v>
          </cell>
          <cell r="H176">
            <v>0</v>
          </cell>
          <cell r="I176">
            <v>0</v>
          </cell>
          <cell r="J176">
            <v>0</v>
          </cell>
          <cell r="K176">
            <v>0</v>
          </cell>
          <cell r="L176">
            <v>0</v>
          </cell>
          <cell r="M176">
            <v>0</v>
          </cell>
          <cell r="N176">
            <v>0</v>
          </cell>
          <cell r="O176">
            <v>0</v>
          </cell>
          <cell r="P176">
            <v>0</v>
          </cell>
          <cell r="Q176">
            <v>0</v>
          </cell>
        </row>
        <row r="177">
          <cell r="A177">
            <v>41131</v>
          </cell>
          <cell r="B177" t="str">
            <v>Rail Drayage Expenses</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v>41135</v>
          </cell>
          <cell r="B178" t="str">
            <v>Resale Parts - Cost of Goods Sold</v>
          </cell>
          <cell r="E178">
            <v>0</v>
          </cell>
          <cell r="F178">
            <v>0</v>
          </cell>
          <cell r="G178">
            <v>0</v>
          </cell>
          <cell r="H178">
            <v>0</v>
          </cell>
          <cell r="I178">
            <v>0</v>
          </cell>
          <cell r="J178">
            <v>0</v>
          </cell>
          <cell r="K178">
            <v>0</v>
          </cell>
          <cell r="L178">
            <v>0</v>
          </cell>
          <cell r="M178">
            <v>0</v>
          </cell>
          <cell r="N178">
            <v>0</v>
          </cell>
          <cell r="O178">
            <v>0</v>
          </cell>
          <cell r="P178">
            <v>0</v>
          </cell>
          <cell r="Q178">
            <v>0</v>
          </cell>
        </row>
        <row r="179">
          <cell r="A179">
            <v>41139</v>
          </cell>
          <cell r="B179" t="str">
            <v>Rail Drayage Expenses - Intercompany</v>
          </cell>
          <cell r="E179">
            <v>0</v>
          </cell>
          <cell r="F179">
            <v>0</v>
          </cell>
          <cell r="G179">
            <v>0</v>
          </cell>
          <cell r="H179">
            <v>0</v>
          </cell>
          <cell r="I179">
            <v>0</v>
          </cell>
          <cell r="J179">
            <v>0</v>
          </cell>
          <cell r="K179">
            <v>0</v>
          </cell>
          <cell r="L179">
            <v>0</v>
          </cell>
          <cell r="M179">
            <v>0</v>
          </cell>
          <cell r="N179">
            <v>0</v>
          </cell>
          <cell r="O179">
            <v>0</v>
          </cell>
          <cell r="P179">
            <v>0</v>
          </cell>
          <cell r="Q179">
            <v>0</v>
          </cell>
        </row>
        <row r="180">
          <cell r="A180">
            <v>41141</v>
          </cell>
          <cell r="B180" t="str">
            <v>Truck Drayage Expenses</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v>41149</v>
          </cell>
          <cell r="B181" t="str">
            <v>Truck Drayage Expenses - Intercompany</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v>41151</v>
          </cell>
          <cell r="B182" t="str">
            <v>Intermodal Expenses</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v>41201</v>
          </cell>
          <cell r="B183" t="str">
            <v>Rebates and Revenue Sharing</v>
          </cell>
          <cell r="E183">
            <v>0</v>
          </cell>
          <cell r="F183">
            <v>0</v>
          </cell>
          <cell r="G183">
            <v>0</v>
          </cell>
          <cell r="H183">
            <v>0</v>
          </cell>
          <cell r="I183">
            <v>0</v>
          </cell>
          <cell r="J183">
            <v>0</v>
          </cell>
          <cell r="K183">
            <v>0</v>
          </cell>
          <cell r="L183">
            <v>0</v>
          </cell>
          <cell r="M183">
            <v>0</v>
          </cell>
          <cell r="N183">
            <v>0</v>
          </cell>
          <cell r="O183">
            <v>0</v>
          </cell>
          <cell r="P183">
            <v>0</v>
          </cell>
          <cell r="Q183">
            <v>0</v>
          </cell>
        </row>
        <row r="184">
          <cell r="A184">
            <v>43001</v>
          </cell>
          <cell r="B184" t="str">
            <v>Taxes and Pass Thru Fees</v>
          </cell>
          <cell r="E184">
            <v>21087.73</v>
          </cell>
          <cell r="F184">
            <v>20959.080000000002</v>
          </cell>
          <cell r="G184">
            <v>21310.05</v>
          </cell>
          <cell r="H184">
            <v>15944.56</v>
          </cell>
          <cell r="I184">
            <v>23292.27</v>
          </cell>
          <cell r="J184">
            <v>26639.14</v>
          </cell>
          <cell r="K184">
            <v>26629.39</v>
          </cell>
          <cell r="L184">
            <v>27074.49</v>
          </cell>
          <cell r="M184">
            <v>26539.13</v>
          </cell>
          <cell r="N184">
            <v>25799.21</v>
          </cell>
          <cell r="O184">
            <v>25079.16</v>
          </cell>
          <cell r="P184">
            <v>25860.43</v>
          </cell>
          <cell r="Q184">
            <v>286214.64</v>
          </cell>
        </row>
        <row r="185">
          <cell r="A185">
            <v>43002</v>
          </cell>
          <cell r="B185" t="str">
            <v>WUTC Taxes</v>
          </cell>
          <cell r="E185">
            <v>5546.62</v>
          </cell>
          <cell r="F185">
            <v>5496.04</v>
          </cell>
          <cell r="G185">
            <v>5619.91</v>
          </cell>
          <cell r="H185">
            <v>5691.97</v>
          </cell>
          <cell r="I185">
            <v>5646.5</v>
          </cell>
          <cell r="J185">
            <v>5841.42</v>
          </cell>
          <cell r="K185">
            <v>5857.81</v>
          </cell>
          <cell r="L185">
            <v>5948.97</v>
          </cell>
          <cell r="M185">
            <v>5802.43</v>
          </cell>
          <cell r="N185">
            <v>5678.9</v>
          </cell>
          <cell r="O185">
            <v>5511.15</v>
          </cell>
          <cell r="P185">
            <v>5695</v>
          </cell>
          <cell r="Q185">
            <v>68336.72</v>
          </cell>
        </row>
        <row r="186">
          <cell r="A186">
            <v>43090</v>
          </cell>
          <cell r="B186" t="str">
            <v>Pass Through Expenses</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v>43099</v>
          </cell>
          <cell r="B187" t="str">
            <v>Pass Through Expenses Intercompany</v>
          </cell>
          <cell r="E187">
            <v>0</v>
          </cell>
          <cell r="F187">
            <v>0</v>
          </cell>
          <cell r="G187">
            <v>0</v>
          </cell>
          <cell r="H187">
            <v>0</v>
          </cell>
          <cell r="I187">
            <v>0</v>
          </cell>
          <cell r="J187">
            <v>0</v>
          </cell>
          <cell r="K187">
            <v>0</v>
          </cell>
          <cell r="L187">
            <v>0</v>
          </cell>
          <cell r="M187">
            <v>0</v>
          </cell>
          <cell r="N187">
            <v>0</v>
          </cell>
          <cell r="O187">
            <v>0</v>
          </cell>
          <cell r="P187">
            <v>0</v>
          </cell>
          <cell r="Q187">
            <v>0</v>
          </cell>
        </row>
        <row r="188">
          <cell r="A188" t="str">
            <v>Total Brokerage, Rebates and Taxes</v>
          </cell>
          <cell r="E188">
            <v>26634.35</v>
          </cell>
          <cell r="F188">
            <v>26455.120000000003</v>
          </cell>
          <cell r="G188">
            <v>26929.96</v>
          </cell>
          <cell r="H188">
            <v>21636.53</v>
          </cell>
          <cell r="I188">
            <v>28938.77</v>
          </cell>
          <cell r="J188">
            <v>32480.559999999998</v>
          </cell>
          <cell r="K188">
            <v>32487.200000000001</v>
          </cell>
          <cell r="L188">
            <v>33023.46</v>
          </cell>
          <cell r="M188">
            <v>32341.56</v>
          </cell>
          <cell r="N188">
            <v>31478.11</v>
          </cell>
          <cell r="O188">
            <v>30590.309999999998</v>
          </cell>
          <cell r="P188">
            <v>31555.43</v>
          </cell>
          <cell r="Q188">
            <v>354551.36</v>
          </cell>
        </row>
        <row r="190">
          <cell r="A190" t="str">
            <v>Recycling Materials Expense</v>
          </cell>
        </row>
        <row r="191">
          <cell r="A191">
            <v>44161</v>
          </cell>
          <cell r="B191" t="str">
            <v>Cost of Materials - OCC</v>
          </cell>
          <cell r="E191">
            <v>0</v>
          </cell>
          <cell r="F191">
            <v>0</v>
          </cell>
          <cell r="G191">
            <v>0</v>
          </cell>
          <cell r="H191">
            <v>0</v>
          </cell>
          <cell r="I191">
            <v>0</v>
          </cell>
          <cell r="J191">
            <v>0</v>
          </cell>
          <cell r="K191">
            <v>0</v>
          </cell>
          <cell r="L191">
            <v>0</v>
          </cell>
          <cell r="M191">
            <v>0</v>
          </cell>
          <cell r="N191">
            <v>0</v>
          </cell>
          <cell r="O191">
            <v>0</v>
          </cell>
          <cell r="P191">
            <v>0</v>
          </cell>
          <cell r="Q191">
            <v>0</v>
          </cell>
        </row>
        <row r="192">
          <cell r="A192">
            <v>44162</v>
          </cell>
          <cell r="B192" t="str">
            <v>Cost of Materials - ONP</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v>44163</v>
          </cell>
          <cell r="B193" t="str">
            <v>Cost of Materials - Other Paper</v>
          </cell>
          <cell r="E193">
            <v>0</v>
          </cell>
          <cell r="F193">
            <v>0</v>
          </cell>
          <cell r="G193">
            <v>0</v>
          </cell>
          <cell r="H193">
            <v>0</v>
          </cell>
          <cell r="I193">
            <v>0</v>
          </cell>
          <cell r="J193">
            <v>0</v>
          </cell>
          <cell r="K193">
            <v>0</v>
          </cell>
          <cell r="L193">
            <v>0</v>
          </cell>
          <cell r="M193">
            <v>0</v>
          </cell>
          <cell r="N193">
            <v>0</v>
          </cell>
          <cell r="O193">
            <v>0</v>
          </cell>
          <cell r="P193">
            <v>0</v>
          </cell>
          <cell r="Q193">
            <v>0</v>
          </cell>
        </row>
        <row r="194">
          <cell r="A194">
            <v>44164</v>
          </cell>
          <cell r="B194" t="str">
            <v>Cost of Materials - Aluminum</v>
          </cell>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v>44165</v>
          </cell>
          <cell r="B195" t="str">
            <v>Cost of Materials - Metal</v>
          </cell>
          <cell r="E195">
            <v>0</v>
          </cell>
          <cell r="F195">
            <v>0</v>
          </cell>
          <cell r="G195">
            <v>0</v>
          </cell>
          <cell r="H195">
            <v>0</v>
          </cell>
          <cell r="I195">
            <v>0</v>
          </cell>
          <cell r="J195">
            <v>0</v>
          </cell>
          <cell r="K195">
            <v>0</v>
          </cell>
          <cell r="L195">
            <v>0</v>
          </cell>
          <cell r="M195">
            <v>0</v>
          </cell>
          <cell r="N195">
            <v>0</v>
          </cell>
          <cell r="O195">
            <v>0</v>
          </cell>
          <cell r="P195">
            <v>0</v>
          </cell>
          <cell r="Q195">
            <v>0</v>
          </cell>
        </row>
        <row r="196">
          <cell r="A196">
            <v>44166</v>
          </cell>
          <cell r="B196" t="str">
            <v>Cost of Materials - Glass</v>
          </cell>
          <cell r="E196">
            <v>0</v>
          </cell>
          <cell r="F196">
            <v>0</v>
          </cell>
          <cell r="G196">
            <v>0</v>
          </cell>
          <cell r="H196">
            <v>0</v>
          </cell>
          <cell r="I196">
            <v>0</v>
          </cell>
          <cell r="J196">
            <v>0</v>
          </cell>
          <cell r="K196">
            <v>0</v>
          </cell>
          <cell r="L196">
            <v>0</v>
          </cell>
          <cell r="M196">
            <v>0</v>
          </cell>
          <cell r="N196">
            <v>0</v>
          </cell>
          <cell r="O196">
            <v>0</v>
          </cell>
          <cell r="P196">
            <v>0</v>
          </cell>
          <cell r="Q196">
            <v>0</v>
          </cell>
        </row>
        <row r="197">
          <cell r="A197">
            <v>44167</v>
          </cell>
          <cell r="B197" t="str">
            <v>Cost of Materials - Plastic</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v>44168</v>
          </cell>
          <cell r="B198" t="str">
            <v>Cost of Materials - Other Recyclables</v>
          </cell>
          <cell r="E198">
            <v>0</v>
          </cell>
          <cell r="F198">
            <v>0</v>
          </cell>
          <cell r="G198">
            <v>0</v>
          </cell>
          <cell r="H198">
            <v>0</v>
          </cell>
          <cell r="I198">
            <v>0</v>
          </cell>
          <cell r="J198">
            <v>0</v>
          </cell>
          <cell r="K198">
            <v>0</v>
          </cell>
          <cell r="L198">
            <v>0</v>
          </cell>
          <cell r="M198">
            <v>0</v>
          </cell>
          <cell r="N198">
            <v>0</v>
          </cell>
          <cell r="O198">
            <v>0</v>
          </cell>
          <cell r="P198">
            <v>0</v>
          </cell>
          <cell r="Q198">
            <v>0</v>
          </cell>
        </row>
        <row r="199">
          <cell r="A199">
            <v>44169</v>
          </cell>
          <cell r="B199" t="str">
            <v>Cost of Materials - Intercompany</v>
          </cell>
          <cell r="E199">
            <v>0</v>
          </cell>
          <cell r="F199">
            <v>0</v>
          </cell>
          <cell r="G199">
            <v>0</v>
          </cell>
          <cell r="H199">
            <v>0</v>
          </cell>
          <cell r="I199">
            <v>0</v>
          </cell>
          <cell r="J199">
            <v>0</v>
          </cell>
          <cell r="K199">
            <v>0</v>
          </cell>
          <cell r="L199">
            <v>0</v>
          </cell>
          <cell r="M199">
            <v>0</v>
          </cell>
          <cell r="N199">
            <v>0</v>
          </cell>
          <cell r="O199">
            <v>0</v>
          </cell>
          <cell r="P199">
            <v>0</v>
          </cell>
          <cell r="Q199">
            <v>0</v>
          </cell>
        </row>
        <row r="200">
          <cell r="A200">
            <v>44261</v>
          </cell>
          <cell r="B200" t="str">
            <v>Cost of Materials - Organics</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v>44262</v>
          </cell>
          <cell r="B201" t="str">
            <v>Cost of Materials - Clean Wood</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A202">
            <v>44263</v>
          </cell>
          <cell r="B202" t="str">
            <v>Cost of Materials - Landscaping Materials</v>
          </cell>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Total Recycling Materials Expense</v>
          </cell>
          <cell r="E203">
            <v>0</v>
          </cell>
          <cell r="F203">
            <v>0</v>
          </cell>
          <cell r="G203">
            <v>0</v>
          </cell>
          <cell r="H203">
            <v>0</v>
          </cell>
          <cell r="I203">
            <v>0</v>
          </cell>
          <cell r="J203">
            <v>0</v>
          </cell>
          <cell r="K203">
            <v>0</v>
          </cell>
          <cell r="L203">
            <v>0</v>
          </cell>
          <cell r="M203">
            <v>0</v>
          </cell>
          <cell r="N203">
            <v>0</v>
          </cell>
          <cell r="O203">
            <v>0</v>
          </cell>
          <cell r="P203">
            <v>0</v>
          </cell>
          <cell r="Q203">
            <v>0</v>
          </cell>
        </row>
        <row r="205">
          <cell r="A205" t="str">
            <v>Other Expense</v>
          </cell>
        </row>
        <row r="206">
          <cell r="A206">
            <v>47000</v>
          </cell>
          <cell r="B206" t="str">
            <v>Cost of Containers Sold</v>
          </cell>
          <cell r="E206">
            <v>0</v>
          </cell>
          <cell r="F206">
            <v>0</v>
          </cell>
          <cell r="G206">
            <v>0</v>
          </cell>
          <cell r="H206">
            <v>0</v>
          </cell>
          <cell r="I206">
            <v>0</v>
          </cell>
          <cell r="J206">
            <v>0</v>
          </cell>
          <cell r="K206">
            <v>0</v>
          </cell>
          <cell r="L206">
            <v>0</v>
          </cell>
          <cell r="M206">
            <v>0</v>
          </cell>
          <cell r="N206">
            <v>0</v>
          </cell>
          <cell r="O206">
            <v>0</v>
          </cell>
          <cell r="P206">
            <v>0</v>
          </cell>
          <cell r="Q206">
            <v>0</v>
          </cell>
        </row>
        <row r="207">
          <cell r="A207">
            <v>47001</v>
          </cell>
          <cell r="B207" t="str">
            <v>Cost of Equipment Sold</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v>47010</v>
          </cell>
          <cell r="B208" t="str">
            <v>Tire Processing Expenses</v>
          </cell>
          <cell r="E208">
            <v>0</v>
          </cell>
          <cell r="F208">
            <v>0</v>
          </cell>
          <cell r="G208">
            <v>0</v>
          </cell>
          <cell r="H208">
            <v>0</v>
          </cell>
          <cell r="I208">
            <v>0</v>
          </cell>
          <cell r="J208">
            <v>0</v>
          </cell>
          <cell r="K208">
            <v>0</v>
          </cell>
          <cell r="L208">
            <v>0</v>
          </cell>
          <cell r="M208">
            <v>0</v>
          </cell>
          <cell r="N208">
            <v>0</v>
          </cell>
          <cell r="O208">
            <v>0</v>
          </cell>
          <cell r="P208">
            <v>0</v>
          </cell>
          <cell r="Q208">
            <v>0</v>
          </cell>
        </row>
        <row r="209">
          <cell r="A209">
            <v>47019</v>
          </cell>
          <cell r="B209" t="str">
            <v>Tire Processing Expenses - Intercompany</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Total Other Expense</v>
          </cell>
          <cell r="E210">
            <v>0</v>
          </cell>
          <cell r="F210">
            <v>0</v>
          </cell>
          <cell r="G210">
            <v>0</v>
          </cell>
          <cell r="H210">
            <v>0</v>
          </cell>
          <cell r="I210">
            <v>0</v>
          </cell>
          <cell r="J210">
            <v>0</v>
          </cell>
          <cell r="K210">
            <v>0</v>
          </cell>
          <cell r="L210">
            <v>0</v>
          </cell>
          <cell r="M210">
            <v>0</v>
          </cell>
          <cell r="N210">
            <v>0</v>
          </cell>
          <cell r="O210">
            <v>0</v>
          </cell>
          <cell r="P210">
            <v>0</v>
          </cell>
          <cell r="Q210">
            <v>0</v>
          </cell>
        </row>
        <row r="212">
          <cell r="A212" t="str">
            <v>Total Revenue Reductions</v>
          </cell>
          <cell r="E212">
            <v>549574.68000000005</v>
          </cell>
          <cell r="F212">
            <v>499977.51</v>
          </cell>
          <cell r="G212">
            <v>581134.85</v>
          </cell>
          <cell r="H212">
            <v>559914.17000000004</v>
          </cell>
          <cell r="I212">
            <v>564010.48</v>
          </cell>
          <cell r="J212">
            <v>615173.96</v>
          </cell>
          <cell r="K212">
            <v>604101.30999999994</v>
          </cell>
          <cell r="L212">
            <v>604404.01</v>
          </cell>
          <cell r="M212">
            <v>602121.30000000005</v>
          </cell>
          <cell r="N212">
            <v>569292.79999999993</v>
          </cell>
          <cell r="O212">
            <v>561398.1399999999</v>
          </cell>
          <cell r="P212">
            <v>607565.14</v>
          </cell>
          <cell r="Q212">
            <v>6918668.3499999996</v>
          </cell>
        </row>
        <row r="214">
          <cell r="A214" t="str">
            <v>Net Revenue</v>
          </cell>
          <cell r="E214">
            <v>839957.93</v>
          </cell>
          <cell r="F214">
            <v>880100</v>
          </cell>
          <cell r="G214">
            <v>827312.04999999993</v>
          </cell>
          <cell r="H214">
            <v>859264.9</v>
          </cell>
          <cell r="I214">
            <v>855566.97999999975</v>
          </cell>
          <cell r="J214">
            <v>851493.29</v>
          </cell>
          <cell r="K214">
            <v>861895.62</v>
          </cell>
          <cell r="L214">
            <v>887553.74</v>
          </cell>
          <cell r="M214">
            <v>858415.54</v>
          </cell>
          <cell r="N214">
            <v>850652.68999999983</v>
          </cell>
          <cell r="O214">
            <v>822171.2100000002</v>
          </cell>
          <cell r="P214">
            <v>814403.91999999981</v>
          </cell>
          <cell r="Q214">
            <v>10208787.869999995</v>
          </cell>
        </row>
        <row r="216">
          <cell r="A216" t="str">
            <v>Cost of Operations</v>
          </cell>
        </row>
        <row r="217">
          <cell r="A217" t="str">
            <v>Labor</v>
          </cell>
        </row>
        <row r="218">
          <cell r="A218">
            <v>50010</v>
          </cell>
          <cell r="B218" t="str">
            <v>Salaries</v>
          </cell>
          <cell r="E218">
            <v>0</v>
          </cell>
          <cell r="F218">
            <v>0</v>
          </cell>
          <cell r="G218">
            <v>0</v>
          </cell>
          <cell r="H218">
            <v>0</v>
          </cell>
          <cell r="I218">
            <v>0</v>
          </cell>
          <cell r="J218">
            <v>0</v>
          </cell>
          <cell r="K218">
            <v>0</v>
          </cell>
          <cell r="L218">
            <v>0</v>
          </cell>
          <cell r="M218">
            <v>0</v>
          </cell>
          <cell r="N218">
            <v>0</v>
          </cell>
          <cell r="O218">
            <v>0</v>
          </cell>
          <cell r="P218">
            <v>0</v>
          </cell>
          <cell r="Q218">
            <v>0</v>
          </cell>
        </row>
        <row r="219">
          <cell r="A219">
            <v>50020</v>
          </cell>
          <cell r="B219" t="str">
            <v>Wages Regular</v>
          </cell>
          <cell r="E219">
            <v>148506.62</v>
          </cell>
          <cell r="F219">
            <v>147781.52000000002</v>
          </cell>
          <cell r="G219">
            <v>162872.48000000001</v>
          </cell>
          <cell r="H219">
            <v>152426.56</v>
          </cell>
          <cell r="I219">
            <v>133250.6</v>
          </cell>
          <cell r="J219">
            <v>141014.94</v>
          </cell>
          <cell r="K219">
            <v>138800.41999999998</v>
          </cell>
          <cell r="L219">
            <v>144467.28999999998</v>
          </cell>
          <cell r="M219">
            <v>139411.4</v>
          </cell>
          <cell r="N219">
            <v>131255.16</v>
          </cell>
          <cell r="O219">
            <v>135440.33000000002</v>
          </cell>
          <cell r="P219">
            <v>141049.91999999998</v>
          </cell>
          <cell r="Q219">
            <v>1716277.2399999998</v>
          </cell>
        </row>
        <row r="220">
          <cell r="A220">
            <v>50025</v>
          </cell>
          <cell r="B220" t="str">
            <v>Wages O.T.</v>
          </cell>
          <cell r="E220">
            <v>22975.54</v>
          </cell>
          <cell r="F220">
            <v>6810.35</v>
          </cell>
          <cell r="G220">
            <v>14008.81</v>
          </cell>
          <cell r="H220">
            <v>20795.96</v>
          </cell>
          <cell r="I220">
            <v>28625.24</v>
          </cell>
          <cell r="J220">
            <v>22652.750000000004</v>
          </cell>
          <cell r="K220">
            <v>20035.850000000002</v>
          </cell>
          <cell r="L220">
            <v>20754.88</v>
          </cell>
          <cell r="M220">
            <v>29699.32</v>
          </cell>
          <cell r="N220">
            <v>20332.329999999998</v>
          </cell>
          <cell r="O220">
            <v>32459.590000000004</v>
          </cell>
          <cell r="P220">
            <v>20007.580000000002</v>
          </cell>
          <cell r="Q220">
            <v>259158.2</v>
          </cell>
        </row>
        <row r="221">
          <cell r="A221">
            <v>50035</v>
          </cell>
          <cell r="B221" t="str">
            <v>Safety Bonuses</v>
          </cell>
          <cell r="E221">
            <v>3200</v>
          </cell>
          <cell r="F221">
            <v>3200</v>
          </cell>
          <cell r="G221">
            <v>3200</v>
          </cell>
          <cell r="H221">
            <v>3200</v>
          </cell>
          <cell r="I221">
            <v>3950</v>
          </cell>
          <cell r="J221">
            <v>3950</v>
          </cell>
          <cell r="K221">
            <v>3950</v>
          </cell>
          <cell r="L221">
            <v>3950</v>
          </cell>
          <cell r="M221">
            <v>2000</v>
          </cell>
          <cell r="N221">
            <v>2000</v>
          </cell>
          <cell r="O221">
            <v>3200</v>
          </cell>
          <cell r="P221">
            <v>0</v>
          </cell>
          <cell r="Q221">
            <v>35800</v>
          </cell>
        </row>
        <row r="222">
          <cell r="A222">
            <v>50036</v>
          </cell>
          <cell r="B222" t="str">
            <v>Other Bonus/Commission - Non-Safety</v>
          </cell>
          <cell r="E222">
            <v>0</v>
          </cell>
          <cell r="F222">
            <v>0</v>
          </cell>
          <cell r="G222">
            <v>1125</v>
          </cell>
          <cell r="H222">
            <v>0</v>
          </cell>
          <cell r="I222">
            <v>0</v>
          </cell>
          <cell r="J222">
            <v>0</v>
          </cell>
          <cell r="K222">
            <v>0</v>
          </cell>
          <cell r="L222">
            <v>0</v>
          </cell>
          <cell r="M222">
            <v>0</v>
          </cell>
          <cell r="N222">
            <v>0</v>
          </cell>
          <cell r="O222">
            <v>0</v>
          </cell>
          <cell r="P222">
            <v>0</v>
          </cell>
          <cell r="Q222">
            <v>1125</v>
          </cell>
        </row>
        <row r="223">
          <cell r="A223">
            <v>50045</v>
          </cell>
          <cell r="B223" t="str">
            <v>Contract Labor</v>
          </cell>
          <cell r="E223">
            <v>0</v>
          </cell>
          <cell r="F223">
            <v>0</v>
          </cell>
          <cell r="G223">
            <v>0</v>
          </cell>
          <cell r="H223">
            <v>0</v>
          </cell>
          <cell r="I223">
            <v>0</v>
          </cell>
          <cell r="J223">
            <v>0</v>
          </cell>
          <cell r="K223">
            <v>0</v>
          </cell>
          <cell r="L223">
            <v>0</v>
          </cell>
          <cell r="M223">
            <v>0</v>
          </cell>
          <cell r="N223">
            <v>0</v>
          </cell>
          <cell r="O223">
            <v>0</v>
          </cell>
          <cell r="P223">
            <v>0</v>
          </cell>
          <cell r="Q223">
            <v>0</v>
          </cell>
        </row>
        <row r="224">
          <cell r="A224">
            <v>50050</v>
          </cell>
          <cell r="B224" t="str">
            <v>Payroll Taxes</v>
          </cell>
          <cell r="E224">
            <v>21085.43</v>
          </cell>
          <cell r="F224">
            <v>16517.190000000002</v>
          </cell>
          <cell r="G224">
            <v>17618.89</v>
          </cell>
          <cell r="H224">
            <v>17201.14</v>
          </cell>
          <cell r="I224">
            <v>16035.320000000002</v>
          </cell>
          <cell r="J224">
            <v>17468.87</v>
          </cell>
          <cell r="K224">
            <v>16392.41</v>
          </cell>
          <cell r="L224">
            <v>16351.01</v>
          </cell>
          <cell r="M224">
            <v>17217.28</v>
          </cell>
          <cell r="N224">
            <v>14701.12</v>
          </cell>
          <cell r="O224">
            <v>17942.59</v>
          </cell>
          <cell r="P224">
            <v>10482.15</v>
          </cell>
          <cell r="Q224">
            <v>199013.4</v>
          </cell>
        </row>
        <row r="225">
          <cell r="A225">
            <v>50060</v>
          </cell>
          <cell r="B225" t="str">
            <v>Group Insurance</v>
          </cell>
          <cell r="E225">
            <v>1330</v>
          </cell>
          <cell r="F225">
            <v>1226</v>
          </cell>
          <cell r="G225">
            <v>729.5</v>
          </cell>
          <cell r="H225">
            <v>1026.5</v>
          </cell>
          <cell r="I225">
            <v>878</v>
          </cell>
          <cell r="J225">
            <v>878</v>
          </cell>
          <cell r="K225">
            <v>878.77</v>
          </cell>
          <cell r="L225">
            <v>826</v>
          </cell>
          <cell r="M225">
            <v>1077.5</v>
          </cell>
          <cell r="N225">
            <v>1826.5</v>
          </cell>
          <cell r="O225">
            <v>1678.77</v>
          </cell>
          <cell r="P225">
            <v>1088.4199999999998</v>
          </cell>
          <cell r="Q225">
            <v>13443.960000000001</v>
          </cell>
        </row>
        <row r="226">
          <cell r="A226">
            <v>50065</v>
          </cell>
          <cell r="B226" t="str">
            <v>Vacation Pay</v>
          </cell>
          <cell r="E226">
            <v>13381.59</v>
          </cell>
          <cell r="F226">
            <v>8706.9500000000007</v>
          </cell>
          <cell r="G226">
            <v>9543.1899999999987</v>
          </cell>
          <cell r="H226">
            <v>7013.4</v>
          </cell>
          <cell r="I226">
            <v>14309.95</v>
          </cell>
          <cell r="J226">
            <v>8179.11</v>
          </cell>
          <cell r="K226">
            <v>14227.68</v>
          </cell>
          <cell r="L226">
            <v>7288.4699999999993</v>
          </cell>
          <cell r="M226">
            <v>15009.16</v>
          </cell>
          <cell r="N226">
            <v>10400.879999999999</v>
          </cell>
          <cell r="O226">
            <v>16702.490000000002</v>
          </cell>
          <cell r="P226">
            <v>14167.710000000001</v>
          </cell>
          <cell r="Q226">
            <v>138930.58000000002</v>
          </cell>
        </row>
        <row r="227">
          <cell r="A227">
            <v>50070</v>
          </cell>
          <cell r="B227" t="str">
            <v>Sick Pay</v>
          </cell>
          <cell r="E227">
            <v>510.84</v>
          </cell>
          <cell r="F227">
            <v>-249.9</v>
          </cell>
          <cell r="G227">
            <v>257.39999999999998</v>
          </cell>
          <cell r="H227">
            <v>14.4</v>
          </cell>
          <cell r="I227">
            <v>0</v>
          </cell>
          <cell r="J227">
            <v>722.88</v>
          </cell>
          <cell r="K227">
            <v>80.319999999999993</v>
          </cell>
          <cell r="L227">
            <v>92</v>
          </cell>
          <cell r="M227">
            <v>0</v>
          </cell>
          <cell r="N227">
            <v>200.8</v>
          </cell>
          <cell r="O227">
            <v>156.4</v>
          </cell>
          <cell r="P227">
            <v>27.6</v>
          </cell>
          <cell r="Q227">
            <v>1812.7399999999998</v>
          </cell>
        </row>
        <row r="228">
          <cell r="A228">
            <v>50086</v>
          </cell>
          <cell r="B228" t="str">
            <v>Safety and Training</v>
          </cell>
          <cell r="E228">
            <v>52.5</v>
          </cell>
          <cell r="F228">
            <v>57.5</v>
          </cell>
          <cell r="G228">
            <v>269.42</v>
          </cell>
          <cell r="H228">
            <v>-147.5</v>
          </cell>
          <cell r="I228">
            <v>423.2</v>
          </cell>
          <cell r="J228">
            <v>0</v>
          </cell>
          <cell r="K228">
            <v>0</v>
          </cell>
          <cell r="L228">
            <v>0</v>
          </cell>
          <cell r="M228">
            <v>1724.48</v>
          </cell>
          <cell r="N228">
            <v>1092.78</v>
          </cell>
          <cell r="O228">
            <v>642.78</v>
          </cell>
          <cell r="P228">
            <v>0</v>
          </cell>
          <cell r="Q228">
            <v>4115.16</v>
          </cell>
        </row>
        <row r="229">
          <cell r="A229">
            <v>50087</v>
          </cell>
          <cell r="B229" t="str">
            <v>Drug Testing</v>
          </cell>
          <cell r="E229">
            <v>60</v>
          </cell>
          <cell r="F229">
            <v>0</v>
          </cell>
          <cell r="G229">
            <v>0</v>
          </cell>
          <cell r="H229">
            <v>240</v>
          </cell>
          <cell r="I229">
            <v>120</v>
          </cell>
          <cell r="J229">
            <v>240</v>
          </cell>
          <cell r="K229">
            <v>694</v>
          </cell>
          <cell r="L229">
            <v>180</v>
          </cell>
          <cell r="M229">
            <v>420</v>
          </cell>
          <cell r="N229">
            <v>60</v>
          </cell>
          <cell r="O229">
            <v>360</v>
          </cell>
          <cell r="P229">
            <v>60</v>
          </cell>
          <cell r="Q229">
            <v>2434</v>
          </cell>
        </row>
        <row r="230">
          <cell r="A230">
            <v>50090</v>
          </cell>
          <cell r="B230" t="str">
            <v>Uniforms</v>
          </cell>
          <cell r="E230">
            <v>6868.59</v>
          </cell>
          <cell r="F230">
            <v>9292.77</v>
          </cell>
          <cell r="G230">
            <v>8124.38</v>
          </cell>
          <cell r="H230">
            <v>7694.95</v>
          </cell>
          <cell r="I230">
            <v>4128.24</v>
          </cell>
          <cell r="J230">
            <v>12100.73</v>
          </cell>
          <cell r="K230">
            <v>9167.7900000000009</v>
          </cell>
          <cell r="L230">
            <v>12042.49</v>
          </cell>
          <cell r="M230">
            <v>8237.0400000000009</v>
          </cell>
          <cell r="N230">
            <v>8038.55</v>
          </cell>
          <cell r="O230">
            <v>7814.48</v>
          </cell>
          <cell r="P230">
            <v>9358.16</v>
          </cell>
          <cell r="Q230">
            <v>102868.17000000001</v>
          </cell>
        </row>
        <row r="231">
          <cell r="A231">
            <v>50115</v>
          </cell>
          <cell r="B231" t="str">
            <v>Pension and Profit Sharing</v>
          </cell>
          <cell r="E231">
            <v>20881.310000000001</v>
          </cell>
          <cell r="F231">
            <v>19908.310000000001</v>
          </cell>
          <cell r="G231">
            <v>22571.059999999998</v>
          </cell>
          <cell r="H231">
            <v>20908.93</v>
          </cell>
          <cell r="I231">
            <v>20644.87</v>
          </cell>
          <cell r="J231">
            <v>20431.82</v>
          </cell>
          <cell r="K231">
            <v>19793.68</v>
          </cell>
          <cell r="L231">
            <v>25409.94</v>
          </cell>
          <cell r="M231">
            <v>19345.43</v>
          </cell>
          <cell r="N231">
            <v>18963.18</v>
          </cell>
          <cell r="O231">
            <v>19131.61</v>
          </cell>
          <cell r="P231">
            <v>16610.04</v>
          </cell>
          <cell r="Q231">
            <v>244600.17999999996</v>
          </cell>
        </row>
        <row r="232">
          <cell r="A232">
            <v>50116</v>
          </cell>
          <cell r="B232" t="str">
            <v>Union Benefit Expense</v>
          </cell>
          <cell r="E232">
            <v>55955.6</v>
          </cell>
          <cell r="F232">
            <v>54981.08</v>
          </cell>
          <cell r="G232">
            <v>57124.76</v>
          </cell>
          <cell r="H232">
            <v>59521.61</v>
          </cell>
          <cell r="I232">
            <v>55020.61</v>
          </cell>
          <cell r="J232">
            <v>53907.77</v>
          </cell>
          <cell r="K232">
            <v>51487.79</v>
          </cell>
          <cell r="L232">
            <v>50364.490000000005</v>
          </cell>
          <cell r="M232">
            <v>51135.950000000004</v>
          </cell>
          <cell r="N232">
            <v>51271.57</v>
          </cell>
          <cell r="O232">
            <v>52010.640000000007</v>
          </cell>
          <cell r="P232">
            <v>49943.11</v>
          </cell>
          <cell r="Q232">
            <v>642724.98</v>
          </cell>
        </row>
        <row r="233">
          <cell r="A233">
            <v>50117</v>
          </cell>
          <cell r="B233" t="str">
            <v>Union Pension</v>
          </cell>
          <cell r="E233">
            <v>0</v>
          </cell>
          <cell r="F233">
            <v>0</v>
          </cell>
          <cell r="G233">
            <v>0</v>
          </cell>
          <cell r="H233">
            <v>0</v>
          </cell>
          <cell r="I233">
            <v>0</v>
          </cell>
          <cell r="J233">
            <v>0</v>
          </cell>
          <cell r="K233">
            <v>0</v>
          </cell>
          <cell r="L233">
            <v>0</v>
          </cell>
          <cell r="M233">
            <v>0</v>
          </cell>
          <cell r="N233">
            <v>0</v>
          </cell>
          <cell r="O233">
            <v>0</v>
          </cell>
          <cell r="P233">
            <v>0</v>
          </cell>
          <cell r="Q233">
            <v>0</v>
          </cell>
        </row>
        <row r="234">
          <cell r="A234">
            <v>50148</v>
          </cell>
          <cell r="B234" t="str">
            <v>Allocated Exp In - District</v>
          </cell>
          <cell r="E234">
            <v>0</v>
          </cell>
          <cell r="F234">
            <v>0</v>
          </cell>
          <cell r="G234">
            <v>0</v>
          </cell>
          <cell r="H234">
            <v>0</v>
          </cell>
          <cell r="I234">
            <v>0</v>
          </cell>
          <cell r="J234">
            <v>0</v>
          </cell>
          <cell r="K234">
            <v>0</v>
          </cell>
          <cell r="L234">
            <v>0</v>
          </cell>
          <cell r="M234">
            <v>0</v>
          </cell>
          <cell r="N234">
            <v>0</v>
          </cell>
          <cell r="O234">
            <v>0</v>
          </cell>
          <cell r="P234">
            <v>0</v>
          </cell>
          <cell r="Q234">
            <v>0</v>
          </cell>
        </row>
        <row r="235">
          <cell r="A235">
            <v>50149</v>
          </cell>
          <cell r="B235" t="str">
            <v>Allocated Exp In Out - District</v>
          </cell>
          <cell r="E235">
            <v>0</v>
          </cell>
          <cell r="F235">
            <v>0</v>
          </cell>
          <cell r="G235">
            <v>0</v>
          </cell>
          <cell r="H235">
            <v>0</v>
          </cell>
          <cell r="I235">
            <v>0</v>
          </cell>
          <cell r="J235">
            <v>0</v>
          </cell>
          <cell r="K235">
            <v>0</v>
          </cell>
          <cell r="L235">
            <v>0</v>
          </cell>
          <cell r="M235">
            <v>0</v>
          </cell>
          <cell r="N235">
            <v>0</v>
          </cell>
          <cell r="O235">
            <v>0</v>
          </cell>
          <cell r="P235">
            <v>0</v>
          </cell>
          <cell r="Q235">
            <v>0</v>
          </cell>
        </row>
        <row r="236">
          <cell r="A236">
            <v>50335</v>
          </cell>
          <cell r="B236" t="str">
            <v>Miscellaneous</v>
          </cell>
          <cell r="E236">
            <v>0</v>
          </cell>
          <cell r="F236">
            <v>0</v>
          </cell>
          <cell r="G236">
            <v>0</v>
          </cell>
          <cell r="H236">
            <v>0</v>
          </cell>
          <cell r="I236">
            <v>0</v>
          </cell>
          <cell r="J236">
            <v>0</v>
          </cell>
          <cell r="K236">
            <v>0</v>
          </cell>
          <cell r="L236">
            <v>0</v>
          </cell>
          <cell r="M236">
            <v>0</v>
          </cell>
          <cell r="N236">
            <v>0</v>
          </cell>
          <cell r="O236">
            <v>0</v>
          </cell>
          <cell r="P236">
            <v>0</v>
          </cell>
          <cell r="Q236">
            <v>0</v>
          </cell>
        </row>
        <row r="237">
          <cell r="A237">
            <v>50900</v>
          </cell>
          <cell r="B237" t="str">
            <v>Capitalized Costs</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A238">
            <v>50998</v>
          </cell>
          <cell r="B238" t="str">
            <v>Allocation Out - District</v>
          </cell>
          <cell r="E238">
            <v>0</v>
          </cell>
          <cell r="F238">
            <v>0</v>
          </cell>
          <cell r="G238">
            <v>0</v>
          </cell>
          <cell r="H238">
            <v>0</v>
          </cell>
          <cell r="I238">
            <v>0</v>
          </cell>
          <cell r="J238">
            <v>0</v>
          </cell>
          <cell r="K238">
            <v>0</v>
          </cell>
          <cell r="L238">
            <v>0</v>
          </cell>
          <cell r="M238">
            <v>0</v>
          </cell>
          <cell r="N238">
            <v>0</v>
          </cell>
          <cell r="O238">
            <v>0</v>
          </cell>
          <cell r="P238">
            <v>0</v>
          </cell>
          <cell r="Q238">
            <v>0</v>
          </cell>
        </row>
        <row r="239">
          <cell r="A239">
            <v>50999</v>
          </cell>
          <cell r="B239" t="str">
            <v>Allocation Out - Out District</v>
          </cell>
          <cell r="E239">
            <v>0</v>
          </cell>
          <cell r="F239">
            <v>0</v>
          </cell>
          <cell r="G239">
            <v>0</v>
          </cell>
          <cell r="H239">
            <v>0</v>
          </cell>
          <cell r="I239">
            <v>0</v>
          </cell>
          <cell r="J239">
            <v>0</v>
          </cell>
          <cell r="K239">
            <v>0</v>
          </cell>
          <cell r="L239">
            <v>0</v>
          </cell>
          <cell r="M239">
            <v>0</v>
          </cell>
          <cell r="N239">
            <v>0</v>
          </cell>
          <cell r="O239">
            <v>0</v>
          </cell>
          <cell r="P239">
            <v>0</v>
          </cell>
          <cell r="Q239">
            <v>0</v>
          </cell>
        </row>
        <row r="240">
          <cell r="A240" t="str">
            <v>Total Labor</v>
          </cell>
          <cell r="E240">
            <v>294808.01999999996</v>
          </cell>
          <cell r="F240">
            <v>268231.77</v>
          </cell>
          <cell r="G240">
            <v>297444.89</v>
          </cell>
          <cell r="H240">
            <v>289895.94999999995</v>
          </cell>
          <cell r="I240">
            <v>277386.03000000003</v>
          </cell>
          <cell r="J240">
            <v>281546.87</v>
          </cell>
          <cell r="K240">
            <v>275508.70999999996</v>
          </cell>
          <cell r="L240">
            <v>281726.57</v>
          </cell>
          <cell r="M240">
            <v>285277.56</v>
          </cell>
          <cell r="N240">
            <v>260142.86999999997</v>
          </cell>
          <cell r="O240">
            <v>287539.68</v>
          </cell>
          <cell r="P240">
            <v>262794.69</v>
          </cell>
          <cell r="Q240">
            <v>3362303.6100000003</v>
          </cell>
        </row>
        <row r="242">
          <cell r="A242" t="str">
            <v>Truck Fixed Expenses</v>
          </cell>
        </row>
        <row r="243">
          <cell r="A243">
            <v>51148</v>
          </cell>
          <cell r="B243" t="str">
            <v>Allocation In - District</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v>51149</v>
          </cell>
          <cell r="B244" t="str">
            <v>Allocation In - Out District</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v>51175</v>
          </cell>
          <cell r="B245" t="str">
            <v>Equipment/Vehicle Rental</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v>51275</v>
          </cell>
          <cell r="B246" t="str">
            <v>Property Taxes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v>51295</v>
          </cell>
          <cell r="B247" t="str">
            <v>Licenses</v>
          </cell>
          <cell r="E247">
            <v>2602.56</v>
          </cell>
          <cell r="F247">
            <v>2531.56</v>
          </cell>
          <cell r="G247">
            <v>2595.5500000000002</v>
          </cell>
          <cell r="H247">
            <v>2489.9299999999998</v>
          </cell>
          <cell r="I247">
            <v>2160.58</v>
          </cell>
          <cell r="J247">
            <v>2256.83</v>
          </cell>
          <cell r="K247">
            <v>2128.83</v>
          </cell>
          <cell r="L247">
            <v>2085.83</v>
          </cell>
          <cell r="M247">
            <v>2085.83</v>
          </cell>
          <cell r="N247">
            <v>2190.83</v>
          </cell>
          <cell r="O247">
            <v>2085.83</v>
          </cell>
          <cell r="P247">
            <v>2550.89</v>
          </cell>
          <cell r="Q247">
            <v>27765.050000000003</v>
          </cell>
        </row>
        <row r="248">
          <cell r="A248">
            <v>51335</v>
          </cell>
          <cell r="B248" t="str">
            <v>Miscellaneous</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v>51998</v>
          </cell>
          <cell r="B249" t="str">
            <v>Allocation Out - District</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A250">
            <v>51999</v>
          </cell>
          <cell r="B250" t="str">
            <v>Allocation Out - Out District</v>
          </cell>
          <cell r="E250">
            <v>0</v>
          </cell>
          <cell r="F250">
            <v>0</v>
          </cell>
          <cell r="G250">
            <v>0</v>
          </cell>
          <cell r="H250">
            <v>0</v>
          </cell>
          <cell r="I250">
            <v>0</v>
          </cell>
          <cell r="J250">
            <v>0</v>
          </cell>
          <cell r="K250">
            <v>0</v>
          </cell>
          <cell r="L250">
            <v>0</v>
          </cell>
          <cell r="M250">
            <v>0</v>
          </cell>
          <cell r="N250">
            <v>0</v>
          </cell>
          <cell r="O250">
            <v>0</v>
          </cell>
          <cell r="P250">
            <v>0</v>
          </cell>
          <cell r="Q250">
            <v>0</v>
          </cell>
        </row>
        <row r="251">
          <cell r="A251" t="str">
            <v>Total Truck Fixed Expenses</v>
          </cell>
          <cell r="E251">
            <v>2602.56</v>
          </cell>
          <cell r="F251">
            <v>2531.56</v>
          </cell>
          <cell r="G251">
            <v>2595.5500000000002</v>
          </cell>
          <cell r="H251">
            <v>2489.9299999999998</v>
          </cell>
          <cell r="I251">
            <v>2160.58</v>
          </cell>
          <cell r="J251">
            <v>2256.83</v>
          </cell>
          <cell r="K251">
            <v>2128.83</v>
          </cell>
          <cell r="L251">
            <v>2085.83</v>
          </cell>
          <cell r="M251">
            <v>2085.83</v>
          </cell>
          <cell r="N251">
            <v>2190.83</v>
          </cell>
          <cell r="O251">
            <v>2085.83</v>
          </cell>
          <cell r="P251">
            <v>2550.89</v>
          </cell>
          <cell r="Q251">
            <v>27765.050000000003</v>
          </cell>
        </row>
        <row r="253">
          <cell r="A253" t="str">
            <v>Truck Variable Expenses</v>
          </cell>
        </row>
        <row r="254">
          <cell r="A254">
            <v>52010</v>
          </cell>
          <cell r="B254" t="str">
            <v>Salaries</v>
          </cell>
          <cell r="E254">
            <v>6209.13</v>
          </cell>
          <cell r="F254">
            <v>5913.46</v>
          </cell>
          <cell r="G254">
            <v>6800.48</v>
          </cell>
          <cell r="H254">
            <v>6504.81</v>
          </cell>
          <cell r="I254">
            <v>6209.13</v>
          </cell>
          <cell r="J254">
            <v>6504.8</v>
          </cell>
          <cell r="K254">
            <v>6504.81</v>
          </cell>
          <cell r="L254">
            <v>6504.81</v>
          </cell>
          <cell r="M254">
            <v>6504.8</v>
          </cell>
          <cell r="N254">
            <v>6209.14</v>
          </cell>
          <cell r="O254">
            <v>6504.8</v>
          </cell>
          <cell r="P254">
            <v>6800.48</v>
          </cell>
          <cell r="Q254">
            <v>77170.649999999994</v>
          </cell>
        </row>
        <row r="255">
          <cell r="A255">
            <v>52020</v>
          </cell>
          <cell r="B255" t="str">
            <v>Wages Regular</v>
          </cell>
          <cell r="E255">
            <v>11640.62</v>
          </cell>
          <cell r="F255">
            <v>14929.71</v>
          </cell>
          <cell r="G255">
            <v>14082.73</v>
          </cell>
          <cell r="H255">
            <v>13654.74</v>
          </cell>
          <cell r="I255">
            <v>14918.37</v>
          </cell>
          <cell r="J255">
            <v>14754.95</v>
          </cell>
          <cell r="K255">
            <v>12181.44</v>
          </cell>
          <cell r="L255">
            <v>11315.17</v>
          </cell>
          <cell r="M255">
            <v>11931.83</v>
          </cell>
          <cell r="N255">
            <v>11946.65</v>
          </cell>
          <cell r="O255">
            <v>12371.33</v>
          </cell>
          <cell r="P255">
            <v>15662.7</v>
          </cell>
          <cell r="Q255">
            <v>159390.24</v>
          </cell>
        </row>
        <row r="256">
          <cell r="A256">
            <v>52025</v>
          </cell>
          <cell r="B256" t="str">
            <v>Wages O.T.</v>
          </cell>
          <cell r="E256">
            <v>2614.52</v>
          </cell>
          <cell r="F256">
            <v>2473.63</v>
          </cell>
          <cell r="G256">
            <v>2117.09</v>
          </cell>
          <cell r="H256">
            <v>2164.7199999999998</v>
          </cell>
          <cell r="I256">
            <v>2848.44</v>
          </cell>
          <cell r="J256">
            <v>3075.19</v>
          </cell>
          <cell r="K256">
            <v>3378.52</v>
          </cell>
          <cell r="L256">
            <v>1747.37</v>
          </cell>
          <cell r="M256">
            <v>2402.91</v>
          </cell>
          <cell r="N256">
            <v>2322.34</v>
          </cell>
          <cell r="O256">
            <v>3755.06</v>
          </cell>
          <cell r="P256">
            <v>2288.11</v>
          </cell>
          <cell r="Q256">
            <v>31187.9</v>
          </cell>
        </row>
        <row r="257">
          <cell r="A257">
            <v>52035</v>
          </cell>
          <cell r="B257" t="str">
            <v>Safety Bonuses</v>
          </cell>
          <cell r="E257">
            <v>833</v>
          </cell>
          <cell r="F257">
            <v>833</v>
          </cell>
          <cell r="G257">
            <v>833</v>
          </cell>
          <cell r="H257">
            <v>833</v>
          </cell>
          <cell r="I257">
            <v>1583</v>
          </cell>
          <cell r="J257">
            <v>1583</v>
          </cell>
          <cell r="K257">
            <v>1583</v>
          </cell>
          <cell r="L257">
            <v>1583</v>
          </cell>
          <cell r="M257">
            <v>500</v>
          </cell>
          <cell r="N257">
            <v>500</v>
          </cell>
          <cell r="O257">
            <v>1000</v>
          </cell>
          <cell r="P257">
            <v>0</v>
          </cell>
          <cell r="Q257">
            <v>11664</v>
          </cell>
        </row>
        <row r="258">
          <cell r="A258">
            <v>52036</v>
          </cell>
          <cell r="B258" t="str">
            <v>Other Bonus/Commission - Non-Safety</v>
          </cell>
          <cell r="E258">
            <v>0</v>
          </cell>
          <cell r="F258">
            <v>0</v>
          </cell>
          <cell r="G258">
            <v>0</v>
          </cell>
          <cell r="H258">
            <v>0</v>
          </cell>
          <cell r="I258">
            <v>0</v>
          </cell>
          <cell r="J258">
            <v>0</v>
          </cell>
          <cell r="K258">
            <v>0</v>
          </cell>
          <cell r="L258">
            <v>0</v>
          </cell>
          <cell r="M258">
            <v>0</v>
          </cell>
          <cell r="N258">
            <v>0</v>
          </cell>
          <cell r="O258">
            <v>0</v>
          </cell>
          <cell r="P258">
            <v>0</v>
          </cell>
          <cell r="Q258">
            <v>0</v>
          </cell>
        </row>
        <row r="259">
          <cell r="A259">
            <v>52045</v>
          </cell>
          <cell r="B259" t="str">
            <v>Contract Labor</v>
          </cell>
          <cell r="E259">
            <v>0</v>
          </cell>
          <cell r="F259">
            <v>0</v>
          </cell>
          <cell r="G259">
            <v>0</v>
          </cell>
          <cell r="H259">
            <v>0</v>
          </cell>
          <cell r="I259">
            <v>0</v>
          </cell>
          <cell r="J259">
            <v>0</v>
          </cell>
          <cell r="K259">
            <v>0</v>
          </cell>
          <cell r="L259">
            <v>0</v>
          </cell>
          <cell r="M259">
            <v>0</v>
          </cell>
          <cell r="N259">
            <v>0</v>
          </cell>
          <cell r="O259">
            <v>0</v>
          </cell>
          <cell r="P259">
            <v>0</v>
          </cell>
          <cell r="Q259">
            <v>0</v>
          </cell>
        </row>
        <row r="260">
          <cell r="A260">
            <v>52050</v>
          </cell>
          <cell r="B260" t="str">
            <v>Payroll Taxes</v>
          </cell>
          <cell r="E260">
            <v>2869.35</v>
          </cell>
          <cell r="F260">
            <v>2242.16</v>
          </cell>
          <cell r="G260">
            <v>2468.5100000000002</v>
          </cell>
          <cell r="H260">
            <v>2064.63</v>
          </cell>
          <cell r="I260">
            <v>2186.88</v>
          </cell>
          <cell r="J260">
            <v>2344.56</v>
          </cell>
          <cell r="K260">
            <v>1962.2</v>
          </cell>
          <cell r="L260">
            <v>1763.36</v>
          </cell>
          <cell r="M260">
            <v>1881.81</v>
          </cell>
          <cell r="N260">
            <v>1731.74</v>
          </cell>
          <cell r="O260">
            <v>2453.91</v>
          </cell>
          <cell r="P260">
            <v>1757.74</v>
          </cell>
          <cell r="Q260">
            <v>25726.850000000006</v>
          </cell>
        </row>
        <row r="261">
          <cell r="A261">
            <v>52060</v>
          </cell>
          <cell r="B261" t="str">
            <v>Group Insurance</v>
          </cell>
          <cell r="E261">
            <v>1441</v>
          </cell>
          <cell r="F261">
            <v>1441</v>
          </cell>
          <cell r="G261">
            <v>561.5</v>
          </cell>
          <cell r="H261">
            <v>720.5</v>
          </cell>
          <cell r="I261">
            <v>641</v>
          </cell>
          <cell r="J261">
            <v>641</v>
          </cell>
          <cell r="K261">
            <v>641</v>
          </cell>
          <cell r="L261">
            <v>641</v>
          </cell>
          <cell r="M261">
            <v>561.5</v>
          </cell>
          <cell r="N261">
            <v>720.5</v>
          </cell>
          <cell r="O261">
            <v>641</v>
          </cell>
          <cell r="P261">
            <v>583.48</v>
          </cell>
          <cell r="Q261">
            <v>9234.48</v>
          </cell>
        </row>
        <row r="262">
          <cell r="A262">
            <v>52065</v>
          </cell>
          <cell r="B262" t="str">
            <v>Vacation Pay</v>
          </cell>
          <cell r="E262">
            <v>1511.38</v>
          </cell>
          <cell r="F262">
            <v>-838.54</v>
          </cell>
          <cell r="G262">
            <v>2800.68</v>
          </cell>
          <cell r="H262">
            <v>381.27</v>
          </cell>
          <cell r="I262">
            <v>800.29</v>
          </cell>
          <cell r="J262">
            <v>1912.65</v>
          </cell>
          <cell r="K262">
            <v>745.69</v>
          </cell>
          <cell r="L262">
            <v>1755.74</v>
          </cell>
          <cell r="M262">
            <v>996.88</v>
          </cell>
          <cell r="N262">
            <v>1492.04</v>
          </cell>
          <cell r="O262">
            <v>2476.17</v>
          </cell>
          <cell r="P262">
            <v>1846.32</v>
          </cell>
          <cell r="Q262">
            <v>15880.569999999998</v>
          </cell>
        </row>
        <row r="263">
          <cell r="A263">
            <v>52070</v>
          </cell>
          <cell r="B263" t="str">
            <v>Sick Pay</v>
          </cell>
          <cell r="E263">
            <v>0</v>
          </cell>
          <cell r="F263">
            <v>0</v>
          </cell>
          <cell r="G263">
            <v>0</v>
          </cell>
          <cell r="H263">
            <v>0</v>
          </cell>
          <cell r="I263">
            <v>0</v>
          </cell>
          <cell r="J263">
            <v>0</v>
          </cell>
          <cell r="K263">
            <v>0</v>
          </cell>
          <cell r="L263">
            <v>0</v>
          </cell>
          <cell r="M263">
            <v>0</v>
          </cell>
          <cell r="N263">
            <v>0</v>
          </cell>
          <cell r="O263">
            <v>0</v>
          </cell>
          <cell r="P263">
            <v>0</v>
          </cell>
          <cell r="Q263">
            <v>0</v>
          </cell>
        </row>
        <row r="264">
          <cell r="A264">
            <v>52086</v>
          </cell>
          <cell r="B264" t="str">
            <v>Safety and Training</v>
          </cell>
          <cell r="E264">
            <v>104.55</v>
          </cell>
          <cell r="F264">
            <v>112.64</v>
          </cell>
          <cell r="G264">
            <v>154.71</v>
          </cell>
          <cell r="H264">
            <v>299.60000000000002</v>
          </cell>
          <cell r="I264">
            <v>846.98</v>
          </cell>
          <cell r="J264">
            <v>185.38</v>
          </cell>
          <cell r="K264">
            <v>78.989999999999995</v>
          </cell>
          <cell r="L264">
            <v>145.65</v>
          </cell>
          <cell r="M264">
            <v>0</v>
          </cell>
          <cell r="N264">
            <v>876.33</v>
          </cell>
          <cell r="O264">
            <v>-395.59</v>
          </cell>
          <cell r="P264">
            <v>1720.49</v>
          </cell>
          <cell r="Q264">
            <v>4129.7300000000005</v>
          </cell>
        </row>
        <row r="265">
          <cell r="A265">
            <v>52087</v>
          </cell>
          <cell r="B265" t="str">
            <v>Drug Screening</v>
          </cell>
          <cell r="E265">
            <v>0</v>
          </cell>
          <cell r="F265">
            <v>0</v>
          </cell>
          <cell r="G265">
            <v>0</v>
          </cell>
          <cell r="H265">
            <v>0</v>
          </cell>
          <cell r="I265">
            <v>0</v>
          </cell>
          <cell r="J265">
            <v>0</v>
          </cell>
          <cell r="K265">
            <v>0</v>
          </cell>
          <cell r="L265">
            <v>0</v>
          </cell>
          <cell r="M265">
            <v>0</v>
          </cell>
          <cell r="N265">
            <v>0</v>
          </cell>
          <cell r="O265">
            <v>0</v>
          </cell>
          <cell r="P265">
            <v>0</v>
          </cell>
          <cell r="Q265">
            <v>0</v>
          </cell>
        </row>
        <row r="266">
          <cell r="A266">
            <v>52090</v>
          </cell>
          <cell r="B266" t="str">
            <v>Uniforms</v>
          </cell>
          <cell r="E266">
            <v>1040.42</v>
          </cell>
          <cell r="F266">
            <v>1033.9000000000001</v>
          </cell>
          <cell r="G266">
            <v>1397.48</v>
          </cell>
          <cell r="H266">
            <v>1377.31</v>
          </cell>
          <cell r="I266">
            <v>475.1</v>
          </cell>
          <cell r="J266">
            <v>1617.7</v>
          </cell>
          <cell r="K266">
            <v>910.5</v>
          </cell>
          <cell r="L266">
            <v>1633.6</v>
          </cell>
          <cell r="M266">
            <v>1021.73</v>
          </cell>
          <cell r="N266">
            <v>756.54</v>
          </cell>
          <cell r="O266">
            <v>828.81</v>
          </cell>
          <cell r="P266">
            <v>987.61</v>
          </cell>
          <cell r="Q266">
            <v>13080.699999999999</v>
          </cell>
        </row>
        <row r="267">
          <cell r="A267">
            <v>52115</v>
          </cell>
          <cell r="B267" t="str">
            <v>Pension and Profit Sharing</v>
          </cell>
          <cell r="E267">
            <v>2995.29</v>
          </cell>
          <cell r="F267">
            <v>2862.61</v>
          </cell>
          <cell r="G267">
            <v>3299.63</v>
          </cell>
          <cell r="H267">
            <v>2999.06</v>
          </cell>
          <cell r="I267">
            <v>2963.05</v>
          </cell>
          <cell r="J267">
            <v>2934</v>
          </cell>
          <cell r="K267">
            <v>2846.98</v>
          </cell>
          <cell r="L267">
            <v>2774.57</v>
          </cell>
          <cell r="M267">
            <v>2785.85</v>
          </cell>
          <cell r="N267">
            <v>2807.65</v>
          </cell>
          <cell r="O267">
            <v>2756.7</v>
          </cell>
          <cell r="P267">
            <v>2412.85</v>
          </cell>
          <cell r="Q267">
            <v>34438.239999999998</v>
          </cell>
        </row>
        <row r="268">
          <cell r="A268">
            <v>52116</v>
          </cell>
          <cell r="B268" t="str">
            <v>Union Benefit Expense</v>
          </cell>
          <cell r="E268">
            <v>7876.76</v>
          </cell>
          <cell r="F268">
            <v>7880.62</v>
          </cell>
          <cell r="G268">
            <v>7872.8</v>
          </cell>
          <cell r="H268">
            <v>7884.58</v>
          </cell>
          <cell r="I268">
            <v>7878.69</v>
          </cell>
          <cell r="J268">
            <v>7878.69</v>
          </cell>
          <cell r="K268">
            <v>7881.97</v>
          </cell>
          <cell r="L268">
            <v>6752.1</v>
          </cell>
          <cell r="M268">
            <v>6747.85</v>
          </cell>
          <cell r="N268">
            <v>6756.35</v>
          </cell>
          <cell r="O268">
            <v>7182.94</v>
          </cell>
          <cell r="P268">
            <v>7779.69</v>
          </cell>
          <cell r="Q268">
            <v>90373.040000000023</v>
          </cell>
        </row>
        <row r="269">
          <cell r="A269">
            <v>52117</v>
          </cell>
          <cell r="B269" t="str">
            <v>Union Pension</v>
          </cell>
          <cell r="E269">
            <v>0</v>
          </cell>
          <cell r="F269">
            <v>0</v>
          </cell>
          <cell r="G269">
            <v>0</v>
          </cell>
          <cell r="H269">
            <v>0</v>
          </cell>
          <cell r="I269">
            <v>0</v>
          </cell>
          <cell r="J269">
            <v>0</v>
          </cell>
          <cell r="K269">
            <v>0</v>
          </cell>
          <cell r="L269">
            <v>0</v>
          </cell>
          <cell r="M269">
            <v>0</v>
          </cell>
          <cell r="N269">
            <v>0</v>
          </cell>
          <cell r="O269">
            <v>0</v>
          </cell>
          <cell r="P269">
            <v>0</v>
          </cell>
          <cell r="Q269">
            <v>0</v>
          </cell>
        </row>
        <row r="270">
          <cell r="A270">
            <v>52120</v>
          </cell>
          <cell r="B270" t="str">
            <v>Parts and Materials</v>
          </cell>
          <cell r="E270">
            <v>13715.59</v>
          </cell>
          <cell r="F270">
            <v>21102.71</v>
          </cell>
          <cell r="G270">
            <v>18678.920000000006</v>
          </cell>
          <cell r="H270">
            <v>30064.99</v>
          </cell>
          <cell r="I270">
            <v>11133.51</v>
          </cell>
          <cell r="J270">
            <v>9706.94</v>
          </cell>
          <cell r="K270">
            <v>12873.069999999998</v>
          </cell>
          <cell r="L270">
            <v>12811.720000000001</v>
          </cell>
          <cell r="M270">
            <v>13514.23</v>
          </cell>
          <cell r="N270">
            <v>8953.7200000000012</v>
          </cell>
          <cell r="O270">
            <v>16547.27</v>
          </cell>
          <cell r="P270">
            <v>15817.25</v>
          </cell>
          <cell r="Q270">
            <v>184919.91999999998</v>
          </cell>
        </row>
        <row r="271">
          <cell r="A271">
            <v>52125</v>
          </cell>
          <cell r="B271" t="str">
            <v>Operating Supplies</v>
          </cell>
          <cell r="E271">
            <v>568.15</v>
          </cell>
          <cell r="F271">
            <v>288.02999999999997</v>
          </cell>
          <cell r="G271">
            <v>385.62</v>
          </cell>
          <cell r="H271">
            <v>179.18</v>
          </cell>
          <cell r="I271">
            <v>339.98</v>
          </cell>
          <cell r="J271">
            <v>264.08</v>
          </cell>
          <cell r="K271">
            <v>131.13</v>
          </cell>
          <cell r="L271">
            <v>13.55</v>
          </cell>
          <cell r="M271">
            <v>9.8699999999999992</v>
          </cell>
          <cell r="N271">
            <v>372.92</v>
          </cell>
          <cell r="O271">
            <v>819.61</v>
          </cell>
          <cell r="P271">
            <v>414.71</v>
          </cell>
          <cell r="Q271">
            <v>3786.8300000000004</v>
          </cell>
        </row>
        <row r="272">
          <cell r="A272">
            <v>52135</v>
          </cell>
          <cell r="B272" t="str">
            <v>Equipment and Maint Repair</v>
          </cell>
          <cell r="E272">
            <v>0</v>
          </cell>
          <cell r="F272">
            <v>0</v>
          </cell>
          <cell r="G272">
            <v>149.16</v>
          </cell>
          <cell r="H272">
            <v>681.98</v>
          </cell>
          <cell r="I272">
            <v>545.25</v>
          </cell>
          <cell r="J272">
            <v>332.59</v>
          </cell>
          <cell r="K272">
            <v>984.37</v>
          </cell>
          <cell r="L272">
            <v>173.37</v>
          </cell>
          <cell r="M272">
            <v>0</v>
          </cell>
          <cell r="N272">
            <v>156.19999999999999</v>
          </cell>
          <cell r="O272">
            <v>-156.19999999999999</v>
          </cell>
          <cell r="P272">
            <v>27.01</v>
          </cell>
          <cell r="Q272">
            <v>2893.73</v>
          </cell>
        </row>
        <row r="273">
          <cell r="A273">
            <v>52140</v>
          </cell>
          <cell r="B273" t="str">
            <v>Tires</v>
          </cell>
          <cell r="E273">
            <v>11282.69</v>
          </cell>
          <cell r="F273">
            <v>1664.63</v>
          </cell>
          <cell r="G273">
            <v>5175.3999999999996</v>
          </cell>
          <cell r="H273">
            <v>8753.43</v>
          </cell>
          <cell r="I273">
            <v>9084.64</v>
          </cell>
          <cell r="J273">
            <v>1370.04</v>
          </cell>
          <cell r="K273">
            <v>8864.5</v>
          </cell>
          <cell r="L273">
            <v>438.2</v>
          </cell>
          <cell r="M273">
            <v>5010.1400000000003</v>
          </cell>
          <cell r="N273">
            <v>1896.06</v>
          </cell>
          <cell r="O273">
            <v>7161.25</v>
          </cell>
          <cell r="P273">
            <v>3395.56</v>
          </cell>
          <cell r="Q273">
            <v>64096.539999999994</v>
          </cell>
        </row>
        <row r="274">
          <cell r="A274">
            <v>52142</v>
          </cell>
          <cell r="B274" t="str">
            <v>Fuel Expense</v>
          </cell>
          <cell r="E274">
            <v>54158.289999999994</v>
          </cell>
          <cell r="F274">
            <v>50956.94</v>
          </cell>
          <cell r="G274">
            <v>60111.49</v>
          </cell>
          <cell r="H274">
            <v>62505</v>
          </cell>
          <cell r="I274">
            <v>58155.18</v>
          </cell>
          <cell r="J274">
            <v>61304.36</v>
          </cell>
          <cell r="K274">
            <v>60908.59</v>
          </cell>
          <cell r="L274">
            <v>64096.240000000005</v>
          </cell>
          <cell r="M274">
            <v>63144.08</v>
          </cell>
          <cell r="N274">
            <v>63868.340000000004</v>
          </cell>
          <cell r="O274">
            <v>56605.93</v>
          </cell>
          <cell r="P274">
            <v>67191.64</v>
          </cell>
          <cell r="Q274">
            <v>723006.08</v>
          </cell>
        </row>
        <row r="275">
          <cell r="A275">
            <v>52143</v>
          </cell>
          <cell r="B275" t="str">
            <v>Transmontagne Fuel</v>
          </cell>
          <cell r="E275">
            <v>0</v>
          </cell>
          <cell r="F275">
            <v>0</v>
          </cell>
          <cell r="G275">
            <v>0</v>
          </cell>
          <cell r="H275">
            <v>0</v>
          </cell>
          <cell r="I275">
            <v>0</v>
          </cell>
          <cell r="J275">
            <v>0</v>
          </cell>
          <cell r="K275">
            <v>0</v>
          </cell>
          <cell r="L275">
            <v>0</v>
          </cell>
          <cell r="M275">
            <v>0</v>
          </cell>
          <cell r="N275">
            <v>0</v>
          </cell>
          <cell r="O275">
            <v>0</v>
          </cell>
          <cell r="P275">
            <v>0</v>
          </cell>
          <cell r="Q275">
            <v>0</v>
          </cell>
        </row>
        <row r="276">
          <cell r="A276">
            <v>52144</v>
          </cell>
          <cell r="B276" t="str">
            <v>Urea Expense</v>
          </cell>
          <cell r="E276">
            <v>0</v>
          </cell>
          <cell r="F276">
            <v>0</v>
          </cell>
          <cell r="G276">
            <v>0</v>
          </cell>
          <cell r="H276">
            <v>0</v>
          </cell>
          <cell r="I276">
            <v>0</v>
          </cell>
          <cell r="J276">
            <v>0</v>
          </cell>
          <cell r="K276">
            <v>0</v>
          </cell>
          <cell r="L276">
            <v>0</v>
          </cell>
          <cell r="M276">
            <v>0</v>
          </cell>
          <cell r="N276">
            <v>0</v>
          </cell>
          <cell r="O276">
            <v>0</v>
          </cell>
          <cell r="P276">
            <v>0</v>
          </cell>
          <cell r="Q276">
            <v>0</v>
          </cell>
        </row>
        <row r="277">
          <cell r="A277">
            <v>52146</v>
          </cell>
          <cell r="B277" t="str">
            <v>Oil and Grease</v>
          </cell>
          <cell r="E277">
            <v>3179.71</v>
          </cell>
          <cell r="F277">
            <v>7401.66</v>
          </cell>
          <cell r="G277">
            <v>5696.15</v>
          </cell>
          <cell r="H277">
            <v>6990.25</v>
          </cell>
          <cell r="I277">
            <v>4918.58</v>
          </cell>
          <cell r="J277">
            <v>3341.27</v>
          </cell>
          <cell r="K277">
            <v>1599.94</v>
          </cell>
          <cell r="L277">
            <v>9095.31</v>
          </cell>
          <cell r="M277">
            <v>5629.35</v>
          </cell>
          <cell r="N277">
            <v>4937.97</v>
          </cell>
          <cell r="O277">
            <v>5285.37</v>
          </cell>
          <cell r="P277">
            <v>5402.36</v>
          </cell>
          <cell r="Q277">
            <v>63477.919999999998</v>
          </cell>
        </row>
        <row r="278">
          <cell r="A278">
            <v>52147</v>
          </cell>
          <cell r="B278" t="str">
            <v>Outside Repairs</v>
          </cell>
          <cell r="E278">
            <v>2520.1099999999997</v>
          </cell>
          <cell r="F278">
            <v>148.44</v>
          </cell>
          <cell r="G278">
            <v>4753.75</v>
          </cell>
          <cell r="H278">
            <v>2049.4</v>
          </cell>
          <cell r="I278">
            <v>568.04999999999995</v>
          </cell>
          <cell r="J278">
            <v>4319.34</v>
          </cell>
          <cell r="K278">
            <v>3088.65</v>
          </cell>
          <cell r="L278">
            <v>4131.92</v>
          </cell>
          <cell r="M278">
            <v>939.12</v>
          </cell>
          <cell r="N278">
            <v>4227.5600000000004</v>
          </cell>
          <cell r="O278">
            <v>38.909999999999997</v>
          </cell>
          <cell r="P278">
            <v>448.88</v>
          </cell>
          <cell r="Q278">
            <v>27234.129999999997</v>
          </cell>
        </row>
        <row r="279">
          <cell r="A279">
            <v>52148</v>
          </cell>
          <cell r="B279" t="str">
            <v>Allocated Exp In - District</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A280">
            <v>52149</v>
          </cell>
          <cell r="B280" t="str">
            <v>Allocated Exp In Out - District</v>
          </cell>
          <cell r="E280">
            <v>0</v>
          </cell>
          <cell r="F280">
            <v>0</v>
          </cell>
          <cell r="G280">
            <v>0</v>
          </cell>
          <cell r="H280">
            <v>0</v>
          </cell>
          <cell r="I280">
            <v>0</v>
          </cell>
          <cell r="J280">
            <v>0</v>
          </cell>
          <cell r="K280">
            <v>0</v>
          </cell>
          <cell r="L280">
            <v>0</v>
          </cell>
          <cell r="M280">
            <v>0</v>
          </cell>
          <cell r="N280">
            <v>0</v>
          </cell>
          <cell r="O280">
            <v>0</v>
          </cell>
          <cell r="P280">
            <v>0</v>
          </cell>
          <cell r="Q280">
            <v>0</v>
          </cell>
        </row>
        <row r="281">
          <cell r="A281">
            <v>52150</v>
          </cell>
          <cell r="B281" t="str">
            <v>Utilities</v>
          </cell>
          <cell r="E281">
            <v>1060.3800000000001</v>
          </cell>
          <cell r="F281">
            <v>764.22</v>
          </cell>
          <cell r="G281">
            <v>713.08</v>
          </cell>
          <cell r="H281">
            <v>617.6</v>
          </cell>
          <cell r="I281">
            <v>412.22</v>
          </cell>
          <cell r="J281">
            <v>355.41</v>
          </cell>
          <cell r="K281">
            <v>1187.46</v>
          </cell>
          <cell r="L281">
            <v>314.74</v>
          </cell>
          <cell r="M281">
            <v>291.92</v>
          </cell>
          <cell r="N281">
            <v>296.52999999999997</v>
          </cell>
          <cell r="O281">
            <v>545.01</v>
          </cell>
          <cell r="P281">
            <v>997.3</v>
          </cell>
          <cell r="Q281">
            <v>7555.87</v>
          </cell>
        </row>
        <row r="282">
          <cell r="A282">
            <v>52165</v>
          </cell>
          <cell r="B282" t="str">
            <v>Communications</v>
          </cell>
          <cell r="E282">
            <v>497.52</v>
          </cell>
          <cell r="F282">
            <v>509.58</v>
          </cell>
          <cell r="G282">
            <v>521.71</v>
          </cell>
          <cell r="H282">
            <v>497.47</v>
          </cell>
          <cell r="I282">
            <v>622.69000000000005</v>
          </cell>
          <cell r="J282">
            <v>534.09</v>
          </cell>
          <cell r="K282">
            <v>-388.32</v>
          </cell>
          <cell r="L282">
            <v>662.93</v>
          </cell>
          <cell r="M282">
            <v>678.76</v>
          </cell>
          <cell r="N282">
            <v>509.78</v>
          </cell>
          <cell r="O282">
            <v>678.67</v>
          </cell>
          <cell r="P282">
            <v>546.71</v>
          </cell>
          <cell r="Q282">
            <v>5871.59</v>
          </cell>
        </row>
        <row r="283">
          <cell r="A283">
            <v>52170</v>
          </cell>
          <cell r="B283" t="str">
            <v>Real Estate Rentals</v>
          </cell>
          <cell r="E283">
            <v>0</v>
          </cell>
          <cell r="F283">
            <v>0</v>
          </cell>
          <cell r="G283">
            <v>0</v>
          </cell>
          <cell r="H283">
            <v>0</v>
          </cell>
          <cell r="I283">
            <v>0</v>
          </cell>
          <cell r="J283">
            <v>0</v>
          </cell>
          <cell r="K283">
            <v>0</v>
          </cell>
          <cell r="L283">
            <v>0</v>
          </cell>
          <cell r="M283">
            <v>0</v>
          </cell>
          <cell r="N283">
            <v>0</v>
          </cell>
          <cell r="O283">
            <v>0</v>
          </cell>
          <cell r="P283">
            <v>0</v>
          </cell>
          <cell r="Q283">
            <v>0</v>
          </cell>
        </row>
        <row r="284">
          <cell r="A284">
            <v>52172</v>
          </cell>
          <cell r="B284" t="str">
            <v>Chassis Lease Expense</v>
          </cell>
          <cell r="E284">
            <v>0</v>
          </cell>
          <cell r="F284">
            <v>0</v>
          </cell>
          <cell r="G284">
            <v>0</v>
          </cell>
          <cell r="H284">
            <v>0</v>
          </cell>
          <cell r="I284">
            <v>0</v>
          </cell>
          <cell r="J284">
            <v>0</v>
          </cell>
          <cell r="K284">
            <v>0</v>
          </cell>
          <cell r="L284">
            <v>0</v>
          </cell>
          <cell r="M284">
            <v>0</v>
          </cell>
          <cell r="N284">
            <v>0</v>
          </cell>
          <cell r="O284">
            <v>0</v>
          </cell>
          <cell r="P284">
            <v>0</v>
          </cell>
          <cell r="Q284">
            <v>0</v>
          </cell>
        </row>
        <row r="285">
          <cell r="A285">
            <v>52175</v>
          </cell>
          <cell r="B285" t="str">
            <v>Equip/Vehicle Rental</v>
          </cell>
          <cell r="E285">
            <v>0</v>
          </cell>
          <cell r="F285">
            <v>0</v>
          </cell>
          <cell r="G285">
            <v>0</v>
          </cell>
          <cell r="H285">
            <v>0</v>
          </cell>
          <cell r="I285">
            <v>0</v>
          </cell>
          <cell r="J285">
            <v>0</v>
          </cell>
          <cell r="K285">
            <v>0</v>
          </cell>
          <cell r="L285">
            <v>0</v>
          </cell>
          <cell r="M285">
            <v>0</v>
          </cell>
          <cell r="N285">
            <v>0</v>
          </cell>
          <cell r="O285">
            <v>0</v>
          </cell>
          <cell r="P285">
            <v>0</v>
          </cell>
          <cell r="Q285">
            <v>0</v>
          </cell>
        </row>
        <row r="286">
          <cell r="A286">
            <v>52181</v>
          </cell>
          <cell r="B286" t="str">
            <v>Freight</v>
          </cell>
          <cell r="E286">
            <v>0</v>
          </cell>
          <cell r="F286">
            <v>0</v>
          </cell>
          <cell r="G286">
            <v>0</v>
          </cell>
          <cell r="H286">
            <v>0</v>
          </cell>
          <cell r="I286">
            <v>0</v>
          </cell>
          <cell r="J286">
            <v>0</v>
          </cell>
          <cell r="K286">
            <v>0</v>
          </cell>
          <cell r="L286">
            <v>0</v>
          </cell>
          <cell r="M286">
            <v>0</v>
          </cell>
          <cell r="N286">
            <v>0</v>
          </cell>
          <cell r="O286">
            <v>0</v>
          </cell>
          <cell r="P286">
            <v>0</v>
          </cell>
          <cell r="Q286">
            <v>0</v>
          </cell>
        </row>
        <row r="287">
          <cell r="A287">
            <v>52182</v>
          </cell>
          <cell r="B287" t="str">
            <v>Towing Expense</v>
          </cell>
          <cell r="E287">
            <v>243.9</v>
          </cell>
          <cell r="F287">
            <v>678.32</v>
          </cell>
          <cell r="G287">
            <v>518.41999999999996</v>
          </cell>
          <cell r="H287">
            <v>0</v>
          </cell>
          <cell r="I287">
            <v>0</v>
          </cell>
          <cell r="J287">
            <v>271</v>
          </cell>
          <cell r="K287">
            <v>0</v>
          </cell>
          <cell r="L287">
            <v>211.38</v>
          </cell>
          <cell r="M287">
            <v>563.67999999999995</v>
          </cell>
          <cell r="N287">
            <v>0</v>
          </cell>
          <cell r="O287">
            <v>0</v>
          </cell>
          <cell r="P287">
            <v>243.9</v>
          </cell>
          <cell r="Q287">
            <v>2730.6</v>
          </cell>
        </row>
        <row r="288">
          <cell r="A288">
            <v>52185</v>
          </cell>
          <cell r="B288" t="str">
            <v>Travel</v>
          </cell>
          <cell r="E288">
            <v>0</v>
          </cell>
          <cell r="F288">
            <v>0</v>
          </cell>
          <cell r="G288">
            <v>0</v>
          </cell>
          <cell r="H288">
            <v>0</v>
          </cell>
          <cell r="I288">
            <v>0</v>
          </cell>
          <cell r="J288">
            <v>0</v>
          </cell>
          <cell r="K288">
            <v>0</v>
          </cell>
          <cell r="L288">
            <v>0</v>
          </cell>
          <cell r="M288">
            <v>0</v>
          </cell>
          <cell r="N288">
            <v>397.98</v>
          </cell>
          <cell r="O288">
            <v>-397.98</v>
          </cell>
          <cell r="P288">
            <v>0</v>
          </cell>
          <cell r="Q288">
            <v>0</v>
          </cell>
        </row>
        <row r="289">
          <cell r="A289">
            <v>52200</v>
          </cell>
          <cell r="B289" t="str">
            <v>Office Supply and Equip</v>
          </cell>
          <cell r="E289">
            <v>100.76</v>
          </cell>
          <cell r="F289">
            <v>168.31</v>
          </cell>
          <cell r="G289">
            <v>81.760000000000005</v>
          </cell>
          <cell r="H289">
            <v>538.53</v>
          </cell>
          <cell r="I289">
            <v>50.95</v>
          </cell>
          <cell r="J289">
            <v>51.81</v>
          </cell>
          <cell r="K289">
            <v>0</v>
          </cell>
          <cell r="L289">
            <v>226.01</v>
          </cell>
          <cell r="M289">
            <v>51.5</v>
          </cell>
          <cell r="N289">
            <v>0</v>
          </cell>
          <cell r="O289">
            <v>556.91</v>
          </cell>
          <cell r="P289">
            <v>324.24</v>
          </cell>
          <cell r="Q289">
            <v>2150.7799999999997</v>
          </cell>
        </row>
        <row r="290">
          <cell r="A290">
            <v>52275</v>
          </cell>
          <cell r="B290" t="str">
            <v>Property Taxes</v>
          </cell>
          <cell r="E290">
            <v>0</v>
          </cell>
          <cell r="F290">
            <v>0</v>
          </cell>
          <cell r="G290">
            <v>0</v>
          </cell>
          <cell r="H290">
            <v>0</v>
          </cell>
          <cell r="I290">
            <v>0</v>
          </cell>
          <cell r="J290">
            <v>0</v>
          </cell>
          <cell r="K290">
            <v>0</v>
          </cell>
          <cell r="L290">
            <v>0</v>
          </cell>
          <cell r="M290">
            <v>0</v>
          </cell>
          <cell r="N290">
            <v>0</v>
          </cell>
          <cell r="O290">
            <v>0</v>
          </cell>
          <cell r="P290">
            <v>0</v>
          </cell>
          <cell r="Q290">
            <v>0</v>
          </cell>
        </row>
        <row r="291">
          <cell r="A291">
            <v>52335</v>
          </cell>
          <cell r="B291" t="str">
            <v>Miscellaneous</v>
          </cell>
          <cell r="E291">
            <v>9</v>
          </cell>
          <cell r="F291">
            <v>0</v>
          </cell>
          <cell r="G291">
            <v>4.5</v>
          </cell>
          <cell r="H291">
            <v>0</v>
          </cell>
          <cell r="I291">
            <v>0</v>
          </cell>
          <cell r="J291">
            <v>0</v>
          </cell>
          <cell r="K291">
            <v>0</v>
          </cell>
          <cell r="L291">
            <v>0</v>
          </cell>
          <cell r="M291">
            <v>0</v>
          </cell>
          <cell r="N291">
            <v>0</v>
          </cell>
          <cell r="O291">
            <v>0</v>
          </cell>
          <cell r="P291">
            <v>0</v>
          </cell>
          <cell r="Q291">
            <v>13.5</v>
          </cell>
        </row>
        <row r="292">
          <cell r="A292">
            <v>52900</v>
          </cell>
          <cell r="B292" t="str">
            <v>Capitalized Costs</v>
          </cell>
          <cell r="E292">
            <v>0</v>
          </cell>
          <cell r="F292">
            <v>0</v>
          </cell>
          <cell r="G292">
            <v>0</v>
          </cell>
          <cell r="H292">
            <v>0</v>
          </cell>
          <cell r="I292">
            <v>0</v>
          </cell>
          <cell r="J292">
            <v>0</v>
          </cell>
          <cell r="K292">
            <v>0</v>
          </cell>
          <cell r="L292">
            <v>0</v>
          </cell>
          <cell r="M292">
            <v>0</v>
          </cell>
          <cell r="N292">
            <v>0</v>
          </cell>
          <cell r="O292">
            <v>0</v>
          </cell>
          <cell r="P292">
            <v>0</v>
          </cell>
          <cell r="Q292">
            <v>0</v>
          </cell>
        </row>
        <row r="293">
          <cell r="A293">
            <v>52901</v>
          </cell>
          <cell r="B293" t="str">
            <v>Costs Awaiting Capitilization</v>
          </cell>
          <cell r="E293">
            <v>0</v>
          </cell>
          <cell r="F293">
            <v>0</v>
          </cell>
          <cell r="G293">
            <v>0</v>
          </cell>
          <cell r="H293">
            <v>0</v>
          </cell>
          <cell r="I293">
            <v>0</v>
          </cell>
          <cell r="J293">
            <v>0</v>
          </cell>
          <cell r="K293">
            <v>0</v>
          </cell>
          <cell r="L293">
            <v>0</v>
          </cell>
          <cell r="M293">
            <v>0</v>
          </cell>
          <cell r="N293">
            <v>0</v>
          </cell>
          <cell r="O293">
            <v>0</v>
          </cell>
          <cell r="P293">
            <v>0</v>
          </cell>
          <cell r="Q293">
            <v>0</v>
          </cell>
        </row>
        <row r="294">
          <cell r="A294">
            <v>52998</v>
          </cell>
          <cell r="B294" t="str">
            <v>Allocation Out - District</v>
          </cell>
          <cell r="E294">
            <v>0</v>
          </cell>
          <cell r="F294">
            <v>0</v>
          </cell>
          <cell r="G294">
            <v>0</v>
          </cell>
          <cell r="H294">
            <v>0</v>
          </cell>
          <cell r="I294">
            <v>0</v>
          </cell>
          <cell r="J294">
            <v>0</v>
          </cell>
          <cell r="K294">
            <v>0</v>
          </cell>
          <cell r="L294">
            <v>0</v>
          </cell>
          <cell r="M294">
            <v>0</v>
          </cell>
          <cell r="N294">
            <v>0</v>
          </cell>
          <cell r="O294">
            <v>0</v>
          </cell>
          <cell r="P294">
            <v>0</v>
          </cell>
          <cell r="Q294">
            <v>0</v>
          </cell>
        </row>
        <row r="295">
          <cell r="A295">
            <v>52999</v>
          </cell>
          <cell r="B295" t="str">
            <v>Allocation Out - Out District</v>
          </cell>
          <cell r="E295">
            <v>0</v>
          </cell>
          <cell r="F295">
            <v>0</v>
          </cell>
          <cell r="G295">
            <v>0</v>
          </cell>
          <cell r="H295">
            <v>0</v>
          </cell>
          <cell r="I295">
            <v>0</v>
          </cell>
          <cell r="J295">
            <v>0</v>
          </cell>
          <cell r="K295">
            <v>0</v>
          </cell>
          <cell r="L295">
            <v>0</v>
          </cell>
          <cell r="M295">
            <v>0</v>
          </cell>
          <cell r="N295">
            <v>0</v>
          </cell>
          <cell r="O295">
            <v>0</v>
          </cell>
          <cell r="P295">
            <v>0</v>
          </cell>
          <cell r="Q295">
            <v>0</v>
          </cell>
        </row>
        <row r="296">
          <cell r="A296" t="str">
            <v>Total Truck Variable</v>
          </cell>
          <cell r="E296">
            <v>126472.12</v>
          </cell>
          <cell r="F296">
            <v>122567.03000000001</v>
          </cell>
          <cell r="G296">
            <v>139178.57</v>
          </cell>
          <cell r="H296">
            <v>151762.04999999999</v>
          </cell>
          <cell r="I296">
            <v>127181.98000000001</v>
          </cell>
          <cell r="J296">
            <v>125282.85</v>
          </cell>
          <cell r="K296">
            <v>127964.48999999999</v>
          </cell>
          <cell r="L296">
            <v>128791.74</v>
          </cell>
          <cell r="M296">
            <v>125167.81</v>
          </cell>
          <cell r="N296">
            <v>121736.34</v>
          </cell>
          <cell r="O296">
            <v>127259.88000000002</v>
          </cell>
          <cell r="P296">
            <v>136649.02999999997</v>
          </cell>
          <cell r="Q296">
            <v>1560013.8900000001</v>
          </cell>
        </row>
        <row r="298">
          <cell r="A298" t="str">
            <v>Container</v>
          </cell>
        </row>
        <row r="299">
          <cell r="A299">
            <v>54148</v>
          </cell>
          <cell r="B299" t="str">
            <v>Allocation In - District</v>
          </cell>
          <cell r="E299">
            <v>0</v>
          </cell>
          <cell r="F299">
            <v>0</v>
          </cell>
          <cell r="G299">
            <v>0</v>
          </cell>
          <cell r="H299">
            <v>0</v>
          </cell>
          <cell r="I299">
            <v>0</v>
          </cell>
          <cell r="J299">
            <v>0</v>
          </cell>
          <cell r="K299">
            <v>0</v>
          </cell>
          <cell r="L299">
            <v>0</v>
          </cell>
          <cell r="M299">
            <v>0</v>
          </cell>
          <cell r="N299">
            <v>0</v>
          </cell>
          <cell r="O299">
            <v>0</v>
          </cell>
          <cell r="P299">
            <v>0</v>
          </cell>
          <cell r="Q299">
            <v>0</v>
          </cell>
        </row>
        <row r="300">
          <cell r="A300">
            <v>54149</v>
          </cell>
          <cell r="B300" t="str">
            <v>Allocation In - Out District</v>
          </cell>
          <cell r="E300">
            <v>0</v>
          </cell>
          <cell r="F300">
            <v>0</v>
          </cell>
          <cell r="G300">
            <v>0</v>
          </cell>
          <cell r="H300">
            <v>0</v>
          </cell>
          <cell r="I300">
            <v>0</v>
          </cell>
          <cell r="J300">
            <v>0</v>
          </cell>
          <cell r="K300">
            <v>0</v>
          </cell>
          <cell r="L300">
            <v>0</v>
          </cell>
          <cell r="M300">
            <v>0</v>
          </cell>
          <cell r="N300">
            <v>0</v>
          </cell>
          <cell r="O300">
            <v>0</v>
          </cell>
          <cell r="P300">
            <v>0</v>
          </cell>
          <cell r="Q300">
            <v>0</v>
          </cell>
        </row>
        <row r="301">
          <cell r="A301">
            <v>54175</v>
          </cell>
          <cell r="B301" t="str">
            <v>Equipment/Vehicle Rental</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v>54275</v>
          </cell>
          <cell r="B302" t="str">
            <v>Property Taxes</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v>54335</v>
          </cell>
          <cell r="B303" t="str">
            <v>Miscellaneous</v>
          </cell>
          <cell r="E303">
            <v>0</v>
          </cell>
          <cell r="F303">
            <v>0</v>
          </cell>
          <cell r="G303">
            <v>0</v>
          </cell>
          <cell r="H303">
            <v>0</v>
          </cell>
          <cell r="I303">
            <v>0</v>
          </cell>
          <cell r="J303">
            <v>0</v>
          </cell>
          <cell r="K303">
            <v>0</v>
          </cell>
          <cell r="L303">
            <v>0</v>
          </cell>
          <cell r="M303">
            <v>0</v>
          </cell>
          <cell r="N303">
            <v>0</v>
          </cell>
          <cell r="O303">
            <v>0</v>
          </cell>
          <cell r="P303">
            <v>0</v>
          </cell>
          <cell r="Q303">
            <v>0</v>
          </cell>
        </row>
        <row r="304">
          <cell r="A304">
            <v>54998</v>
          </cell>
          <cell r="B304" t="str">
            <v>Allocation Out - District</v>
          </cell>
          <cell r="E304">
            <v>0</v>
          </cell>
          <cell r="F304">
            <v>0</v>
          </cell>
          <cell r="G304">
            <v>0</v>
          </cell>
          <cell r="H304">
            <v>0</v>
          </cell>
          <cell r="I304">
            <v>0</v>
          </cell>
          <cell r="J304">
            <v>0</v>
          </cell>
          <cell r="K304">
            <v>0</v>
          </cell>
          <cell r="L304">
            <v>0</v>
          </cell>
          <cell r="M304">
            <v>0</v>
          </cell>
          <cell r="N304">
            <v>0</v>
          </cell>
          <cell r="O304">
            <v>0</v>
          </cell>
          <cell r="P304">
            <v>0</v>
          </cell>
          <cell r="Q304">
            <v>0</v>
          </cell>
        </row>
        <row r="305">
          <cell r="A305">
            <v>54999</v>
          </cell>
          <cell r="B305" t="str">
            <v>Allocation Out - Out District</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v>55010</v>
          </cell>
          <cell r="B306" t="str">
            <v>Salaries</v>
          </cell>
          <cell r="E306">
            <v>0</v>
          </cell>
          <cell r="F306">
            <v>0</v>
          </cell>
          <cell r="G306">
            <v>0</v>
          </cell>
          <cell r="H306">
            <v>0</v>
          </cell>
          <cell r="I306">
            <v>0</v>
          </cell>
          <cell r="J306">
            <v>0</v>
          </cell>
          <cell r="K306">
            <v>0</v>
          </cell>
          <cell r="L306">
            <v>0</v>
          </cell>
          <cell r="M306">
            <v>0</v>
          </cell>
          <cell r="N306">
            <v>0</v>
          </cell>
          <cell r="O306">
            <v>0</v>
          </cell>
          <cell r="P306">
            <v>0</v>
          </cell>
          <cell r="Q306">
            <v>0</v>
          </cell>
        </row>
        <row r="307">
          <cell r="A307">
            <v>55020</v>
          </cell>
          <cell r="B307" t="str">
            <v>Wages Regular</v>
          </cell>
          <cell r="E307">
            <v>10121.69</v>
          </cell>
          <cell r="F307">
            <v>8242.4699999999993</v>
          </cell>
          <cell r="G307">
            <v>12061.67</v>
          </cell>
          <cell r="H307">
            <v>10915.7</v>
          </cell>
          <cell r="I307">
            <v>8008.44</v>
          </cell>
          <cell r="J307">
            <v>8531.7900000000009</v>
          </cell>
          <cell r="K307">
            <v>9525.08</v>
          </cell>
          <cell r="L307">
            <v>11641.49</v>
          </cell>
          <cell r="M307">
            <v>9358.9</v>
          </cell>
          <cell r="N307">
            <v>9463.3700000000008</v>
          </cell>
          <cell r="O307">
            <v>10355.24</v>
          </cell>
          <cell r="P307">
            <v>9802.01</v>
          </cell>
          <cell r="Q307">
            <v>118027.84999999999</v>
          </cell>
        </row>
        <row r="308">
          <cell r="A308">
            <v>55025</v>
          </cell>
          <cell r="B308" t="str">
            <v>Wages O.T.</v>
          </cell>
          <cell r="E308">
            <v>636.62</v>
          </cell>
          <cell r="F308">
            <v>425.9</v>
          </cell>
          <cell r="G308">
            <v>278.45999999999998</v>
          </cell>
          <cell r="H308">
            <v>1269.6099999999999</v>
          </cell>
          <cell r="I308">
            <v>580.07000000000005</v>
          </cell>
          <cell r="J308">
            <v>803.54</v>
          </cell>
          <cell r="K308">
            <v>467.98</v>
          </cell>
          <cell r="L308">
            <v>832.02</v>
          </cell>
          <cell r="M308">
            <v>17.989999999999998</v>
          </cell>
          <cell r="N308">
            <v>412.16</v>
          </cell>
          <cell r="O308">
            <v>650.38</v>
          </cell>
          <cell r="P308">
            <v>65.599999999999994</v>
          </cell>
          <cell r="Q308">
            <v>6440.3300000000008</v>
          </cell>
        </row>
        <row r="309">
          <cell r="A309">
            <v>55035</v>
          </cell>
          <cell r="B309" t="str">
            <v>Safety Bonuses</v>
          </cell>
          <cell r="E309">
            <v>0</v>
          </cell>
          <cell r="F309">
            <v>0</v>
          </cell>
          <cell r="G309">
            <v>0</v>
          </cell>
          <cell r="H309">
            <v>0</v>
          </cell>
          <cell r="I309">
            <v>0</v>
          </cell>
          <cell r="J309">
            <v>0</v>
          </cell>
          <cell r="K309">
            <v>0</v>
          </cell>
          <cell r="L309">
            <v>0</v>
          </cell>
          <cell r="M309">
            <v>0</v>
          </cell>
          <cell r="N309">
            <v>0</v>
          </cell>
          <cell r="O309">
            <v>0</v>
          </cell>
          <cell r="P309">
            <v>0</v>
          </cell>
          <cell r="Q309">
            <v>0</v>
          </cell>
        </row>
        <row r="310">
          <cell r="A310">
            <v>55036</v>
          </cell>
          <cell r="B310" t="str">
            <v>Other Bonus/Commission - Non-Safety</v>
          </cell>
          <cell r="E310">
            <v>0</v>
          </cell>
          <cell r="F310">
            <v>0</v>
          </cell>
          <cell r="G310">
            <v>0</v>
          </cell>
          <cell r="H310">
            <v>0</v>
          </cell>
          <cell r="I310">
            <v>0</v>
          </cell>
          <cell r="J310">
            <v>0</v>
          </cell>
          <cell r="K310">
            <v>0</v>
          </cell>
          <cell r="L310">
            <v>0</v>
          </cell>
          <cell r="M310">
            <v>0</v>
          </cell>
          <cell r="N310">
            <v>0</v>
          </cell>
          <cell r="O310">
            <v>0</v>
          </cell>
          <cell r="P310">
            <v>0</v>
          </cell>
          <cell r="Q310">
            <v>0</v>
          </cell>
        </row>
        <row r="311">
          <cell r="A311">
            <v>55045</v>
          </cell>
          <cell r="B311" t="str">
            <v>Contract Labor</v>
          </cell>
          <cell r="E311">
            <v>0</v>
          </cell>
          <cell r="F311">
            <v>0</v>
          </cell>
          <cell r="G311">
            <v>0</v>
          </cell>
          <cell r="H311">
            <v>0</v>
          </cell>
          <cell r="I311">
            <v>0</v>
          </cell>
          <cell r="J311">
            <v>0</v>
          </cell>
          <cell r="K311">
            <v>0</v>
          </cell>
          <cell r="L311">
            <v>0</v>
          </cell>
          <cell r="M311">
            <v>0</v>
          </cell>
          <cell r="N311">
            <v>0</v>
          </cell>
          <cell r="O311">
            <v>0</v>
          </cell>
          <cell r="P311">
            <v>0</v>
          </cell>
          <cell r="Q311">
            <v>0</v>
          </cell>
        </row>
        <row r="312">
          <cell r="A312">
            <v>55050</v>
          </cell>
          <cell r="B312" t="str">
            <v>Payroll Taxes</v>
          </cell>
          <cell r="E312">
            <v>1302.32</v>
          </cell>
          <cell r="F312">
            <v>934.4</v>
          </cell>
          <cell r="G312">
            <v>1150.47</v>
          </cell>
          <cell r="H312">
            <v>1167.9000000000001</v>
          </cell>
          <cell r="I312">
            <v>860.19</v>
          </cell>
          <cell r="J312">
            <v>884.97</v>
          </cell>
          <cell r="K312">
            <v>1058.24</v>
          </cell>
          <cell r="L312">
            <v>1180.19</v>
          </cell>
          <cell r="M312">
            <v>1055.3399999999999</v>
          </cell>
          <cell r="N312">
            <v>1038.93</v>
          </cell>
          <cell r="O312">
            <v>1185.43</v>
          </cell>
          <cell r="P312">
            <v>525.12</v>
          </cell>
          <cell r="Q312">
            <v>12343.500000000002</v>
          </cell>
        </row>
        <row r="313">
          <cell r="A313">
            <v>55060</v>
          </cell>
          <cell r="B313" t="str">
            <v>Group Insurance</v>
          </cell>
          <cell r="E313">
            <v>2215</v>
          </cell>
          <cell r="F313">
            <v>2215</v>
          </cell>
          <cell r="G313">
            <v>1935</v>
          </cell>
          <cell r="H313">
            <v>2495</v>
          </cell>
          <cell r="I313">
            <v>2215</v>
          </cell>
          <cell r="J313">
            <v>1919</v>
          </cell>
          <cell r="K313">
            <v>1919</v>
          </cell>
          <cell r="L313">
            <v>1919</v>
          </cell>
          <cell r="M313">
            <v>1691</v>
          </cell>
          <cell r="N313">
            <v>2147</v>
          </cell>
          <cell r="O313">
            <v>1711</v>
          </cell>
          <cell r="P313">
            <v>2215</v>
          </cell>
          <cell r="Q313">
            <v>24596</v>
          </cell>
        </row>
        <row r="314">
          <cell r="A314">
            <v>55065</v>
          </cell>
          <cell r="B314" t="str">
            <v>Vacation Pay</v>
          </cell>
          <cell r="E314">
            <v>303.81</v>
          </cell>
          <cell r="F314">
            <v>1016.29</v>
          </cell>
          <cell r="G314">
            <v>-198.06</v>
          </cell>
          <cell r="H314">
            <v>1145.3599999999999</v>
          </cell>
          <cell r="I314">
            <v>1042.8699999999999</v>
          </cell>
          <cell r="J314">
            <v>-719.54</v>
          </cell>
          <cell r="K314">
            <v>1222.3399999999999</v>
          </cell>
          <cell r="L314">
            <v>925.15</v>
          </cell>
          <cell r="M314">
            <v>1907.53</v>
          </cell>
          <cell r="N314">
            <v>789.75</v>
          </cell>
          <cell r="O314">
            <v>394.38</v>
          </cell>
          <cell r="P314">
            <v>930.27</v>
          </cell>
          <cell r="Q314">
            <v>8760.15</v>
          </cell>
        </row>
        <row r="315">
          <cell r="A315">
            <v>55070</v>
          </cell>
          <cell r="B315" t="str">
            <v>Sick Pay</v>
          </cell>
          <cell r="E315">
            <v>255.74</v>
          </cell>
          <cell r="F315">
            <v>163.92</v>
          </cell>
          <cell r="G315">
            <v>253.25</v>
          </cell>
          <cell r="H315">
            <v>-42.31</v>
          </cell>
          <cell r="I315">
            <v>0</v>
          </cell>
          <cell r="J315">
            <v>317.39999999999998</v>
          </cell>
          <cell r="K315">
            <v>165.6</v>
          </cell>
          <cell r="L315">
            <v>-138</v>
          </cell>
          <cell r="M315">
            <v>138</v>
          </cell>
          <cell r="N315">
            <v>216.36</v>
          </cell>
          <cell r="O315">
            <v>0</v>
          </cell>
          <cell r="P315">
            <v>317.60000000000002</v>
          </cell>
          <cell r="Q315">
            <v>1647.56</v>
          </cell>
        </row>
        <row r="316">
          <cell r="A316">
            <v>55086</v>
          </cell>
          <cell r="B316" t="str">
            <v>Safety and Training</v>
          </cell>
          <cell r="E316">
            <v>0</v>
          </cell>
          <cell r="F316">
            <v>0</v>
          </cell>
          <cell r="G316">
            <v>0</v>
          </cell>
          <cell r="H316">
            <v>34.299999999999997</v>
          </cell>
          <cell r="I316">
            <v>29.01</v>
          </cell>
          <cell r="J316">
            <v>0</v>
          </cell>
          <cell r="K316">
            <v>0</v>
          </cell>
          <cell r="L316">
            <v>1292.83</v>
          </cell>
          <cell r="M316">
            <v>425.23</v>
          </cell>
          <cell r="N316">
            <v>50</v>
          </cell>
          <cell r="O316">
            <v>0</v>
          </cell>
          <cell r="P316">
            <v>0</v>
          </cell>
          <cell r="Q316">
            <v>1831.37</v>
          </cell>
        </row>
        <row r="317">
          <cell r="A317">
            <v>55090</v>
          </cell>
          <cell r="B317" t="str">
            <v>Uniforms</v>
          </cell>
          <cell r="E317">
            <v>711.08</v>
          </cell>
          <cell r="F317">
            <v>516.91999999999996</v>
          </cell>
          <cell r="G317">
            <v>548.66</v>
          </cell>
          <cell r="H317">
            <v>420.37</v>
          </cell>
          <cell r="I317">
            <v>237.53</v>
          </cell>
          <cell r="J317">
            <v>620.41999999999996</v>
          </cell>
          <cell r="K317">
            <v>488.2</v>
          </cell>
          <cell r="L317">
            <v>1071.5999999999999</v>
          </cell>
          <cell r="M317">
            <v>360.8</v>
          </cell>
          <cell r="N317">
            <v>378.21</v>
          </cell>
          <cell r="O317">
            <v>414.33</v>
          </cell>
          <cell r="P317">
            <v>378.31</v>
          </cell>
          <cell r="Q317">
            <v>6146.43</v>
          </cell>
        </row>
        <row r="318">
          <cell r="A318">
            <v>55115</v>
          </cell>
          <cell r="B318" t="str">
            <v>Pension and Profit Sharing</v>
          </cell>
          <cell r="E318">
            <v>75.61</v>
          </cell>
          <cell r="F318">
            <v>80.2</v>
          </cell>
          <cell r="G318">
            <v>115.17</v>
          </cell>
          <cell r="H318">
            <v>81.77</v>
          </cell>
          <cell r="I318">
            <v>90.46</v>
          </cell>
          <cell r="J318">
            <v>86.97</v>
          </cell>
          <cell r="K318">
            <v>86.46</v>
          </cell>
          <cell r="L318">
            <v>85.09</v>
          </cell>
          <cell r="M318">
            <v>75.69</v>
          </cell>
          <cell r="N318">
            <v>120.4</v>
          </cell>
          <cell r="O318">
            <v>78.64</v>
          </cell>
          <cell r="P318">
            <v>73.08</v>
          </cell>
          <cell r="Q318">
            <v>1049.54</v>
          </cell>
        </row>
        <row r="319">
          <cell r="A319">
            <v>55116</v>
          </cell>
          <cell r="B319" t="str">
            <v>Union Benefit Expense</v>
          </cell>
          <cell r="E319">
            <v>0</v>
          </cell>
          <cell r="F319">
            <v>0</v>
          </cell>
          <cell r="G319">
            <v>0</v>
          </cell>
          <cell r="H319">
            <v>0</v>
          </cell>
          <cell r="I319">
            <v>0</v>
          </cell>
          <cell r="J319">
            <v>0</v>
          </cell>
          <cell r="K319">
            <v>0</v>
          </cell>
          <cell r="L319">
            <v>0</v>
          </cell>
          <cell r="M319">
            <v>0</v>
          </cell>
          <cell r="N319">
            <v>0</v>
          </cell>
          <cell r="O319">
            <v>0</v>
          </cell>
          <cell r="P319">
            <v>0</v>
          </cell>
          <cell r="Q319">
            <v>0</v>
          </cell>
        </row>
        <row r="320">
          <cell r="A320">
            <v>55117</v>
          </cell>
          <cell r="B320" t="str">
            <v>Union Pension</v>
          </cell>
          <cell r="E320">
            <v>0</v>
          </cell>
          <cell r="F320">
            <v>0</v>
          </cell>
          <cell r="G320">
            <v>0</v>
          </cell>
          <cell r="H320">
            <v>0</v>
          </cell>
          <cell r="I320">
            <v>0</v>
          </cell>
          <cell r="J320">
            <v>0</v>
          </cell>
          <cell r="K320">
            <v>0</v>
          </cell>
          <cell r="L320">
            <v>0</v>
          </cell>
          <cell r="M320">
            <v>0</v>
          </cell>
          <cell r="N320">
            <v>0</v>
          </cell>
          <cell r="O320">
            <v>0</v>
          </cell>
          <cell r="P320">
            <v>0</v>
          </cell>
          <cell r="Q320">
            <v>0</v>
          </cell>
        </row>
        <row r="321">
          <cell r="A321">
            <v>55120</v>
          </cell>
          <cell r="B321" t="str">
            <v>Parts and Materials</v>
          </cell>
          <cell r="E321">
            <v>6822.4</v>
          </cell>
          <cell r="F321">
            <v>7408.98</v>
          </cell>
          <cell r="G321">
            <v>6676.59</v>
          </cell>
          <cell r="H321">
            <v>10883.54</v>
          </cell>
          <cell r="I321">
            <v>6756.74</v>
          </cell>
          <cell r="J321">
            <v>6992.66</v>
          </cell>
          <cell r="K321">
            <v>7598.15</v>
          </cell>
          <cell r="L321">
            <v>6124.07</v>
          </cell>
          <cell r="M321">
            <v>6075.32</v>
          </cell>
          <cell r="N321">
            <v>1985.95</v>
          </cell>
          <cell r="O321">
            <v>4110.71</v>
          </cell>
          <cell r="P321">
            <v>5007.25</v>
          </cell>
          <cell r="Q321">
            <v>76442.360000000015</v>
          </cell>
        </row>
        <row r="322">
          <cell r="A322">
            <v>55125</v>
          </cell>
          <cell r="B322" t="str">
            <v>Operating Supplies</v>
          </cell>
          <cell r="E322">
            <v>208.43</v>
          </cell>
          <cell r="F322">
            <v>96</v>
          </cell>
          <cell r="G322">
            <v>0</v>
          </cell>
          <cell r="H322">
            <v>269.91000000000003</v>
          </cell>
          <cell r="I322">
            <v>134.9</v>
          </cell>
          <cell r="J322">
            <v>0</v>
          </cell>
          <cell r="K322">
            <v>0</v>
          </cell>
          <cell r="L322">
            <v>242.16</v>
          </cell>
          <cell r="M322">
            <v>0</v>
          </cell>
          <cell r="N322">
            <v>0</v>
          </cell>
          <cell r="O322">
            <v>0</v>
          </cell>
          <cell r="P322">
            <v>0</v>
          </cell>
          <cell r="Q322">
            <v>951.4</v>
          </cell>
        </row>
        <row r="323">
          <cell r="A323">
            <v>55135</v>
          </cell>
          <cell r="B323" t="str">
            <v>Equipment and Maint Repair</v>
          </cell>
          <cell r="E323">
            <v>0</v>
          </cell>
          <cell r="F323">
            <v>107.12</v>
          </cell>
          <cell r="G323">
            <v>103.06</v>
          </cell>
          <cell r="H323">
            <v>127.6</v>
          </cell>
          <cell r="I323">
            <v>177.2</v>
          </cell>
          <cell r="J323">
            <v>0</v>
          </cell>
          <cell r="K323">
            <v>402.9</v>
          </cell>
          <cell r="L323">
            <v>0</v>
          </cell>
          <cell r="M323">
            <v>1045.6400000000001</v>
          </cell>
          <cell r="N323">
            <v>613.79999999999995</v>
          </cell>
          <cell r="O323">
            <v>0.01</v>
          </cell>
          <cell r="P323">
            <v>0</v>
          </cell>
          <cell r="Q323">
            <v>2577.33</v>
          </cell>
        </row>
        <row r="324">
          <cell r="A324">
            <v>55140</v>
          </cell>
          <cell r="B324" t="str">
            <v>Tires</v>
          </cell>
          <cell r="E324">
            <v>0</v>
          </cell>
          <cell r="F324">
            <v>0</v>
          </cell>
          <cell r="G324">
            <v>0</v>
          </cell>
          <cell r="H324">
            <v>0</v>
          </cell>
          <cell r="I324">
            <v>0</v>
          </cell>
          <cell r="J324">
            <v>0</v>
          </cell>
          <cell r="K324">
            <v>0</v>
          </cell>
          <cell r="L324">
            <v>0</v>
          </cell>
          <cell r="M324">
            <v>0</v>
          </cell>
          <cell r="N324">
            <v>0</v>
          </cell>
          <cell r="O324">
            <v>0</v>
          </cell>
          <cell r="P324">
            <v>0</v>
          </cell>
          <cell r="Q324">
            <v>0</v>
          </cell>
        </row>
        <row r="325">
          <cell r="A325">
            <v>55142</v>
          </cell>
          <cell r="B325" t="str">
            <v>Fuel Expense</v>
          </cell>
          <cell r="E325">
            <v>0</v>
          </cell>
          <cell r="F325">
            <v>0</v>
          </cell>
          <cell r="G325">
            <v>0</v>
          </cell>
          <cell r="H325">
            <v>0</v>
          </cell>
          <cell r="I325">
            <v>0</v>
          </cell>
          <cell r="J325">
            <v>0</v>
          </cell>
          <cell r="K325">
            <v>0</v>
          </cell>
          <cell r="L325">
            <v>0</v>
          </cell>
          <cell r="M325">
            <v>0</v>
          </cell>
          <cell r="N325">
            <v>0</v>
          </cell>
          <cell r="O325">
            <v>0</v>
          </cell>
          <cell r="P325">
            <v>0</v>
          </cell>
          <cell r="Q325">
            <v>0</v>
          </cell>
        </row>
        <row r="326">
          <cell r="A326">
            <v>55143</v>
          </cell>
          <cell r="B326" t="str">
            <v>Corporate Medical Waste Supplies</v>
          </cell>
          <cell r="E326">
            <v>0</v>
          </cell>
          <cell r="F326">
            <v>0</v>
          </cell>
          <cell r="G326">
            <v>0</v>
          </cell>
          <cell r="H326">
            <v>0</v>
          </cell>
          <cell r="I326">
            <v>0</v>
          </cell>
          <cell r="J326">
            <v>0</v>
          </cell>
          <cell r="K326">
            <v>0</v>
          </cell>
          <cell r="L326">
            <v>0</v>
          </cell>
          <cell r="M326">
            <v>0</v>
          </cell>
          <cell r="N326">
            <v>0</v>
          </cell>
          <cell r="O326">
            <v>0</v>
          </cell>
          <cell r="P326">
            <v>0</v>
          </cell>
          <cell r="Q326">
            <v>0</v>
          </cell>
        </row>
        <row r="327">
          <cell r="A327">
            <v>55146</v>
          </cell>
          <cell r="B327" t="str">
            <v>Oil and Grease</v>
          </cell>
          <cell r="E327">
            <v>0</v>
          </cell>
          <cell r="F327">
            <v>0</v>
          </cell>
          <cell r="G327">
            <v>0</v>
          </cell>
          <cell r="H327">
            <v>0</v>
          </cell>
          <cell r="I327">
            <v>0</v>
          </cell>
          <cell r="J327">
            <v>0</v>
          </cell>
          <cell r="K327">
            <v>0</v>
          </cell>
          <cell r="L327">
            <v>0</v>
          </cell>
          <cell r="M327">
            <v>0</v>
          </cell>
          <cell r="N327">
            <v>0</v>
          </cell>
          <cell r="O327">
            <v>0</v>
          </cell>
          <cell r="P327">
            <v>0</v>
          </cell>
          <cell r="Q327">
            <v>0</v>
          </cell>
        </row>
        <row r="328">
          <cell r="A328">
            <v>55147</v>
          </cell>
          <cell r="B328" t="str">
            <v>Outside Repairs</v>
          </cell>
          <cell r="E328">
            <v>0</v>
          </cell>
          <cell r="F328">
            <v>0</v>
          </cell>
          <cell r="G328">
            <v>0</v>
          </cell>
          <cell r="H328">
            <v>0</v>
          </cell>
          <cell r="I328">
            <v>0</v>
          </cell>
          <cell r="J328">
            <v>0</v>
          </cell>
          <cell r="K328">
            <v>0</v>
          </cell>
          <cell r="L328">
            <v>0</v>
          </cell>
          <cell r="M328">
            <v>0</v>
          </cell>
          <cell r="N328">
            <v>0</v>
          </cell>
          <cell r="O328">
            <v>0</v>
          </cell>
          <cell r="P328">
            <v>0</v>
          </cell>
          <cell r="Q328">
            <v>0</v>
          </cell>
        </row>
        <row r="329">
          <cell r="A329">
            <v>55148</v>
          </cell>
          <cell r="B329" t="str">
            <v>Allocated Exp In - District</v>
          </cell>
          <cell r="E329">
            <v>0</v>
          </cell>
          <cell r="F329">
            <v>0</v>
          </cell>
          <cell r="G329">
            <v>0</v>
          </cell>
          <cell r="H329">
            <v>0</v>
          </cell>
          <cell r="I329">
            <v>0</v>
          </cell>
          <cell r="J329">
            <v>0</v>
          </cell>
          <cell r="K329">
            <v>0</v>
          </cell>
          <cell r="L329">
            <v>0</v>
          </cell>
          <cell r="M329">
            <v>0</v>
          </cell>
          <cell r="N329">
            <v>0</v>
          </cell>
          <cell r="O329">
            <v>0</v>
          </cell>
          <cell r="P329">
            <v>0</v>
          </cell>
          <cell r="Q329">
            <v>0</v>
          </cell>
        </row>
        <row r="330">
          <cell r="A330">
            <v>55149</v>
          </cell>
          <cell r="B330" t="str">
            <v>Allocated Exp In Out - District</v>
          </cell>
          <cell r="E330">
            <v>0</v>
          </cell>
          <cell r="F330">
            <v>0</v>
          </cell>
          <cell r="G330">
            <v>0</v>
          </cell>
          <cell r="H330">
            <v>0</v>
          </cell>
          <cell r="I330">
            <v>0</v>
          </cell>
          <cell r="J330">
            <v>0</v>
          </cell>
          <cell r="K330">
            <v>0</v>
          </cell>
          <cell r="L330">
            <v>0</v>
          </cell>
          <cell r="M330">
            <v>0</v>
          </cell>
          <cell r="N330">
            <v>0</v>
          </cell>
          <cell r="O330">
            <v>0</v>
          </cell>
          <cell r="P330">
            <v>0</v>
          </cell>
          <cell r="Q330">
            <v>0</v>
          </cell>
        </row>
        <row r="331">
          <cell r="A331">
            <v>55150</v>
          </cell>
          <cell r="B331" t="str">
            <v>Utilities</v>
          </cell>
          <cell r="E331">
            <v>145.91</v>
          </cell>
          <cell r="F331">
            <v>170</v>
          </cell>
          <cell r="G331">
            <v>160.13999999999999</v>
          </cell>
          <cell r="H331">
            <v>153.57</v>
          </cell>
          <cell r="I331">
            <v>132.77000000000001</v>
          </cell>
          <cell r="J331">
            <v>124.01</v>
          </cell>
          <cell r="K331">
            <v>109.77</v>
          </cell>
          <cell r="L331">
            <v>522.32000000000005</v>
          </cell>
          <cell r="M331">
            <v>123.5</v>
          </cell>
          <cell r="N331">
            <v>114.69</v>
          </cell>
          <cell r="O331">
            <v>122.68</v>
          </cell>
          <cell r="P331">
            <v>122.68</v>
          </cell>
          <cell r="Q331">
            <v>2002.04</v>
          </cell>
        </row>
        <row r="332">
          <cell r="A332">
            <v>55181</v>
          </cell>
          <cell r="B332" t="str">
            <v>Freight</v>
          </cell>
          <cell r="E332">
            <v>0</v>
          </cell>
          <cell r="F332">
            <v>0</v>
          </cell>
          <cell r="G332">
            <v>0</v>
          </cell>
          <cell r="H332">
            <v>0</v>
          </cell>
          <cell r="I332">
            <v>0</v>
          </cell>
          <cell r="J332">
            <v>0</v>
          </cell>
          <cell r="K332">
            <v>0</v>
          </cell>
          <cell r="L332">
            <v>0</v>
          </cell>
          <cell r="M332">
            <v>0</v>
          </cell>
          <cell r="N332">
            <v>0</v>
          </cell>
          <cell r="O332">
            <v>0</v>
          </cell>
          <cell r="P332">
            <v>0</v>
          </cell>
          <cell r="Q332">
            <v>0</v>
          </cell>
        </row>
        <row r="333">
          <cell r="A333">
            <v>55335</v>
          </cell>
          <cell r="B333" t="str">
            <v>Miscellaneous</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v>55900</v>
          </cell>
          <cell r="B334" t="str">
            <v>Capitalized Costs</v>
          </cell>
          <cell r="E334">
            <v>0</v>
          </cell>
          <cell r="F334">
            <v>0</v>
          </cell>
          <cell r="G334">
            <v>0</v>
          </cell>
          <cell r="H334">
            <v>0</v>
          </cell>
          <cell r="I334">
            <v>0</v>
          </cell>
          <cell r="J334">
            <v>0</v>
          </cell>
          <cell r="K334">
            <v>0</v>
          </cell>
          <cell r="L334">
            <v>0</v>
          </cell>
          <cell r="M334">
            <v>0</v>
          </cell>
          <cell r="N334">
            <v>0</v>
          </cell>
          <cell r="O334">
            <v>0</v>
          </cell>
          <cell r="P334">
            <v>0</v>
          </cell>
          <cell r="Q334">
            <v>0</v>
          </cell>
        </row>
        <row r="335">
          <cell r="A335">
            <v>55998</v>
          </cell>
          <cell r="B335" t="str">
            <v>Allocation Out - District</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v>55999</v>
          </cell>
          <cell r="B336" t="str">
            <v>Allocation Out - Out District</v>
          </cell>
          <cell r="E336">
            <v>0</v>
          </cell>
          <cell r="F336">
            <v>0</v>
          </cell>
          <cell r="G336">
            <v>0</v>
          </cell>
          <cell r="H336">
            <v>0</v>
          </cell>
          <cell r="I336">
            <v>0</v>
          </cell>
          <cell r="J336">
            <v>0</v>
          </cell>
          <cell r="K336">
            <v>0</v>
          </cell>
          <cell r="L336">
            <v>0</v>
          </cell>
          <cell r="M336">
            <v>0</v>
          </cell>
          <cell r="N336">
            <v>0</v>
          </cell>
          <cell r="O336">
            <v>0</v>
          </cell>
          <cell r="P336">
            <v>0</v>
          </cell>
          <cell r="Q336">
            <v>0</v>
          </cell>
        </row>
        <row r="337">
          <cell r="A337" t="str">
            <v>Total Container</v>
          </cell>
          <cell r="E337">
            <v>22798.61</v>
          </cell>
          <cell r="F337">
            <v>21377.199999999997</v>
          </cell>
          <cell r="G337">
            <v>23084.41</v>
          </cell>
          <cell r="H337">
            <v>28922.319999999996</v>
          </cell>
          <cell r="I337">
            <v>20265.18</v>
          </cell>
          <cell r="J337">
            <v>19561.219999999998</v>
          </cell>
          <cell r="K337">
            <v>23043.72</v>
          </cell>
          <cell r="L337">
            <v>25697.919999999998</v>
          </cell>
          <cell r="M337">
            <v>22274.94</v>
          </cell>
          <cell r="N337">
            <v>17330.62</v>
          </cell>
          <cell r="O337">
            <v>19022.799999999996</v>
          </cell>
          <cell r="P337">
            <v>19436.920000000002</v>
          </cell>
          <cell r="Q337">
            <v>262815.86</v>
          </cell>
        </row>
        <row r="339">
          <cell r="A339" t="str">
            <v>Supervisor</v>
          </cell>
        </row>
        <row r="340">
          <cell r="A340">
            <v>56010</v>
          </cell>
          <cell r="B340" t="str">
            <v>Salaries</v>
          </cell>
          <cell r="E340">
            <v>21484.6</v>
          </cell>
          <cell r="F340">
            <v>20461.52</v>
          </cell>
          <cell r="G340">
            <v>23530.74</v>
          </cell>
          <cell r="H340">
            <v>22507.68</v>
          </cell>
          <cell r="I340">
            <v>21484.6</v>
          </cell>
          <cell r="J340">
            <v>22507.66</v>
          </cell>
          <cell r="K340">
            <v>22636.52</v>
          </cell>
          <cell r="L340">
            <v>22649.4</v>
          </cell>
          <cell r="M340">
            <v>22649.39</v>
          </cell>
          <cell r="N340">
            <v>21768.59</v>
          </cell>
          <cell r="O340">
            <v>22733.7</v>
          </cell>
          <cell r="P340">
            <v>23898.34</v>
          </cell>
          <cell r="Q340">
            <v>268312.74</v>
          </cell>
        </row>
        <row r="341">
          <cell r="A341">
            <v>56020</v>
          </cell>
          <cell r="B341" t="str">
            <v>Wages Regular</v>
          </cell>
          <cell r="E341">
            <v>4948.7299999999996</v>
          </cell>
          <cell r="F341">
            <v>4243.8599999999997</v>
          </cell>
          <cell r="G341">
            <v>5249.43</v>
          </cell>
          <cell r="H341">
            <v>5618.66</v>
          </cell>
          <cell r="I341">
            <v>4920.93</v>
          </cell>
          <cell r="J341">
            <v>5799.39</v>
          </cell>
          <cell r="K341">
            <v>5404.71</v>
          </cell>
          <cell r="L341">
            <v>5365.56</v>
          </cell>
          <cell r="M341">
            <v>4903.59</v>
          </cell>
          <cell r="N341">
            <v>5263.01</v>
          </cell>
          <cell r="O341">
            <v>5800.6</v>
          </cell>
          <cell r="P341">
            <v>5428.54</v>
          </cell>
          <cell r="Q341">
            <v>62947.01</v>
          </cell>
        </row>
        <row r="342">
          <cell r="A342">
            <v>56025</v>
          </cell>
          <cell r="B342" t="str">
            <v>Wages O.T.</v>
          </cell>
          <cell r="E342">
            <v>515.38</v>
          </cell>
          <cell r="F342">
            <v>23.34</v>
          </cell>
          <cell r="G342">
            <v>199.47</v>
          </cell>
          <cell r="H342">
            <v>439.74</v>
          </cell>
          <cell r="I342">
            <v>937.69</v>
          </cell>
          <cell r="J342">
            <v>676.04</v>
          </cell>
          <cell r="K342">
            <v>89.23</v>
          </cell>
          <cell r="L342">
            <v>691.05</v>
          </cell>
          <cell r="M342">
            <v>707.32</v>
          </cell>
          <cell r="N342">
            <v>322.20999999999998</v>
          </cell>
          <cell r="O342">
            <v>737.63</v>
          </cell>
          <cell r="P342">
            <v>791.29</v>
          </cell>
          <cell r="Q342">
            <v>6130.3899999999994</v>
          </cell>
        </row>
        <row r="343">
          <cell r="A343">
            <v>56035</v>
          </cell>
          <cell r="B343" t="str">
            <v>Safety Bonuses</v>
          </cell>
          <cell r="E343">
            <v>0</v>
          </cell>
          <cell r="F343">
            <v>0</v>
          </cell>
          <cell r="G343">
            <v>0</v>
          </cell>
          <cell r="H343">
            <v>0</v>
          </cell>
          <cell r="I343">
            <v>0</v>
          </cell>
          <cell r="J343">
            <v>0</v>
          </cell>
          <cell r="K343">
            <v>0</v>
          </cell>
          <cell r="L343">
            <v>0</v>
          </cell>
          <cell r="M343">
            <v>0</v>
          </cell>
          <cell r="N343">
            <v>0</v>
          </cell>
          <cell r="O343">
            <v>0</v>
          </cell>
          <cell r="P343">
            <v>0</v>
          </cell>
          <cell r="Q343">
            <v>0</v>
          </cell>
        </row>
        <row r="344">
          <cell r="A344">
            <v>56036</v>
          </cell>
          <cell r="B344" t="str">
            <v>Other Bonus/Commission - Non-Safety</v>
          </cell>
          <cell r="E344">
            <v>0</v>
          </cell>
          <cell r="F344">
            <v>0</v>
          </cell>
          <cell r="G344">
            <v>0</v>
          </cell>
          <cell r="H344">
            <v>0</v>
          </cell>
          <cell r="I344">
            <v>0</v>
          </cell>
          <cell r="J344">
            <v>0</v>
          </cell>
          <cell r="K344">
            <v>0</v>
          </cell>
          <cell r="L344">
            <v>0</v>
          </cell>
          <cell r="M344">
            <v>0</v>
          </cell>
          <cell r="N344">
            <v>0</v>
          </cell>
          <cell r="O344">
            <v>0</v>
          </cell>
          <cell r="P344">
            <v>0</v>
          </cell>
          <cell r="Q344">
            <v>0</v>
          </cell>
        </row>
        <row r="345">
          <cell r="A345">
            <v>56037</v>
          </cell>
          <cell r="B345" t="str">
            <v>Termination Pay</v>
          </cell>
          <cell r="E345">
            <v>0</v>
          </cell>
          <cell r="F345">
            <v>0</v>
          </cell>
          <cell r="G345">
            <v>0</v>
          </cell>
          <cell r="H345">
            <v>0</v>
          </cell>
          <cell r="I345">
            <v>0</v>
          </cell>
          <cell r="J345">
            <v>0</v>
          </cell>
          <cell r="K345">
            <v>0</v>
          </cell>
          <cell r="L345">
            <v>0</v>
          </cell>
          <cell r="M345">
            <v>0</v>
          </cell>
          <cell r="N345">
            <v>0</v>
          </cell>
          <cell r="O345">
            <v>0</v>
          </cell>
          <cell r="P345">
            <v>0</v>
          </cell>
          <cell r="Q345">
            <v>0</v>
          </cell>
        </row>
        <row r="346">
          <cell r="A346">
            <v>56045</v>
          </cell>
          <cell r="B346" t="str">
            <v>Contract Labor</v>
          </cell>
          <cell r="E346">
            <v>0</v>
          </cell>
          <cell r="F346">
            <v>0</v>
          </cell>
          <cell r="G346">
            <v>0</v>
          </cell>
          <cell r="H346">
            <v>0</v>
          </cell>
          <cell r="I346">
            <v>0</v>
          </cell>
          <cell r="J346">
            <v>0</v>
          </cell>
          <cell r="K346">
            <v>0</v>
          </cell>
          <cell r="L346">
            <v>0</v>
          </cell>
          <cell r="M346">
            <v>0</v>
          </cell>
          <cell r="N346">
            <v>0</v>
          </cell>
          <cell r="O346">
            <v>0</v>
          </cell>
          <cell r="P346">
            <v>0</v>
          </cell>
          <cell r="Q346">
            <v>0</v>
          </cell>
        </row>
        <row r="347">
          <cell r="A347">
            <v>56050</v>
          </cell>
          <cell r="B347" t="str">
            <v>Payroll Taxes</v>
          </cell>
          <cell r="E347">
            <v>3178.64</v>
          </cell>
          <cell r="F347">
            <v>2251.66</v>
          </cell>
          <cell r="G347">
            <v>2524.9499999999998</v>
          </cell>
          <cell r="H347">
            <v>2497.5100000000002</v>
          </cell>
          <cell r="I347">
            <v>2309.15</v>
          </cell>
          <cell r="J347">
            <v>2588.5</v>
          </cell>
          <cell r="K347">
            <v>2219.94</v>
          </cell>
          <cell r="L347">
            <v>1586.57</v>
          </cell>
          <cell r="M347">
            <v>1804.92</v>
          </cell>
          <cell r="N347">
            <v>1787.26</v>
          </cell>
          <cell r="O347">
            <v>1971.2</v>
          </cell>
          <cell r="P347">
            <v>1725.76</v>
          </cell>
          <cell r="Q347">
            <v>26446.059999999994</v>
          </cell>
        </row>
        <row r="348">
          <cell r="A348">
            <v>56060</v>
          </cell>
          <cell r="B348" t="str">
            <v>Group Insurance</v>
          </cell>
          <cell r="E348">
            <v>2508.5</v>
          </cell>
          <cell r="F348">
            <v>2315.5</v>
          </cell>
          <cell r="G348">
            <v>2043</v>
          </cell>
          <cell r="H348">
            <v>2781</v>
          </cell>
          <cell r="I348">
            <v>2412</v>
          </cell>
          <cell r="J348">
            <v>1237</v>
          </cell>
          <cell r="K348">
            <v>1237</v>
          </cell>
          <cell r="L348">
            <v>1237</v>
          </cell>
          <cell r="M348">
            <v>868</v>
          </cell>
          <cell r="N348">
            <v>1606</v>
          </cell>
          <cell r="O348">
            <v>1237</v>
          </cell>
          <cell r="P348">
            <v>1237</v>
          </cell>
          <cell r="Q348">
            <v>20719</v>
          </cell>
        </row>
        <row r="349">
          <cell r="A349">
            <v>56065</v>
          </cell>
          <cell r="B349" t="str">
            <v>Vacation Pay</v>
          </cell>
          <cell r="E349">
            <v>2015.83</v>
          </cell>
          <cell r="F349">
            <v>1112.7</v>
          </cell>
          <cell r="G349">
            <v>1240.4000000000001</v>
          </cell>
          <cell r="H349">
            <v>1221.3699999999999</v>
          </cell>
          <cell r="I349">
            <v>1789.21</v>
          </cell>
          <cell r="J349">
            <v>2096.9899999999998</v>
          </cell>
          <cell r="K349">
            <v>-3773.2</v>
          </cell>
          <cell r="L349">
            <v>-940.29</v>
          </cell>
          <cell r="M349">
            <v>2549.7399999999998</v>
          </cell>
          <cell r="N349">
            <v>360.95</v>
          </cell>
          <cell r="O349">
            <v>2162.4499999999998</v>
          </cell>
          <cell r="P349">
            <v>2200.5700000000002</v>
          </cell>
          <cell r="Q349">
            <v>12036.72</v>
          </cell>
        </row>
        <row r="350">
          <cell r="A350">
            <v>56070</v>
          </cell>
          <cell r="B350" t="str">
            <v>Sick Pay</v>
          </cell>
          <cell r="E350">
            <v>-88.92</v>
          </cell>
          <cell r="F350">
            <v>208.16</v>
          </cell>
          <cell r="G350">
            <v>-102.08</v>
          </cell>
          <cell r="H350">
            <v>0</v>
          </cell>
          <cell r="I350">
            <v>487.17</v>
          </cell>
          <cell r="J350">
            <v>-182.69</v>
          </cell>
          <cell r="K350">
            <v>304.48</v>
          </cell>
          <cell r="L350">
            <v>182.69</v>
          </cell>
          <cell r="M350">
            <v>124.67</v>
          </cell>
          <cell r="N350">
            <v>66.48</v>
          </cell>
          <cell r="O350">
            <v>0</v>
          </cell>
          <cell r="P350">
            <v>0</v>
          </cell>
          <cell r="Q350">
            <v>999.96000000000015</v>
          </cell>
        </row>
        <row r="351">
          <cell r="A351">
            <v>56086</v>
          </cell>
          <cell r="B351" t="str">
            <v>Safety and Training</v>
          </cell>
          <cell r="E351">
            <v>86.34</v>
          </cell>
          <cell r="F351">
            <v>16.23</v>
          </cell>
          <cell r="G351">
            <v>31.23</v>
          </cell>
          <cell r="H351">
            <v>21.48</v>
          </cell>
          <cell r="I351">
            <v>0</v>
          </cell>
          <cell r="J351">
            <v>64.92</v>
          </cell>
          <cell r="K351">
            <v>0</v>
          </cell>
          <cell r="L351">
            <v>80.650000000000006</v>
          </cell>
          <cell r="M351">
            <v>0</v>
          </cell>
          <cell r="N351">
            <v>121.71</v>
          </cell>
          <cell r="O351">
            <v>0</v>
          </cell>
          <cell r="P351">
            <v>0</v>
          </cell>
          <cell r="Q351">
            <v>422.56</v>
          </cell>
        </row>
        <row r="352">
          <cell r="A352">
            <v>56090</v>
          </cell>
          <cell r="B352" t="str">
            <v>Uniforms</v>
          </cell>
          <cell r="E352">
            <v>356.19</v>
          </cell>
          <cell r="F352">
            <v>519.97</v>
          </cell>
          <cell r="G352">
            <v>1421.43</v>
          </cell>
          <cell r="H352">
            <v>967.63</v>
          </cell>
          <cell r="I352">
            <v>1153.95</v>
          </cell>
          <cell r="J352">
            <v>1314.26</v>
          </cell>
          <cell r="K352">
            <v>1629.69</v>
          </cell>
          <cell r="L352">
            <v>1082.08</v>
          </cell>
          <cell r="M352">
            <v>1087.67</v>
          </cell>
          <cell r="N352">
            <v>1240.51</v>
          </cell>
          <cell r="O352">
            <v>1230.1199999999999</v>
          </cell>
          <cell r="P352">
            <v>1719.85</v>
          </cell>
          <cell r="Q352">
            <v>13723.35</v>
          </cell>
        </row>
        <row r="353">
          <cell r="A353">
            <v>56095</v>
          </cell>
          <cell r="B353" t="str">
            <v>Empl &amp; Commun Activ</v>
          </cell>
          <cell r="E353">
            <v>242.51</v>
          </cell>
          <cell r="F353">
            <v>-88.98</v>
          </cell>
          <cell r="G353">
            <v>0</v>
          </cell>
          <cell r="H353">
            <v>30.82</v>
          </cell>
          <cell r="I353">
            <v>161.91999999999999</v>
          </cell>
          <cell r="J353">
            <v>154.44999999999999</v>
          </cell>
          <cell r="K353">
            <v>0</v>
          </cell>
          <cell r="L353">
            <v>81.739999999999995</v>
          </cell>
          <cell r="M353">
            <v>97.68</v>
          </cell>
          <cell r="N353">
            <v>250.97</v>
          </cell>
          <cell r="O353">
            <v>-60.35</v>
          </cell>
          <cell r="P353">
            <v>0</v>
          </cell>
          <cell r="Q353">
            <v>870.75999999999988</v>
          </cell>
        </row>
        <row r="354">
          <cell r="A354">
            <v>56105</v>
          </cell>
          <cell r="B354" t="str">
            <v>Employee Relocation</v>
          </cell>
          <cell r="E354">
            <v>0</v>
          </cell>
          <cell r="F354">
            <v>0</v>
          </cell>
          <cell r="G354">
            <v>0</v>
          </cell>
          <cell r="H354">
            <v>0</v>
          </cell>
          <cell r="I354">
            <v>0</v>
          </cell>
          <cell r="J354">
            <v>0</v>
          </cell>
          <cell r="K354">
            <v>0</v>
          </cell>
          <cell r="L354">
            <v>0</v>
          </cell>
          <cell r="M354">
            <v>0</v>
          </cell>
          <cell r="N354">
            <v>0</v>
          </cell>
          <cell r="O354">
            <v>0</v>
          </cell>
          <cell r="P354">
            <v>0</v>
          </cell>
          <cell r="Q354">
            <v>0</v>
          </cell>
        </row>
        <row r="355">
          <cell r="A355">
            <v>56108</v>
          </cell>
          <cell r="B355" t="str">
            <v>School Tuition</v>
          </cell>
          <cell r="E355">
            <v>0</v>
          </cell>
          <cell r="F355">
            <v>0</v>
          </cell>
          <cell r="G355">
            <v>0</v>
          </cell>
          <cell r="H355">
            <v>0</v>
          </cell>
          <cell r="I355">
            <v>0</v>
          </cell>
          <cell r="J355">
            <v>0</v>
          </cell>
          <cell r="K355">
            <v>0</v>
          </cell>
          <cell r="L355">
            <v>0</v>
          </cell>
          <cell r="M355">
            <v>0</v>
          </cell>
          <cell r="N355">
            <v>0</v>
          </cell>
          <cell r="O355">
            <v>0</v>
          </cell>
          <cell r="P355">
            <v>0</v>
          </cell>
          <cell r="Q355">
            <v>0</v>
          </cell>
        </row>
        <row r="356">
          <cell r="A356">
            <v>56115</v>
          </cell>
          <cell r="B356" t="str">
            <v>Pension and Profit Sharing</v>
          </cell>
          <cell r="E356">
            <v>259.32</v>
          </cell>
          <cell r="F356">
            <v>257.68</v>
          </cell>
          <cell r="G356">
            <v>386.43</v>
          </cell>
          <cell r="H356">
            <v>258.10000000000002</v>
          </cell>
          <cell r="I356">
            <v>332.41</v>
          </cell>
          <cell r="J356">
            <v>433.93</v>
          </cell>
          <cell r="K356">
            <v>427.05</v>
          </cell>
          <cell r="L356">
            <v>424.39</v>
          </cell>
          <cell r="M356">
            <v>428.34</v>
          </cell>
          <cell r="N356">
            <v>657.37</v>
          </cell>
          <cell r="O356">
            <v>545.69000000000005</v>
          </cell>
          <cell r="P356">
            <v>433.37</v>
          </cell>
          <cell r="Q356">
            <v>4844.0800000000008</v>
          </cell>
        </row>
        <row r="357">
          <cell r="A357">
            <v>56116</v>
          </cell>
          <cell r="B357" t="str">
            <v>Union Benefit Expense</v>
          </cell>
          <cell r="E357">
            <v>0</v>
          </cell>
          <cell r="F357">
            <v>0</v>
          </cell>
          <cell r="G357">
            <v>0</v>
          </cell>
          <cell r="H357">
            <v>0</v>
          </cell>
          <cell r="I357">
            <v>0</v>
          </cell>
          <cell r="J357">
            <v>0</v>
          </cell>
          <cell r="K357">
            <v>0</v>
          </cell>
          <cell r="L357">
            <v>0</v>
          </cell>
          <cell r="M357">
            <v>0</v>
          </cell>
          <cell r="N357">
            <v>0</v>
          </cell>
          <cell r="O357">
            <v>0</v>
          </cell>
          <cell r="P357">
            <v>0</v>
          </cell>
          <cell r="Q357">
            <v>0</v>
          </cell>
        </row>
        <row r="358">
          <cell r="A358">
            <v>56117</v>
          </cell>
          <cell r="B358" t="str">
            <v>Union Pension</v>
          </cell>
          <cell r="E358">
            <v>0</v>
          </cell>
          <cell r="F358">
            <v>0</v>
          </cell>
          <cell r="G358">
            <v>0</v>
          </cell>
          <cell r="H358">
            <v>0</v>
          </cell>
          <cell r="I358">
            <v>0</v>
          </cell>
          <cell r="J358">
            <v>0</v>
          </cell>
          <cell r="K358">
            <v>0</v>
          </cell>
          <cell r="L358">
            <v>0</v>
          </cell>
          <cell r="M358">
            <v>0</v>
          </cell>
          <cell r="N358">
            <v>0</v>
          </cell>
          <cell r="O358">
            <v>0</v>
          </cell>
          <cell r="P358">
            <v>0</v>
          </cell>
          <cell r="Q358">
            <v>0</v>
          </cell>
        </row>
        <row r="359">
          <cell r="A359">
            <v>56125</v>
          </cell>
          <cell r="B359" t="str">
            <v>Operating Supplies</v>
          </cell>
          <cell r="E359">
            <v>391.66</v>
          </cell>
          <cell r="F359">
            <v>526.79999999999995</v>
          </cell>
          <cell r="G359">
            <v>580.32000000000005</v>
          </cell>
          <cell r="H359">
            <v>1039.98</v>
          </cell>
          <cell r="I359">
            <v>-623.28</v>
          </cell>
          <cell r="J359">
            <v>102.55</v>
          </cell>
          <cell r="K359">
            <v>582.14</v>
          </cell>
          <cell r="L359">
            <v>366.9</v>
          </cell>
          <cell r="M359">
            <v>350.1</v>
          </cell>
          <cell r="N359">
            <v>0</v>
          </cell>
          <cell r="O359">
            <v>255.27</v>
          </cell>
          <cell r="P359">
            <v>127.61</v>
          </cell>
          <cell r="Q359">
            <v>3700.05</v>
          </cell>
        </row>
        <row r="360">
          <cell r="A360">
            <v>56140</v>
          </cell>
          <cell r="B360" t="str">
            <v>Tires</v>
          </cell>
          <cell r="E360">
            <v>0</v>
          </cell>
          <cell r="F360">
            <v>0</v>
          </cell>
          <cell r="G360">
            <v>0</v>
          </cell>
          <cell r="H360">
            <v>0</v>
          </cell>
          <cell r="I360">
            <v>0</v>
          </cell>
          <cell r="J360">
            <v>0</v>
          </cell>
          <cell r="K360">
            <v>0</v>
          </cell>
          <cell r="L360">
            <v>0</v>
          </cell>
          <cell r="M360">
            <v>0</v>
          </cell>
          <cell r="N360">
            <v>0</v>
          </cell>
          <cell r="O360">
            <v>0</v>
          </cell>
          <cell r="P360">
            <v>0</v>
          </cell>
          <cell r="Q360">
            <v>0</v>
          </cell>
        </row>
        <row r="361">
          <cell r="A361">
            <v>56142</v>
          </cell>
          <cell r="B361" t="str">
            <v>Fuel Expense</v>
          </cell>
          <cell r="E361">
            <v>0</v>
          </cell>
          <cell r="F361">
            <v>0</v>
          </cell>
          <cell r="G361">
            <v>0</v>
          </cell>
          <cell r="H361">
            <v>0</v>
          </cell>
          <cell r="I361">
            <v>0</v>
          </cell>
          <cell r="J361">
            <v>0</v>
          </cell>
          <cell r="K361">
            <v>0</v>
          </cell>
          <cell r="L361">
            <v>0</v>
          </cell>
          <cell r="M361">
            <v>0</v>
          </cell>
          <cell r="N361">
            <v>0</v>
          </cell>
          <cell r="O361">
            <v>0</v>
          </cell>
          <cell r="P361">
            <v>0</v>
          </cell>
          <cell r="Q361">
            <v>0</v>
          </cell>
        </row>
        <row r="362">
          <cell r="A362">
            <v>56148</v>
          </cell>
          <cell r="B362" t="str">
            <v>Allocated Exp In - District</v>
          </cell>
          <cell r="E362">
            <v>0</v>
          </cell>
          <cell r="F362">
            <v>0</v>
          </cell>
          <cell r="G362">
            <v>0</v>
          </cell>
          <cell r="H362">
            <v>0</v>
          </cell>
          <cell r="I362">
            <v>0</v>
          </cell>
          <cell r="J362">
            <v>0</v>
          </cell>
          <cell r="K362">
            <v>0</v>
          </cell>
          <cell r="L362">
            <v>0</v>
          </cell>
          <cell r="M362">
            <v>0</v>
          </cell>
          <cell r="N362">
            <v>0</v>
          </cell>
          <cell r="O362">
            <v>0</v>
          </cell>
          <cell r="P362">
            <v>0</v>
          </cell>
          <cell r="Q362">
            <v>0</v>
          </cell>
        </row>
        <row r="363">
          <cell r="A363">
            <v>56149</v>
          </cell>
          <cell r="B363" t="str">
            <v>Allocated Exp In Out - District</v>
          </cell>
          <cell r="E363">
            <v>0</v>
          </cell>
          <cell r="F363">
            <v>0</v>
          </cell>
          <cell r="G363">
            <v>0</v>
          </cell>
          <cell r="H363">
            <v>0</v>
          </cell>
          <cell r="I363">
            <v>0</v>
          </cell>
          <cell r="J363">
            <v>0</v>
          </cell>
          <cell r="K363">
            <v>0</v>
          </cell>
          <cell r="L363">
            <v>0</v>
          </cell>
          <cell r="M363">
            <v>0</v>
          </cell>
          <cell r="N363">
            <v>0</v>
          </cell>
          <cell r="O363">
            <v>0</v>
          </cell>
          <cell r="P363">
            <v>0</v>
          </cell>
          <cell r="Q363">
            <v>0</v>
          </cell>
        </row>
        <row r="364">
          <cell r="A364">
            <v>56165</v>
          </cell>
          <cell r="B364" t="str">
            <v>Communications</v>
          </cell>
          <cell r="E364">
            <v>1519.45</v>
          </cell>
          <cell r="F364">
            <v>1450.07</v>
          </cell>
          <cell r="G364">
            <v>1554.65</v>
          </cell>
          <cell r="H364">
            <v>4434.3500000000004</v>
          </cell>
          <cell r="I364">
            <v>-1597.73</v>
          </cell>
          <cell r="J364">
            <v>1513.67</v>
          </cell>
          <cell r="K364">
            <v>1505.33</v>
          </cell>
          <cell r="L364">
            <v>5156.7</v>
          </cell>
          <cell r="M364">
            <v>1422.01</v>
          </cell>
          <cell r="N364">
            <v>1404.71</v>
          </cell>
          <cell r="O364">
            <v>4969.07</v>
          </cell>
          <cell r="P364">
            <v>2885.81</v>
          </cell>
          <cell r="Q364">
            <v>26218.09</v>
          </cell>
        </row>
        <row r="365">
          <cell r="A365">
            <v>56200</v>
          </cell>
          <cell r="B365" t="str">
            <v>Travel</v>
          </cell>
          <cell r="E365">
            <v>0</v>
          </cell>
          <cell r="F365">
            <v>23</v>
          </cell>
          <cell r="G365">
            <v>32.75</v>
          </cell>
          <cell r="H365">
            <v>17.62</v>
          </cell>
          <cell r="I365">
            <v>0</v>
          </cell>
          <cell r="J365">
            <v>0</v>
          </cell>
          <cell r="K365">
            <v>0</v>
          </cell>
          <cell r="L365">
            <v>0</v>
          </cell>
          <cell r="M365">
            <v>0</v>
          </cell>
          <cell r="N365">
            <v>14.84</v>
          </cell>
          <cell r="O365">
            <v>-12.97</v>
          </cell>
          <cell r="P365">
            <v>0</v>
          </cell>
          <cell r="Q365">
            <v>75.240000000000009</v>
          </cell>
        </row>
        <row r="366">
          <cell r="A366">
            <v>56201</v>
          </cell>
          <cell r="B366" t="str">
            <v>Meal and Entertainment</v>
          </cell>
          <cell r="E366">
            <v>0</v>
          </cell>
          <cell r="F366">
            <v>0</v>
          </cell>
          <cell r="G366">
            <v>0</v>
          </cell>
          <cell r="H366">
            <v>0</v>
          </cell>
          <cell r="I366">
            <v>0</v>
          </cell>
          <cell r="J366">
            <v>34.36</v>
          </cell>
          <cell r="K366">
            <v>0</v>
          </cell>
          <cell r="L366">
            <v>0</v>
          </cell>
          <cell r="M366">
            <v>0</v>
          </cell>
          <cell r="N366">
            <v>348.63</v>
          </cell>
          <cell r="O366">
            <v>-333.79</v>
          </cell>
          <cell r="P366">
            <v>0</v>
          </cell>
          <cell r="Q366">
            <v>49.199999999999989</v>
          </cell>
        </row>
        <row r="367">
          <cell r="A367">
            <v>56210</v>
          </cell>
          <cell r="B367" t="str">
            <v>Office Supply and Equip</v>
          </cell>
          <cell r="E367">
            <v>302.63</v>
          </cell>
          <cell r="F367">
            <v>422.29</v>
          </cell>
          <cell r="G367">
            <v>391.69</v>
          </cell>
          <cell r="H367">
            <v>179.55</v>
          </cell>
          <cell r="I367">
            <v>722.74</v>
          </cell>
          <cell r="J367">
            <v>352.24</v>
          </cell>
          <cell r="K367">
            <v>0</v>
          </cell>
          <cell r="L367">
            <v>741.46</v>
          </cell>
          <cell r="M367">
            <v>364.82</v>
          </cell>
          <cell r="N367">
            <v>0</v>
          </cell>
          <cell r="O367">
            <v>886.4</v>
          </cell>
          <cell r="P367">
            <v>0</v>
          </cell>
          <cell r="Q367">
            <v>4363.8200000000006</v>
          </cell>
        </row>
        <row r="368">
          <cell r="A368">
            <v>56335</v>
          </cell>
          <cell r="B368" t="str">
            <v>Miscellaneous</v>
          </cell>
          <cell r="E368">
            <v>0</v>
          </cell>
          <cell r="F368">
            <v>0</v>
          </cell>
          <cell r="G368">
            <v>0</v>
          </cell>
          <cell r="H368">
            <v>0</v>
          </cell>
          <cell r="I368">
            <v>0</v>
          </cell>
          <cell r="J368">
            <v>0</v>
          </cell>
          <cell r="K368">
            <v>0</v>
          </cell>
          <cell r="L368">
            <v>0</v>
          </cell>
          <cell r="M368">
            <v>0</v>
          </cell>
          <cell r="N368">
            <v>0</v>
          </cell>
          <cell r="O368">
            <v>0</v>
          </cell>
          <cell r="P368">
            <v>0</v>
          </cell>
          <cell r="Q368">
            <v>0</v>
          </cell>
        </row>
        <row r="369">
          <cell r="A369">
            <v>56998</v>
          </cell>
          <cell r="B369" t="str">
            <v>Allocation Out - District</v>
          </cell>
          <cell r="E369">
            <v>0</v>
          </cell>
          <cell r="F369">
            <v>0</v>
          </cell>
          <cell r="G369">
            <v>0</v>
          </cell>
          <cell r="H369">
            <v>0</v>
          </cell>
          <cell r="I369">
            <v>0</v>
          </cell>
          <cell r="J369">
            <v>0</v>
          </cell>
          <cell r="K369">
            <v>0</v>
          </cell>
          <cell r="L369">
            <v>0</v>
          </cell>
          <cell r="M369">
            <v>0</v>
          </cell>
          <cell r="N369">
            <v>0</v>
          </cell>
          <cell r="O369">
            <v>0</v>
          </cell>
          <cell r="P369">
            <v>0</v>
          </cell>
          <cell r="Q369">
            <v>0</v>
          </cell>
        </row>
        <row r="370">
          <cell r="A370">
            <v>56999</v>
          </cell>
          <cell r="B370" t="str">
            <v>Allocation Out - Out District</v>
          </cell>
          <cell r="E370">
            <v>0</v>
          </cell>
          <cell r="F370">
            <v>0</v>
          </cell>
          <cell r="G370">
            <v>0</v>
          </cell>
          <cell r="H370">
            <v>0</v>
          </cell>
          <cell r="I370">
            <v>0</v>
          </cell>
          <cell r="J370">
            <v>0</v>
          </cell>
          <cell r="K370">
            <v>0</v>
          </cell>
          <cell r="L370">
            <v>0</v>
          </cell>
          <cell r="M370">
            <v>0</v>
          </cell>
          <cell r="N370">
            <v>0</v>
          </cell>
          <cell r="O370">
            <v>0</v>
          </cell>
          <cell r="P370">
            <v>0</v>
          </cell>
          <cell r="Q370">
            <v>0</v>
          </cell>
        </row>
        <row r="371">
          <cell r="A371" t="str">
            <v>Total Supervisor</v>
          </cell>
          <cell r="E371">
            <v>37720.86</v>
          </cell>
          <cell r="F371">
            <v>33743.800000000003</v>
          </cell>
          <cell r="G371">
            <v>39084.410000000011</v>
          </cell>
          <cell r="H371">
            <v>42015.490000000013</v>
          </cell>
          <cell r="I371">
            <v>34490.759999999995</v>
          </cell>
          <cell r="J371">
            <v>38693.26999999999</v>
          </cell>
          <cell r="K371">
            <v>32262.889999999992</v>
          </cell>
          <cell r="L371">
            <v>38705.899999999994</v>
          </cell>
          <cell r="M371">
            <v>37358.249999999993</v>
          </cell>
          <cell r="N371">
            <v>35213.239999999991</v>
          </cell>
          <cell r="O371">
            <v>42122.020000000004</v>
          </cell>
          <cell r="P371">
            <v>40448.14</v>
          </cell>
          <cell r="Q371">
            <v>451859.03</v>
          </cell>
        </row>
        <row r="373">
          <cell r="A373" t="str">
            <v>Other Operating Expense</v>
          </cell>
        </row>
        <row r="374">
          <cell r="A374">
            <v>46020</v>
          </cell>
          <cell r="B374" t="str">
            <v>Post Closure Amortization</v>
          </cell>
          <cell r="E374">
            <v>0</v>
          </cell>
          <cell r="F374">
            <v>0</v>
          </cell>
          <cell r="G374">
            <v>0</v>
          </cell>
          <cell r="H374">
            <v>0</v>
          </cell>
          <cell r="I374">
            <v>0</v>
          </cell>
          <cell r="J374">
            <v>0</v>
          </cell>
          <cell r="K374">
            <v>0</v>
          </cell>
          <cell r="L374">
            <v>0</v>
          </cell>
          <cell r="M374">
            <v>0</v>
          </cell>
          <cell r="N374">
            <v>0</v>
          </cell>
          <cell r="O374">
            <v>0</v>
          </cell>
          <cell r="P374">
            <v>0</v>
          </cell>
          <cell r="Q374">
            <v>0</v>
          </cell>
        </row>
        <row r="375">
          <cell r="A375">
            <v>57051</v>
          </cell>
          <cell r="B375" t="str">
            <v>AA Premiums</v>
          </cell>
          <cell r="E375">
            <v>0</v>
          </cell>
          <cell r="F375">
            <v>0</v>
          </cell>
          <cell r="G375">
            <v>0</v>
          </cell>
          <cell r="H375">
            <v>0</v>
          </cell>
          <cell r="I375">
            <v>0</v>
          </cell>
          <cell r="J375">
            <v>0</v>
          </cell>
          <cell r="K375">
            <v>0</v>
          </cell>
          <cell r="L375">
            <v>0</v>
          </cell>
          <cell r="M375">
            <v>0</v>
          </cell>
          <cell r="N375">
            <v>0</v>
          </cell>
          <cell r="O375">
            <v>0</v>
          </cell>
          <cell r="P375">
            <v>0</v>
          </cell>
          <cell r="Q375">
            <v>0</v>
          </cell>
        </row>
        <row r="376">
          <cell r="A376">
            <v>57125</v>
          </cell>
          <cell r="B376" t="str">
            <v>Operating Supplies</v>
          </cell>
          <cell r="E376">
            <v>0</v>
          </cell>
          <cell r="F376">
            <v>0</v>
          </cell>
          <cell r="G376">
            <v>0</v>
          </cell>
          <cell r="H376">
            <v>142.55000000000001</v>
          </cell>
          <cell r="I376">
            <v>0</v>
          </cell>
          <cell r="J376">
            <v>0</v>
          </cell>
          <cell r="K376">
            <v>0</v>
          </cell>
          <cell r="L376">
            <v>0</v>
          </cell>
          <cell r="M376">
            <v>0</v>
          </cell>
          <cell r="N376">
            <v>1177.5899999999999</v>
          </cell>
          <cell r="O376">
            <v>-1102.77</v>
          </cell>
          <cell r="P376">
            <v>0</v>
          </cell>
          <cell r="Q376">
            <v>217.36999999999989</v>
          </cell>
        </row>
        <row r="377">
          <cell r="A377">
            <v>57147</v>
          </cell>
          <cell r="B377" t="str">
            <v>Bldg &amp; Property</v>
          </cell>
          <cell r="E377">
            <v>5273.81</v>
          </cell>
          <cell r="F377">
            <v>1312.43</v>
          </cell>
          <cell r="G377">
            <v>1899.21</v>
          </cell>
          <cell r="H377">
            <v>1309.79</v>
          </cell>
          <cell r="I377">
            <v>1872.61</v>
          </cell>
          <cell r="J377">
            <v>1128</v>
          </cell>
          <cell r="K377">
            <v>1740.26</v>
          </cell>
          <cell r="L377">
            <v>3083.68</v>
          </cell>
          <cell r="M377">
            <v>2114.81</v>
          </cell>
          <cell r="N377">
            <v>1811.92</v>
          </cell>
          <cell r="O377">
            <v>3002.6</v>
          </cell>
          <cell r="P377">
            <v>2169.63</v>
          </cell>
          <cell r="Q377">
            <v>26718.750000000004</v>
          </cell>
        </row>
        <row r="378">
          <cell r="A378">
            <v>57148</v>
          </cell>
          <cell r="B378" t="str">
            <v>Allocated In - District</v>
          </cell>
          <cell r="E378">
            <v>0</v>
          </cell>
          <cell r="F378">
            <v>0</v>
          </cell>
          <cell r="G378">
            <v>0</v>
          </cell>
          <cell r="H378">
            <v>0</v>
          </cell>
          <cell r="I378">
            <v>0</v>
          </cell>
          <cell r="J378">
            <v>0</v>
          </cell>
          <cell r="K378">
            <v>0</v>
          </cell>
          <cell r="L378">
            <v>0</v>
          </cell>
          <cell r="M378">
            <v>0</v>
          </cell>
          <cell r="N378">
            <v>0</v>
          </cell>
          <cell r="O378">
            <v>0</v>
          </cell>
          <cell r="P378">
            <v>0</v>
          </cell>
          <cell r="Q378">
            <v>0</v>
          </cell>
        </row>
        <row r="379">
          <cell r="A379">
            <v>57149</v>
          </cell>
          <cell r="B379" t="str">
            <v>Allocated In - Out District</v>
          </cell>
          <cell r="E379">
            <v>0</v>
          </cell>
          <cell r="F379">
            <v>0</v>
          </cell>
          <cell r="G379">
            <v>0</v>
          </cell>
          <cell r="H379">
            <v>0</v>
          </cell>
          <cell r="I379">
            <v>0</v>
          </cell>
          <cell r="J379">
            <v>0</v>
          </cell>
          <cell r="K379">
            <v>0</v>
          </cell>
          <cell r="L379">
            <v>0</v>
          </cell>
          <cell r="M379">
            <v>0</v>
          </cell>
          <cell r="N379">
            <v>0</v>
          </cell>
          <cell r="O379">
            <v>0</v>
          </cell>
          <cell r="P379">
            <v>0</v>
          </cell>
          <cell r="Q379">
            <v>0</v>
          </cell>
        </row>
        <row r="380">
          <cell r="A380">
            <v>57150</v>
          </cell>
          <cell r="B380" t="str">
            <v>Utilities</v>
          </cell>
          <cell r="E380">
            <v>461.43</v>
          </cell>
          <cell r="F380">
            <v>96.57</v>
          </cell>
          <cell r="G380">
            <v>117.6</v>
          </cell>
          <cell r="H380">
            <v>83.43</v>
          </cell>
          <cell r="I380">
            <v>90.9</v>
          </cell>
          <cell r="J380">
            <v>57.15</v>
          </cell>
          <cell r="K380">
            <v>89.42</v>
          </cell>
          <cell r="L380">
            <v>52.59</v>
          </cell>
          <cell r="M380">
            <v>307.08</v>
          </cell>
          <cell r="N380">
            <v>59.56</v>
          </cell>
          <cell r="O380">
            <v>541.69000000000005</v>
          </cell>
          <cell r="P380">
            <v>104.21</v>
          </cell>
          <cell r="Q380">
            <v>2061.6299999999997</v>
          </cell>
        </row>
        <row r="381">
          <cell r="A381">
            <v>57165</v>
          </cell>
          <cell r="B381" t="str">
            <v>Communications</v>
          </cell>
          <cell r="E381">
            <v>0</v>
          </cell>
          <cell r="F381">
            <v>0</v>
          </cell>
          <cell r="G381">
            <v>0</v>
          </cell>
          <cell r="H381">
            <v>0</v>
          </cell>
          <cell r="I381">
            <v>0</v>
          </cell>
          <cell r="J381">
            <v>0</v>
          </cell>
          <cell r="K381">
            <v>0</v>
          </cell>
          <cell r="L381">
            <v>0</v>
          </cell>
          <cell r="M381">
            <v>0</v>
          </cell>
          <cell r="N381">
            <v>0</v>
          </cell>
          <cell r="O381">
            <v>0</v>
          </cell>
          <cell r="P381">
            <v>0</v>
          </cell>
          <cell r="Q381">
            <v>0</v>
          </cell>
        </row>
        <row r="382">
          <cell r="A382">
            <v>57166</v>
          </cell>
          <cell r="B382" t="str">
            <v>Leachate Treatment</v>
          </cell>
          <cell r="E382">
            <v>0</v>
          </cell>
          <cell r="F382">
            <v>0</v>
          </cell>
          <cell r="G382">
            <v>0</v>
          </cell>
          <cell r="H382">
            <v>0</v>
          </cell>
          <cell r="I382">
            <v>0</v>
          </cell>
          <cell r="J382">
            <v>0</v>
          </cell>
          <cell r="K382">
            <v>0</v>
          </cell>
          <cell r="L382">
            <v>0</v>
          </cell>
          <cell r="M382">
            <v>0</v>
          </cell>
          <cell r="N382">
            <v>0</v>
          </cell>
          <cell r="O382">
            <v>0</v>
          </cell>
          <cell r="P382">
            <v>0</v>
          </cell>
          <cell r="Q382">
            <v>0</v>
          </cell>
        </row>
        <row r="383">
          <cell r="A383">
            <v>57170</v>
          </cell>
          <cell r="B383" t="str">
            <v>Real Estate Rentals</v>
          </cell>
          <cell r="E383">
            <v>5891.03</v>
          </cell>
          <cell r="F383">
            <v>6528.62</v>
          </cell>
          <cell r="G383">
            <v>5891.03</v>
          </cell>
          <cell r="H383">
            <v>5800.95</v>
          </cell>
          <cell r="I383">
            <v>5800.95</v>
          </cell>
          <cell r="J383">
            <v>5800.95</v>
          </cell>
          <cell r="K383">
            <v>5800.95</v>
          </cell>
          <cell r="L383">
            <v>5800.95</v>
          </cell>
          <cell r="M383">
            <v>4412</v>
          </cell>
          <cell r="N383">
            <v>4412</v>
          </cell>
          <cell r="O383">
            <v>5800.95</v>
          </cell>
          <cell r="P383">
            <v>13259</v>
          </cell>
          <cell r="Q383">
            <v>75199.37999999999</v>
          </cell>
        </row>
        <row r="384">
          <cell r="A384">
            <v>57175</v>
          </cell>
          <cell r="B384" t="str">
            <v>Equipment Vehicle Rental</v>
          </cell>
          <cell r="E384">
            <v>0</v>
          </cell>
          <cell r="F384">
            <v>0</v>
          </cell>
          <cell r="G384">
            <v>0</v>
          </cell>
          <cell r="H384">
            <v>0</v>
          </cell>
          <cell r="I384">
            <v>0</v>
          </cell>
          <cell r="J384">
            <v>0</v>
          </cell>
          <cell r="K384">
            <v>0</v>
          </cell>
          <cell r="L384">
            <v>0</v>
          </cell>
          <cell r="M384">
            <v>0</v>
          </cell>
          <cell r="N384">
            <v>0</v>
          </cell>
          <cell r="O384">
            <v>0</v>
          </cell>
          <cell r="P384">
            <v>0</v>
          </cell>
          <cell r="Q384">
            <v>0</v>
          </cell>
        </row>
        <row r="385">
          <cell r="A385">
            <v>57185</v>
          </cell>
          <cell r="B385" t="str">
            <v>Postage</v>
          </cell>
          <cell r="E385">
            <v>0</v>
          </cell>
          <cell r="F385">
            <v>0</v>
          </cell>
          <cell r="G385">
            <v>0</v>
          </cell>
          <cell r="H385">
            <v>0</v>
          </cell>
          <cell r="I385">
            <v>0</v>
          </cell>
          <cell r="J385">
            <v>0</v>
          </cell>
          <cell r="K385">
            <v>0</v>
          </cell>
          <cell r="L385">
            <v>0</v>
          </cell>
          <cell r="M385">
            <v>0</v>
          </cell>
          <cell r="N385">
            <v>0</v>
          </cell>
          <cell r="O385">
            <v>0</v>
          </cell>
          <cell r="P385">
            <v>0</v>
          </cell>
          <cell r="Q385">
            <v>0</v>
          </cell>
        </row>
        <row r="386">
          <cell r="A386">
            <v>57252</v>
          </cell>
          <cell r="B386" t="str">
            <v>Subcontract Expense</v>
          </cell>
          <cell r="E386">
            <v>0</v>
          </cell>
          <cell r="F386">
            <v>0</v>
          </cell>
          <cell r="G386">
            <v>0</v>
          </cell>
          <cell r="H386">
            <v>0</v>
          </cell>
          <cell r="I386">
            <v>0</v>
          </cell>
          <cell r="J386">
            <v>0</v>
          </cell>
          <cell r="K386">
            <v>0</v>
          </cell>
          <cell r="L386">
            <v>0</v>
          </cell>
          <cell r="M386">
            <v>0</v>
          </cell>
          <cell r="N386">
            <v>0</v>
          </cell>
          <cell r="O386">
            <v>0</v>
          </cell>
          <cell r="P386">
            <v>0</v>
          </cell>
          <cell r="Q386">
            <v>0</v>
          </cell>
        </row>
        <row r="387">
          <cell r="A387">
            <v>57254</v>
          </cell>
          <cell r="B387" t="str">
            <v>Drive Cam Fees</v>
          </cell>
          <cell r="E387">
            <v>1912.5</v>
          </cell>
          <cell r="F387">
            <v>1912.5</v>
          </cell>
          <cell r="G387">
            <v>1912.5</v>
          </cell>
          <cell r="H387">
            <v>1912.5</v>
          </cell>
          <cell r="I387">
            <v>2520</v>
          </cell>
          <cell r="J387">
            <v>2520</v>
          </cell>
          <cell r="K387">
            <v>2678.73</v>
          </cell>
          <cell r="L387">
            <v>2580.4699999999998</v>
          </cell>
          <cell r="M387">
            <v>2576.33</v>
          </cell>
          <cell r="N387">
            <v>2636.37</v>
          </cell>
          <cell r="O387">
            <v>2511.33</v>
          </cell>
          <cell r="P387">
            <v>2531.54</v>
          </cell>
          <cell r="Q387">
            <v>28204.769999999997</v>
          </cell>
        </row>
        <row r="388">
          <cell r="A388">
            <v>57255</v>
          </cell>
          <cell r="B388" t="str">
            <v>Other Prof Fees</v>
          </cell>
          <cell r="E388">
            <v>0</v>
          </cell>
          <cell r="F388">
            <v>0</v>
          </cell>
          <cell r="G388">
            <v>4.5</v>
          </cell>
          <cell r="H388">
            <v>4.5</v>
          </cell>
          <cell r="I388">
            <v>4.5</v>
          </cell>
          <cell r="J388">
            <v>4.5</v>
          </cell>
          <cell r="K388">
            <v>18</v>
          </cell>
          <cell r="L388">
            <v>4.5</v>
          </cell>
          <cell r="M388">
            <v>4.5</v>
          </cell>
          <cell r="N388">
            <v>4.5</v>
          </cell>
          <cell r="O388">
            <v>4.5</v>
          </cell>
          <cell r="P388">
            <v>0</v>
          </cell>
          <cell r="Q388">
            <v>54</v>
          </cell>
        </row>
        <row r="389">
          <cell r="A389">
            <v>57256</v>
          </cell>
          <cell r="B389" t="str">
            <v>Laboratory Fees</v>
          </cell>
          <cell r="E389">
            <v>0</v>
          </cell>
          <cell r="F389">
            <v>0</v>
          </cell>
          <cell r="G389">
            <v>0</v>
          </cell>
          <cell r="H389">
            <v>0</v>
          </cell>
          <cell r="I389">
            <v>0</v>
          </cell>
          <cell r="J389">
            <v>0</v>
          </cell>
          <cell r="K389">
            <v>0</v>
          </cell>
          <cell r="L389">
            <v>0</v>
          </cell>
          <cell r="M389">
            <v>0</v>
          </cell>
          <cell r="N389">
            <v>0</v>
          </cell>
          <cell r="O389">
            <v>0</v>
          </cell>
          <cell r="P389">
            <v>0</v>
          </cell>
          <cell r="Q389">
            <v>0</v>
          </cell>
        </row>
        <row r="390">
          <cell r="A390">
            <v>57257</v>
          </cell>
          <cell r="B390" t="str">
            <v>Engineering Fees</v>
          </cell>
          <cell r="E390">
            <v>0</v>
          </cell>
          <cell r="F390">
            <v>0</v>
          </cell>
          <cell r="G390">
            <v>0</v>
          </cell>
          <cell r="H390">
            <v>0</v>
          </cell>
          <cell r="I390">
            <v>0</v>
          </cell>
          <cell r="J390">
            <v>18100.03</v>
          </cell>
          <cell r="K390">
            <v>1254.3699999999999</v>
          </cell>
          <cell r="L390">
            <v>1448.12</v>
          </cell>
          <cell r="M390">
            <v>-11585</v>
          </cell>
          <cell r="N390">
            <v>0</v>
          </cell>
          <cell r="O390">
            <v>0</v>
          </cell>
          <cell r="P390">
            <v>0</v>
          </cell>
          <cell r="Q390">
            <v>9217.5199999999968</v>
          </cell>
        </row>
        <row r="391">
          <cell r="A391">
            <v>57275</v>
          </cell>
          <cell r="B391" t="str">
            <v>Property Taxes</v>
          </cell>
          <cell r="E391">
            <v>0</v>
          </cell>
          <cell r="F391">
            <v>0</v>
          </cell>
          <cell r="G391">
            <v>0</v>
          </cell>
          <cell r="H391">
            <v>0</v>
          </cell>
          <cell r="I391">
            <v>0</v>
          </cell>
          <cell r="J391">
            <v>0</v>
          </cell>
          <cell r="K391">
            <v>0</v>
          </cell>
          <cell r="L391">
            <v>0</v>
          </cell>
          <cell r="M391">
            <v>0</v>
          </cell>
          <cell r="N391">
            <v>0</v>
          </cell>
          <cell r="O391">
            <v>0</v>
          </cell>
          <cell r="P391">
            <v>0</v>
          </cell>
          <cell r="Q391">
            <v>0</v>
          </cell>
        </row>
        <row r="392">
          <cell r="A392">
            <v>57280</v>
          </cell>
          <cell r="B392" t="str">
            <v>Other Taxes</v>
          </cell>
          <cell r="E392">
            <v>459</v>
          </cell>
          <cell r="F392">
            <v>459</v>
          </cell>
          <cell r="G392">
            <v>459</v>
          </cell>
          <cell r="H392">
            <v>459</v>
          </cell>
          <cell r="I392">
            <v>459</v>
          </cell>
          <cell r="J392">
            <v>459</v>
          </cell>
          <cell r="K392">
            <v>459</v>
          </cell>
          <cell r="L392">
            <v>459</v>
          </cell>
          <cell r="M392">
            <v>459</v>
          </cell>
          <cell r="N392">
            <v>459</v>
          </cell>
          <cell r="O392">
            <v>459</v>
          </cell>
          <cell r="P392">
            <v>459</v>
          </cell>
          <cell r="Q392">
            <v>5508</v>
          </cell>
        </row>
        <row r="393">
          <cell r="A393">
            <v>57324</v>
          </cell>
          <cell r="B393" t="str">
            <v>Penalties and Violations</v>
          </cell>
          <cell r="E393">
            <v>0</v>
          </cell>
          <cell r="F393">
            <v>0</v>
          </cell>
          <cell r="G393">
            <v>0</v>
          </cell>
          <cell r="H393">
            <v>0</v>
          </cell>
          <cell r="I393">
            <v>0</v>
          </cell>
          <cell r="J393">
            <v>0</v>
          </cell>
          <cell r="K393">
            <v>0</v>
          </cell>
          <cell r="L393">
            <v>0</v>
          </cell>
          <cell r="M393">
            <v>0</v>
          </cell>
          <cell r="N393">
            <v>266.95</v>
          </cell>
          <cell r="O393">
            <v>0</v>
          </cell>
          <cell r="P393">
            <v>631.95000000000005</v>
          </cell>
          <cell r="Q393">
            <v>898.90000000000009</v>
          </cell>
        </row>
        <row r="394">
          <cell r="A394">
            <v>57335</v>
          </cell>
          <cell r="B394" t="str">
            <v>Miscellaneous</v>
          </cell>
          <cell r="E394">
            <v>0</v>
          </cell>
          <cell r="F394">
            <v>0</v>
          </cell>
          <cell r="G394">
            <v>0</v>
          </cell>
          <cell r="H394">
            <v>0</v>
          </cell>
          <cell r="I394">
            <v>0</v>
          </cell>
          <cell r="J394">
            <v>0</v>
          </cell>
          <cell r="K394">
            <v>0</v>
          </cell>
          <cell r="L394">
            <v>0</v>
          </cell>
          <cell r="M394">
            <v>0</v>
          </cell>
          <cell r="N394">
            <v>0</v>
          </cell>
          <cell r="O394">
            <v>0</v>
          </cell>
          <cell r="P394">
            <v>0</v>
          </cell>
          <cell r="Q394">
            <v>0</v>
          </cell>
        </row>
        <row r="395">
          <cell r="A395">
            <v>57345</v>
          </cell>
          <cell r="B395" t="str">
            <v>Secruity Services</v>
          </cell>
          <cell r="E395">
            <v>62.5</v>
          </cell>
          <cell r="F395">
            <v>62.5</v>
          </cell>
          <cell r="G395">
            <v>62.5</v>
          </cell>
          <cell r="H395">
            <v>62.5</v>
          </cell>
          <cell r="I395">
            <v>62.5</v>
          </cell>
          <cell r="J395">
            <v>62.5</v>
          </cell>
          <cell r="K395">
            <v>62.5</v>
          </cell>
          <cell r="L395">
            <v>62.5</v>
          </cell>
          <cell r="M395">
            <v>62.5</v>
          </cell>
          <cell r="N395">
            <v>0</v>
          </cell>
          <cell r="O395">
            <v>125</v>
          </cell>
          <cell r="P395">
            <v>0</v>
          </cell>
          <cell r="Q395">
            <v>687.5</v>
          </cell>
        </row>
        <row r="396">
          <cell r="A396">
            <v>57353</v>
          </cell>
          <cell r="B396" t="str">
            <v>Monitoring and Maint</v>
          </cell>
          <cell r="E396">
            <v>0</v>
          </cell>
          <cell r="F396">
            <v>0</v>
          </cell>
          <cell r="G396">
            <v>0</v>
          </cell>
          <cell r="H396">
            <v>0</v>
          </cell>
          <cell r="I396">
            <v>0</v>
          </cell>
          <cell r="J396">
            <v>0</v>
          </cell>
          <cell r="K396">
            <v>0</v>
          </cell>
          <cell r="L396">
            <v>0</v>
          </cell>
          <cell r="M396">
            <v>0</v>
          </cell>
          <cell r="N396">
            <v>0</v>
          </cell>
          <cell r="O396">
            <v>0</v>
          </cell>
          <cell r="P396">
            <v>0</v>
          </cell>
          <cell r="Q396">
            <v>0</v>
          </cell>
        </row>
        <row r="397">
          <cell r="A397">
            <v>57356</v>
          </cell>
          <cell r="B397" t="str">
            <v>Cover Cost</v>
          </cell>
          <cell r="E397">
            <v>0</v>
          </cell>
          <cell r="F397">
            <v>0</v>
          </cell>
          <cell r="G397">
            <v>0</v>
          </cell>
          <cell r="H397">
            <v>0</v>
          </cell>
          <cell r="I397">
            <v>0</v>
          </cell>
          <cell r="J397">
            <v>0</v>
          </cell>
          <cell r="K397">
            <v>0</v>
          </cell>
          <cell r="L397">
            <v>0</v>
          </cell>
          <cell r="M397">
            <v>0</v>
          </cell>
          <cell r="N397">
            <v>0</v>
          </cell>
          <cell r="O397">
            <v>0</v>
          </cell>
          <cell r="P397">
            <v>0</v>
          </cell>
          <cell r="Q397">
            <v>0</v>
          </cell>
        </row>
        <row r="398">
          <cell r="A398">
            <v>57357</v>
          </cell>
          <cell r="B398" t="str">
            <v>Permits</v>
          </cell>
          <cell r="E398">
            <v>0</v>
          </cell>
          <cell r="F398">
            <v>0</v>
          </cell>
          <cell r="G398">
            <v>0</v>
          </cell>
          <cell r="H398">
            <v>0</v>
          </cell>
          <cell r="I398">
            <v>0</v>
          </cell>
          <cell r="J398">
            <v>0</v>
          </cell>
          <cell r="K398">
            <v>0</v>
          </cell>
          <cell r="L398">
            <v>0</v>
          </cell>
          <cell r="M398">
            <v>0</v>
          </cell>
          <cell r="N398">
            <v>15</v>
          </cell>
          <cell r="O398">
            <v>0</v>
          </cell>
          <cell r="P398">
            <v>80</v>
          </cell>
          <cell r="Q398">
            <v>95</v>
          </cell>
        </row>
        <row r="399">
          <cell r="A399">
            <v>57360</v>
          </cell>
          <cell r="B399" t="str">
            <v>Royalties</v>
          </cell>
          <cell r="E399">
            <v>0</v>
          </cell>
          <cell r="F399">
            <v>0</v>
          </cell>
          <cell r="G399">
            <v>0</v>
          </cell>
          <cell r="H399">
            <v>0</v>
          </cell>
          <cell r="I399">
            <v>0</v>
          </cell>
          <cell r="J399">
            <v>0</v>
          </cell>
          <cell r="K399">
            <v>0</v>
          </cell>
          <cell r="L399">
            <v>0</v>
          </cell>
          <cell r="M399">
            <v>0</v>
          </cell>
          <cell r="N399">
            <v>0</v>
          </cell>
          <cell r="O399">
            <v>0</v>
          </cell>
          <cell r="P399">
            <v>0</v>
          </cell>
          <cell r="Q399">
            <v>0</v>
          </cell>
        </row>
        <row r="400">
          <cell r="A400">
            <v>57370</v>
          </cell>
          <cell r="B400" t="str">
            <v>Bonds Expense</v>
          </cell>
          <cell r="E400">
            <v>79.209999999999994</v>
          </cell>
          <cell r="F400">
            <v>79.209999999999994</v>
          </cell>
          <cell r="G400">
            <v>79.209999999999994</v>
          </cell>
          <cell r="H400">
            <v>129.57</v>
          </cell>
          <cell r="I400">
            <v>342.55</v>
          </cell>
          <cell r="J400">
            <v>129.55000000000001</v>
          </cell>
          <cell r="K400">
            <v>129.55000000000001</v>
          </cell>
          <cell r="L400">
            <v>129.55000000000001</v>
          </cell>
          <cell r="M400">
            <v>129.55000000000001</v>
          </cell>
          <cell r="N400">
            <v>129.55000000000001</v>
          </cell>
          <cell r="O400">
            <v>129.55000000000001</v>
          </cell>
          <cell r="P400">
            <v>39.549999999999997</v>
          </cell>
          <cell r="Q400">
            <v>1526.5999999999997</v>
          </cell>
        </row>
        <row r="401">
          <cell r="A401">
            <v>57900</v>
          </cell>
          <cell r="B401" t="str">
            <v>Capitalized Costs</v>
          </cell>
          <cell r="E401">
            <v>0</v>
          </cell>
          <cell r="F401">
            <v>0</v>
          </cell>
          <cell r="G401">
            <v>0</v>
          </cell>
          <cell r="H401">
            <v>0</v>
          </cell>
          <cell r="I401">
            <v>0</v>
          </cell>
          <cell r="J401">
            <v>0</v>
          </cell>
          <cell r="K401">
            <v>0</v>
          </cell>
          <cell r="L401">
            <v>0</v>
          </cell>
          <cell r="M401">
            <v>0</v>
          </cell>
          <cell r="N401">
            <v>0</v>
          </cell>
          <cell r="O401">
            <v>0</v>
          </cell>
          <cell r="P401">
            <v>0</v>
          </cell>
          <cell r="Q401">
            <v>0</v>
          </cell>
        </row>
        <row r="402">
          <cell r="A402">
            <v>57998</v>
          </cell>
          <cell r="B402" t="str">
            <v>Allocation Out - District</v>
          </cell>
          <cell r="E402">
            <v>0</v>
          </cell>
          <cell r="F402">
            <v>0</v>
          </cell>
          <cell r="G402">
            <v>0</v>
          </cell>
          <cell r="H402">
            <v>0</v>
          </cell>
          <cell r="I402">
            <v>0</v>
          </cell>
          <cell r="J402">
            <v>0</v>
          </cell>
          <cell r="K402">
            <v>0</v>
          </cell>
          <cell r="L402">
            <v>0</v>
          </cell>
          <cell r="M402">
            <v>0</v>
          </cell>
          <cell r="N402">
            <v>0</v>
          </cell>
          <cell r="O402">
            <v>0</v>
          </cell>
          <cell r="P402">
            <v>0</v>
          </cell>
          <cell r="Q402">
            <v>0</v>
          </cell>
        </row>
        <row r="403">
          <cell r="A403">
            <v>57999</v>
          </cell>
          <cell r="B403" t="str">
            <v>Allocation Out - Out District</v>
          </cell>
          <cell r="E403">
            <v>0</v>
          </cell>
          <cell r="F403">
            <v>0</v>
          </cell>
          <cell r="G403">
            <v>0</v>
          </cell>
          <cell r="H403">
            <v>0</v>
          </cell>
          <cell r="I403">
            <v>0</v>
          </cell>
          <cell r="J403">
            <v>0</v>
          </cell>
          <cell r="K403">
            <v>0</v>
          </cell>
          <cell r="L403">
            <v>0</v>
          </cell>
          <cell r="M403">
            <v>0</v>
          </cell>
          <cell r="N403">
            <v>0</v>
          </cell>
          <cell r="O403">
            <v>0</v>
          </cell>
          <cell r="P403">
            <v>0</v>
          </cell>
          <cell r="Q403">
            <v>0</v>
          </cell>
        </row>
        <row r="404">
          <cell r="A404">
            <v>70265</v>
          </cell>
          <cell r="B404" t="str">
            <v>Amortization of Long Term Contracts</v>
          </cell>
          <cell r="E404">
            <v>0</v>
          </cell>
          <cell r="F404">
            <v>0</v>
          </cell>
          <cell r="G404">
            <v>0</v>
          </cell>
          <cell r="H404">
            <v>0</v>
          </cell>
          <cell r="I404">
            <v>0</v>
          </cell>
          <cell r="J404">
            <v>0</v>
          </cell>
          <cell r="K404">
            <v>0</v>
          </cell>
          <cell r="L404">
            <v>0</v>
          </cell>
          <cell r="M404">
            <v>0</v>
          </cell>
          <cell r="N404">
            <v>0</v>
          </cell>
          <cell r="O404">
            <v>0</v>
          </cell>
          <cell r="P404">
            <v>0</v>
          </cell>
          <cell r="Q404">
            <v>0</v>
          </cell>
        </row>
        <row r="405">
          <cell r="A405">
            <v>80050</v>
          </cell>
          <cell r="B405" t="str">
            <v>Interest Expense Closure/Post Closure</v>
          </cell>
          <cell r="E405">
            <v>0</v>
          </cell>
          <cell r="F405">
            <v>0</v>
          </cell>
          <cell r="G405">
            <v>0</v>
          </cell>
          <cell r="H405">
            <v>0</v>
          </cell>
          <cell r="I405">
            <v>0</v>
          </cell>
          <cell r="J405">
            <v>0</v>
          </cell>
          <cell r="K405">
            <v>0</v>
          </cell>
          <cell r="L405">
            <v>0</v>
          </cell>
          <cell r="M405">
            <v>0</v>
          </cell>
          <cell r="N405">
            <v>0</v>
          </cell>
          <cell r="O405">
            <v>0</v>
          </cell>
          <cell r="P405">
            <v>0</v>
          </cell>
          <cell r="Q405">
            <v>0</v>
          </cell>
        </row>
        <row r="406">
          <cell r="A406" t="str">
            <v>Total Other Operating Expense</v>
          </cell>
          <cell r="E406">
            <v>14139.48</v>
          </cell>
          <cell r="F406">
            <v>10450.829999999998</v>
          </cell>
          <cell r="G406">
            <v>10425.549999999999</v>
          </cell>
          <cell r="H406">
            <v>9904.7899999999991</v>
          </cell>
          <cell r="I406">
            <v>11153.009999999998</v>
          </cell>
          <cell r="J406">
            <v>28261.679999999997</v>
          </cell>
          <cell r="K406">
            <v>12232.779999999999</v>
          </cell>
          <cell r="L406">
            <v>13621.359999999997</v>
          </cell>
          <cell r="M406">
            <v>-1519.2300000000007</v>
          </cell>
          <cell r="N406">
            <v>10972.439999999999</v>
          </cell>
          <cell r="O406">
            <v>11471.849999999999</v>
          </cell>
          <cell r="P406">
            <v>19274.88</v>
          </cell>
          <cell r="Q406">
            <v>150389.41999999998</v>
          </cell>
        </row>
        <row r="408">
          <cell r="A408" t="str">
            <v>Insurance</v>
          </cell>
        </row>
        <row r="409">
          <cell r="A409">
            <v>59148</v>
          </cell>
          <cell r="B409" t="str">
            <v>Allocation In - District</v>
          </cell>
          <cell r="E409">
            <v>0</v>
          </cell>
          <cell r="F409">
            <v>0</v>
          </cell>
          <cell r="G409">
            <v>0</v>
          </cell>
          <cell r="H409">
            <v>0</v>
          </cell>
          <cell r="I409">
            <v>0</v>
          </cell>
          <cell r="J409">
            <v>0</v>
          </cell>
          <cell r="K409">
            <v>0</v>
          </cell>
          <cell r="L409">
            <v>0</v>
          </cell>
          <cell r="M409">
            <v>0</v>
          </cell>
          <cell r="N409">
            <v>0</v>
          </cell>
          <cell r="O409">
            <v>0</v>
          </cell>
          <cell r="P409">
            <v>0</v>
          </cell>
          <cell r="Q409">
            <v>0</v>
          </cell>
        </row>
        <row r="410">
          <cell r="A410">
            <v>59149</v>
          </cell>
          <cell r="B410" t="str">
            <v>Allocation In - Out District</v>
          </cell>
          <cell r="E410">
            <v>0</v>
          </cell>
          <cell r="F410">
            <v>0</v>
          </cell>
          <cell r="G410">
            <v>0</v>
          </cell>
          <cell r="H410">
            <v>0</v>
          </cell>
          <cell r="I410">
            <v>0</v>
          </cell>
          <cell r="J410">
            <v>0</v>
          </cell>
          <cell r="K410">
            <v>0</v>
          </cell>
          <cell r="L410">
            <v>0</v>
          </cell>
          <cell r="M410">
            <v>0</v>
          </cell>
          <cell r="N410">
            <v>0</v>
          </cell>
          <cell r="O410">
            <v>0</v>
          </cell>
          <cell r="P410">
            <v>0</v>
          </cell>
          <cell r="Q410">
            <v>0</v>
          </cell>
        </row>
        <row r="411">
          <cell r="A411">
            <v>59271</v>
          </cell>
          <cell r="B411" t="str">
            <v>Property and Liability Insurance</v>
          </cell>
          <cell r="E411">
            <v>0</v>
          </cell>
          <cell r="F411">
            <v>0</v>
          </cell>
          <cell r="G411">
            <v>0</v>
          </cell>
          <cell r="H411">
            <v>0</v>
          </cell>
          <cell r="I411">
            <v>0</v>
          </cell>
          <cell r="J411">
            <v>0</v>
          </cell>
          <cell r="K411">
            <v>0</v>
          </cell>
          <cell r="L411">
            <v>0</v>
          </cell>
          <cell r="M411">
            <v>0</v>
          </cell>
          <cell r="N411">
            <v>0</v>
          </cell>
          <cell r="O411">
            <v>0</v>
          </cell>
          <cell r="P411">
            <v>0</v>
          </cell>
          <cell r="Q411">
            <v>0</v>
          </cell>
        </row>
        <row r="412">
          <cell r="A412">
            <v>59326</v>
          </cell>
          <cell r="B412" t="str">
            <v>Deductible - Current</v>
          </cell>
          <cell r="E412">
            <v>0</v>
          </cell>
          <cell r="F412">
            <v>0</v>
          </cell>
          <cell r="G412">
            <v>0</v>
          </cell>
          <cell r="H412">
            <v>0</v>
          </cell>
          <cell r="I412">
            <v>0</v>
          </cell>
          <cell r="J412">
            <v>0</v>
          </cell>
          <cell r="K412">
            <v>0</v>
          </cell>
          <cell r="L412">
            <v>0</v>
          </cell>
          <cell r="M412">
            <v>0</v>
          </cell>
          <cell r="N412">
            <v>0</v>
          </cell>
          <cell r="O412">
            <v>0</v>
          </cell>
          <cell r="P412">
            <v>0</v>
          </cell>
          <cell r="Q412">
            <v>0</v>
          </cell>
        </row>
        <row r="413">
          <cell r="A413">
            <v>59327</v>
          </cell>
          <cell r="B413" t="str">
            <v>Deductible - Damage</v>
          </cell>
          <cell r="E413">
            <v>0</v>
          </cell>
          <cell r="F413">
            <v>0</v>
          </cell>
          <cell r="G413">
            <v>0</v>
          </cell>
          <cell r="H413">
            <v>0</v>
          </cell>
          <cell r="I413">
            <v>0</v>
          </cell>
          <cell r="J413">
            <v>0</v>
          </cell>
          <cell r="K413">
            <v>0</v>
          </cell>
          <cell r="L413">
            <v>0</v>
          </cell>
          <cell r="M413">
            <v>0</v>
          </cell>
          <cell r="N413">
            <v>0</v>
          </cell>
          <cell r="O413">
            <v>0</v>
          </cell>
          <cell r="P413">
            <v>0</v>
          </cell>
          <cell r="Q413">
            <v>0</v>
          </cell>
        </row>
        <row r="414">
          <cell r="A414">
            <v>59328</v>
          </cell>
          <cell r="B414" t="str">
            <v>Claim Recoveries</v>
          </cell>
          <cell r="E414">
            <v>0</v>
          </cell>
          <cell r="F414">
            <v>0</v>
          </cell>
          <cell r="G414">
            <v>-2328.46</v>
          </cell>
          <cell r="H414">
            <v>0</v>
          </cell>
          <cell r="I414">
            <v>0</v>
          </cell>
          <cell r="J414">
            <v>0</v>
          </cell>
          <cell r="K414">
            <v>0</v>
          </cell>
          <cell r="L414">
            <v>0</v>
          </cell>
          <cell r="M414">
            <v>0</v>
          </cell>
          <cell r="N414">
            <v>0</v>
          </cell>
          <cell r="O414">
            <v>0</v>
          </cell>
          <cell r="P414">
            <v>0</v>
          </cell>
          <cell r="Q414">
            <v>-2328.46</v>
          </cell>
        </row>
        <row r="415">
          <cell r="A415">
            <v>59330</v>
          </cell>
          <cell r="B415" t="str">
            <v>Deduct - Prior Year</v>
          </cell>
          <cell r="E415">
            <v>0</v>
          </cell>
          <cell r="F415">
            <v>0</v>
          </cell>
          <cell r="G415">
            <v>0</v>
          </cell>
          <cell r="H415">
            <v>0</v>
          </cell>
          <cell r="I415">
            <v>0</v>
          </cell>
          <cell r="J415">
            <v>0</v>
          </cell>
          <cell r="K415">
            <v>0</v>
          </cell>
          <cell r="L415">
            <v>0</v>
          </cell>
          <cell r="M415">
            <v>0</v>
          </cell>
          <cell r="N415">
            <v>0</v>
          </cell>
          <cell r="O415">
            <v>0</v>
          </cell>
          <cell r="P415">
            <v>0</v>
          </cell>
          <cell r="Q415">
            <v>0</v>
          </cell>
        </row>
        <row r="416">
          <cell r="A416">
            <v>59331</v>
          </cell>
          <cell r="B416" t="str">
            <v>RM Fixed Costs</v>
          </cell>
          <cell r="E416">
            <v>0</v>
          </cell>
          <cell r="F416">
            <v>0</v>
          </cell>
          <cell r="G416">
            <v>0</v>
          </cell>
          <cell r="H416">
            <v>0</v>
          </cell>
          <cell r="I416">
            <v>0</v>
          </cell>
          <cell r="J416">
            <v>0</v>
          </cell>
          <cell r="K416">
            <v>0</v>
          </cell>
          <cell r="L416">
            <v>0</v>
          </cell>
          <cell r="M416">
            <v>0</v>
          </cell>
          <cell r="N416">
            <v>0</v>
          </cell>
          <cell r="O416">
            <v>0</v>
          </cell>
          <cell r="P416">
            <v>0</v>
          </cell>
          <cell r="Q416">
            <v>0</v>
          </cell>
        </row>
        <row r="417">
          <cell r="A417">
            <v>59340</v>
          </cell>
          <cell r="B417" t="str">
            <v>Self Insurance Premium</v>
          </cell>
          <cell r="E417">
            <v>6884.94</v>
          </cell>
          <cell r="F417">
            <v>6884.94</v>
          </cell>
          <cell r="G417">
            <v>6884.94</v>
          </cell>
          <cell r="H417">
            <v>6884.94</v>
          </cell>
          <cell r="I417">
            <v>6884.94</v>
          </cell>
          <cell r="J417">
            <v>6884.94</v>
          </cell>
          <cell r="K417">
            <v>6884.94</v>
          </cell>
          <cell r="L417">
            <v>6884.94</v>
          </cell>
          <cell r="M417">
            <v>6884.94</v>
          </cell>
          <cell r="N417">
            <v>6884.94</v>
          </cell>
          <cell r="O417">
            <v>6884.94</v>
          </cell>
          <cell r="P417">
            <v>6884.94</v>
          </cell>
          <cell r="Q417">
            <v>82619.280000000013</v>
          </cell>
        </row>
        <row r="418">
          <cell r="A418">
            <v>59341</v>
          </cell>
          <cell r="B418" t="str">
            <v>A&amp;L - Current Year Claims</v>
          </cell>
          <cell r="E418">
            <v>0</v>
          </cell>
          <cell r="F418">
            <v>0</v>
          </cell>
          <cell r="G418">
            <v>0</v>
          </cell>
          <cell r="H418">
            <v>0</v>
          </cell>
          <cell r="I418">
            <v>0</v>
          </cell>
          <cell r="J418">
            <v>0</v>
          </cell>
          <cell r="K418">
            <v>0</v>
          </cell>
          <cell r="L418">
            <v>0</v>
          </cell>
          <cell r="M418">
            <v>0</v>
          </cell>
          <cell r="N418">
            <v>0</v>
          </cell>
          <cell r="O418">
            <v>0</v>
          </cell>
          <cell r="P418">
            <v>2600</v>
          </cell>
          <cell r="Q418">
            <v>2600</v>
          </cell>
        </row>
        <row r="419">
          <cell r="A419">
            <v>59342</v>
          </cell>
          <cell r="B419" t="str">
            <v>A&amp;L - Prior Year Claims</v>
          </cell>
          <cell r="E419">
            <v>0</v>
          </cell>
          <cell r="F419">
            <v>0</v>
          </cell>
          <cell r="G419">
            <v>0</v>
          </cell>
          <cell r="H419">
            <v>0</v>
          </cell>
          <cell r="I419">
            <v>0.3</v>
          </cell>
          <cell r="J419">
            <v>-0.15</v>
          </cell>
          <cell r="K419">
            <v>1577.07</v>
          </cell>
          <cell r="L419">
            <v>0.05</v>
          </cell>
          <cell r="M419">
            <v>0</v>
          </cell>
          <cell r="N419">
            <v>0</v>
          </cell>
          <cell r="O419">
            <v>0</v>
          </cell>
          <cell r="P419">
            <v>0</v>
          </cell>
          <cell r="Q419">
            <v>1577.27</v>
          </cell>
        </row>
        <row r="420">
          <cell r="A420">
            <v>59343</v>
          </cell>
          <cell r="B420" t="str">
            <v>WC - Current Year Claims</v>
          </cell>
          <cell r="E420">
            <v>53330.6</v>
          </cell>
          <cell r="F420">
            <v>13301</v>
          </cell>
          <cell r="G420">
            <v>13532.93</v>
          </cell>
          <cell r="H420">
            <v>-35945.980000000003</v>
          </cell>
          <cell r="I420">
            <v>151.47999999999999</v>
          </cell>
          <cell r="J420">
            <v>0</v>
          </cell>
          <cell r="K420">
            <v>-5630.29</v>
          </cell>
          <cell r="L420">
            <v>19.420000000000002</v>
          </cell>
          <cell r="M420">
            <v>28.64</v>
          </cell>
          <cell r="N420">
            <v>6955.88</v>
          </cell>
          <cell r="O420">
            <v>11900</v>
          </cell>
          <cell r="P420">
            <v>2180.23</v>
          </cell>
          <cell r="Q420">
            <v>59823.909999999996</v>
          </cell>
        </row>
        <row r="421">
          <cell r="A421">
            <v>59344</v>
          </cell>
          <cell r="B421" t="str">
            <v>WC - Prior Year Claims</v>
          </cell>
          <cell r="E421">
            <v>0</v>
          </cell>
          <cell r="F421">
            <v>0</v>
          </cell>
          <cell r="G421">
            <v>0</v>
          </cell>
          <cell r="H421">
            <v>66006.16</v>
          </cell>
          <cell r="I421">
            <v>2800</v>
          </cell>
          <cell r="J421">
            <v>-3742.81</v>
          </cell>
          <cell r="K421">
            <v>36406.36</v>
          </cell>
          <cell r="L421">
            <v>0</v>
          </cell>
          <cell r="M421">
            <v>28.28</v>
          </cell>
          <cell r="N421">
            <v>4000</v>
          </cell>
          <cell r="O421">
            <v>-547</v>
          </cell>
          <cell r="P421">
            <v>12729.61</v>
          </cell>
          <cell r="Q421">
            <v>117680.6</v>
          </cell>
        </row>
        <row r="422">
          <cell r="A422">
            <v>59350</v>
          </cell>
          <cell r="B422" t="str">
            <v>Self Isurance IBNR Estimates</v>
          </cell>
          <cell r="E422">
            <v>0</v>
          </cell>
          <cell r="F422">
            <v>0</v>
          </cell>
          <cell r="G422">
            <v>0</v>
          </cell>
          <cell r="H422">
            <v>0</v>
          </cell>
          <cell r="I422">
            <v>0</v>
          </cell>
          <cell r="J422">
            <v>0</v>
          </cell>
          <cell r="K422">
            <v>0</v>
          </cell>
          <cell r="L422">
            <v>0</v>
          </cell>
          <cell r="M422">
            <v>0</v>
          </cell>
          <cell r="N422">
            <v>0</v>
          </cell>
          <cell r="O422">
            <v>0</v>
          </cell>
          <cell r="P422">
            <v>0</v>
          </cell>
          <cell r="Q422">
            <v>0</v>
          </cell>
        </row>
        <row r="423">
          <cell r="A423">
            <v>59400</v>
          </cell>
          <cell r="B423" t="str">
            <v>Damages paid by District</v>
          </cell>
          <cell r="E423">
            <v>-3539</v>
          </cell>
          <cell r="F423">
            <v>0</v>
          </cell>
          <cell r="G423">
            <v>0</v>
          </cell>
          <cell r="H423">
            <v>0</v>
          </cell>
          <cell r="I423">
            <v>0</v>
          </cell>
          <cell r="J423">
            <v>0</v>
          </cell>
          <cell r="K423">
            <v>0</v>
          </cell>
          <cell r="L423">
            <v>0</v>
          </cell>
          <cell r="M423">
            <v>0</v>
          </cell>
          <cell r="N423">
            <v>0</v>
          </cell>
          <cell r="O423">
            <v>0</v>
          </cell>
          <cell r="P423">
            <v>2099.67</v>
          </cell>
          <cell r="Q423">
            <v>-1439.33</v>
          </cell>
        </row>
        <row r="424">
          <cell r="A424">
            <v>59401</v>
          </cell>
          <cell r="B424" t="str">
            <v>Insurance claim repairs</v>
          </cell>
          <cell r="E424">
            <v>0</v>
          </cell>
          <cell r="F424">
            <v>0</v>
          </cell>
          <cell r="G424">
            <v>0</v>
          </cell>
          <cell r="H424">
            <v>0</v>
          </cell>
          <cell r="I424">
            <v>0</v>
          </cell>
          <cell r="J424">
            <v>0</v>
          </cell>
          <cell r="K424">
            <v>0</v>
          </cell>
          <cell r="L424">
            <v>0</v>
          </cell>
          <cell r="M424">
            <v>0</v>
          </cell>
          <cell r="N424">
            <v>0</v>
          </cell>
          <cell r="O424">
            <v>0</v>
          </cell>
          <cell r="P424">
            <v>0</v>
          </cell>
          <cell r="Q424">
            <v>0</v>
          </cell>
        </row>
        <row r="425">
          <cell r="A425">
            <v>59500</v>
          </cell>
          <cell r="B425" t="str">
            <v>Workers Comp Prem</v>
          </cell>
          <cell r="E425">
            <v>1104</v>
          </cell>
          <cell r="F425">
            <v>4000</v>
          </cell>
          <cell r="G425">
            <v>4000</v>
          </cell>
          <cell r="H425">
            <v>2000</v>
          </cell>
          <cell r="I425">
            <v>1000</v>
          </cell>
          <cell r="J425">
            <v>2000</v>
          </cell>
          <cell r="K425">
            <v>2000</v>
          </cell>
          <cell r="L425">
            <v>2000</v>
          </cell>
          <cell r="M425">
            <v>3000</v>
          </cell>
          <cell r="N425">
            <v>3000</v>
          </cell>
          <cell r="O425">
            <v>3000</v>
          </cell>
          <cell r="P425">
            <v>0</v>
          </cell>
          <cell r="Q425">
            <v>27104</v>
          </cell>
        </row>
        <row r="426">
          <cell r="A426">
            <v>59998</v>
          </cell>
          <cell r="B426" t="str">
            <v>Allocation Out - District</v>
          </cell>
          <cell r="E426">
            <v>0</v>
          </cell>
          <cell r="F426">
            <v>0</v>
          </cell>
          <cell r="G426">
            <v>0</v>
          </cell>
          <cell r="H426">
            <v>0</v>
          </cell>
          <cell r="I426">
            <v>0</v>
          </cell>
          <cell r="J426">
            <v>0</v>
          </cell>
          <cell r="K426">
            <v>0</v>
          </cell>
          <cell r="L426">
            <v>0</v>
          </cell>
          <cell r="M426">
            <v>0</v>
          </cell>
          <cell r="N426">
            <v>0</v>
          </cell>
          <cell r="O426">
            <v>0</v>
          </cell>
          <cell r="P426">
            <v>0</v>
          </cell>
          <cell r="Q426">
            <v>0</v>
          </cell>
        </row>
        <row r="427">
          <cell r="A427">
            <v>59999</v>
          </cell>
          <cell r="B427" t="str">
            <v>Allocation Out - Out District</v>
          </cell>
          <cell r="E427">
            <v>0</v>
          </cell>
          <cell r="F427">
            <v>0</v>
          </cell>
          <cell r="G427">
            <v>0</v>
          </cell>
          <cell r="H427">
            <v>0</v>
          </cell>
          <cell r="I427">
            <v>0</v>
          </cell>
          <cell r="J427">
            <v>0</v>
          </cell>
          <cell r="K427">
            <v>0</v>
          </cell>
          <cell r="L427">
            <v>0</v>
          </cell>
          <cell r="M427">
            <v>0</v>
          </cell>
          <cell r="N427">
            <v>0</v>
          </cell>
          <cell r="O427">
            <v>0</v>
          </cell>
          <cell r="P427">
            <v>0</v>
          </cell>
          <cell r="Q427">
            <v>0</v>
          </cell>
        </row>
        <row r="428">
          <cell r="A428" t="str">
            <v>Total Insurance</v>
          </cell>
          <cell r="E428">
            <v>57780.54</v>
          </cell>
          <cell r="F428">
            <v>24185.94</v>
          </cell>
          <cell r="G428">
            <v>22089.41</v>
          </cell>
          <cell r="H428">
            <v>38945.119999999995</v>
          </cell>
          <cell r="I428">
            <v>10836.72</v>
          </cell>
          <cell r="J428">
            <v>5141.9799999999996</v>
          </cell>
          <cell r="K428">
            <v>41238.080000000002</v>
          </cell>
          <cell r="L428">
            <v>8904.41</v>
          </cell>
          <cell r="M428">
            <v>9941.86</v>
          </cell>
          <cell r="N428">
            <v>20840.82</v>
          </cell>
          <cell r="O428">
            <v>21237.94</v>
          </cell>
          <cell r="P428">
            <v>26494.449999999997</v>
          </cell>
          <cell r="Q428">
            <v>287637.27</v>
          </cell>
        </row>
        <row r="430">
          <cell r="A430" t="str">
            <v>Disposal of Assets and Operations</v>
          </cell>
        </row>
        <row r="431">
          <cell r="A431">
            <v>72000</v>
          </cell>
          <cell r="B431" t="str">
            <v>Gain/Loss on Disposal of Operations</v>
          </cell>
          <cell r="E431">
            <v>0</v>
          </cell>
          <cell r="F431">
            <v>0</v>
          </cell>
          <cell r="G431">
            <v>0</v>
          </cell>
          <cell r="H431">
            <v>0</v>
          </cell>
          <cell r="I431">
            <v>0</v>
          </cell>
          <cell r="J431">
            <v>0</v>
          </cell>
          <cell r="K431">
            <v>0</v>
          </cell>
          <cell r="L431">
            <v>0</v>
          </cell>
          <cell r="M431">
            <v>0</v>
          </cell>
          <cell r="N431">
            <v>0</v>
          </cell>
          <cell r="O431">
            <v>0</v>
          </cell>
          <cell r="P431">
            <v>0</v>
          </cell>
          <cell r="Q431">
            <v>0</v>
          </cell>
        </row>
        <row r="432">
          <cell r="A432">
            <v>91010</v>
          </cell>
          <cell r="B432" t="str">
            <v>Gain/Loss on Sale of Asset</v>
          </cell>
          <cell r="E432">
            <v>0</v>
          </cell>
          <cell r="F432">
            <v>0</v>
          </cell>
          <cell r="G432">
            <v>0</v>
          </cell>
          <cell r="H432">
            <v>145.82</v>
          </cell>
          <cell r="I432">
            <v>0</v>
          </cell>
          <cell r="J432">
            <v>0</v>
          </cell>
          <cell r="K432">
            <v>0</v>
          </cell>
          <cell r="L432">
            <v>0</v>
          </cell>
          <cell r="M432">
            <v>0</v>
          </cell>
          <cell r="N432">
            <v>0</v>
          </cell>
          <cell r="O432">
            <v>0</v>
          </cell>
          <cell r="P432">
            <v>0</v>
          </cell>
          <cell r="Q432">
            <v>145.82</v>
          </cell>
        </row>
        <row r="433">
          <cell r="A433" t="str">
            <v>Total Disposal of Assets and Operations</v>
          </cell>
          <cell r="E433">
            <v>0</v>
          </cell>
          <cell r="F433">
            <v>0</v>
          </cell>
          <cell r="G433">
            <v>0</v>
          </cell>
          <cell r="H433">
            <v>145.82</v>
          </cell>
          <cell r="I433">
            <v>0</v>
          </cell>
          <cell r="J433">
            <v>0</v>
          </cell>
          <cell r="K433">
            <v>0</v>
          </cell>
          <cell r="L433">
            <v>0</v>
          </cell>
          <cell r="M433">
            <v>0</v>
          </cell>
          <cell r="N433">
            <v>0</v>
          </cell>
          <cell r="O433">
            <v>0</v>
          </cell>
          <cell r="P433">
            <v>0</v>
          </cell>
          <cell r="Q433">
            <v>145.82</v>
          </cell>
        </row>
        <row r="435">
          <cell r="A435" t="str">
            <v>Total Operating Costs</v>
          </cell>
          <cell r="E435">
            <v>556322.18999999994</v>
          </cell>
          <cell r="F435">
            <v>483088.13</v>
          </cell>
          <cell r="G435">
            <v>533902.79</v>
          </cell>
          <cell r="H435">
            <v>564081.47</v>
          </cell>
          <cell r="I435">
            <v>483474.26</v>
          </cell>
          <cell r="J435">
            <v>500744.69999999995</v>
          </cell>
          <cell r="K435">
            <v>514379.49999999994</v>
          </cell>
          <cell r="L435">
            <v>499533.73</v>
          </cell>
          <cell r="M435">
            <v>480587.02</v>
          </cell>
          <cell r="N435">
            <v>468427.15999999992</v>
          </cell>
          <cell r="O435">
            <v>510740</v>
          </cell>
          <cell r="P435">
            <v>507649</v>
          </cell>
          <cell r="Q435">
            <v>6102929.9500000002</v>
          </cell>
        </row>
        <row r="437">
          <cell r="A437" t="str">
            <v>Gross Profit</v>
          </cell>
          <cell r="E437">
            <v>283635.74000000011</v>
          </cell>
          <cell r="F437">
            <v>397011.87</v>
          </cell>
          <cell r="G437">
            <v>293409.25999999989</v>
          </cell>
          <cell r="H437">
            <v>295183.43000000005</v>
          </cell>
          <cell r="I437">
            <v>372092.71999999974</v>
          </cell>
          <cell r="J437">
            <v>350748.59000000008</v>
          </cell>
          <cell r="K437">
            <v>347516.12000000005</v>
          </cell>
          <cell r="L437">
            <v>388020.01</v>
          </cell>
          <cell r="M437">
            <v>377828.52</v>
          </cell>
          <cell r="N437">
            <v>382225.52999999991</v>
          </cell>
          <cell r="O437">
            <v>311431.2100000002</v>
          </cell>
          <cell r="P437">
            <v>306754.91999999981</v>
          </cell>
          <cell r="Q437">
            <v>4105857.9199999953</v>
          </cell>
        </row>
        <row r="439">
          <cell r="A439" t="str">
            <v>SG&amp;A</v>
          </cell>
        </row>
        <row r="440">
          <cell r="A440" t="str">
            <v>Sales</v>
          </cell>
        </row>
        <row r="441">
          <cell r="A441">
            <v>60010</v>
          </cell>
          <cell r="B441" t="str">
            <v>Salaries</v>
          </cell>
          <cell r="E441">
            <v>0</v>
          </cell>
          <cell r="F441">
            <v>0</v>
          </cell>
          <cell r="G441">
            <v>0</v>
          </cell>
          <cell r="H441">
            <v>0</v>
          </cell>
          <cell r="I441">
            <v>0</v>
          </cell>
          <cell r="J441">
            <v>0</v>
          </cell>
          <cell r="K441">
            <v>0</v>
          </cell>
          <cell r="L441">
            <v>0</v>
          </cell>
          <cell r="M441">
            <v>0</v>
          </cell>
          <cell r="N441">
            <v>0</v>
          </cell>
          <cell r="O441">
            <v>0</v>
          </cell>
          <cell r="P441">
            <v>0</v>
          </cell>
          <cell r="Q441">
            <v>0</v>
          </cell>
        </row>
        <row r="442">
          <cell r="A442">
            <v>60020</v>
          </cell>
          <cell r="B442" t="str">
            <v>Wages Regular</v>
          </cell>
          <cell r="E442">
            <v>0</v>
          </cell>
          <cell r="F442">
            <v>0</v>
          </cell>
          <cell r="G442">
            <v>0</v>
          </cell>
          <cell r="H442">
            <v>0</v>
          </cell>
          <cell r="I442">
            <v>0</v>
          </cell>
          <cell r="J442">
            <v>0</v>
          </cell>
          <cell r="K442">
            <v>0</v>
          </cell>
          <cell r="L442">
            <v>0</v>
          </cell>
          <cell r="M442">
            <v>0</v>
          </cell>
          <cell r="N442">
            <v>0</v>
          </cell>
          <cell r="O442">
            <v>0</v>
          </cell>
          <cell r="P442">
            <v>0</v>
          </cell>
          <cell r="Q442">
            <v>0</v>
          </cell>
        </row>
        <row r="443">
          <cell r="A443">
            <v>60025</v>
          </cell>
          <cell r="B443" t="str">
            <v>Wages O.T.</v>
          </cell>
          <cell r="E443">
            <v>0</v>
          </cell>
          <cell r="F443">
            <v>0</v>
          </cell>
          <cell r="G443">
            <v>0</v>
          </cell>
          <cell r="H443">
            <v>0</v>
          </cell>
          <cell r="I443">
            <v>0</v>
          </cell>
          <cell r="J443">
            <v>0</v>
          </cell>
          <cell r="K443">
            <v>0</v>
          </cell>
          <cell r="L443">
            <v>0</v>
          </cell>
          <cell r="M443">
            <v>0</v>
          </cell>
          <cell r="N443">
            <v>0</v>
          </cell>
          <cell r="O443">
            <v>0</v>
          </cell>
          <cell r="P443">
            <v>0</v>
          </cell>
          <cell r="Q443">
            <v>0</v>
          </cell>
        </row>
        <row r="444">
          <cell r="A444">
            <v>60030</v>
          </cell>
          <cell r="B444" t="str">
            <v>Bonuses and Commissions</v>
          </cell>
          <cell r="E444">
            <v>0</v>
          </cell>
          <cell r="F444">
            <v>0</v>
          </cell>
          <cell r="G444">
            <v>0</v>
          </cell>
          <cell r="H444">
            <v>0</v>
          </cell>
          <cell r="I444">
            <v>0</v>
          </cell>
          <cell r="J444">
            <v>0</v>
          </cell>
          <cell r="K444">
            <v>0</v>
          </cell>
          <cell r="L444">
            <v>0</v>
          </cell>
          <cell r="M444">
            <v>0</v>
          </cell>
          <cell r="N444">
            <v>0</v>
          </cell>
          <cell r="O444">
            <v>0</v>
          </cell>
          <cell r="P444">
            <v>0</v>
          </cell>
          <cell r="Q444">
            <v>0</v>
          </cell>
        </row>
        <row r="445">
          <cell r="A445">
            <v>60035</v>
          </cell>
          <cell r="B445" t="str">
            <v>Safety Bonuses</v>
          </cell>
          <cell r="E445">
            <v>0</v>
          </cell>
          <cell r="F445">
            <v>0</v>
          </cell>
          <cell r="G445">
            <v>0</v>
          </cell>
          <cell r="H445">
            <v>0</v>
          </cell>
          <cell r="I445">
            <v>0</v>
          </cell>
          <cell r="J445">
            <v>0</v>
          </cell>
          <cell r="K445">
            <v>0</v>
          </cell>
          <cell r="L445">
            <v>0</v>
          </cell>
          <cell r="M445">
            <v>0</v>
          </cell>
          <cell r="N445">
            <v>0</v>
          </cell>
          <cell r="O445">
            <v>0</v>
          </cell>
          <cell r="P445">
            <v>0</v>
          </cell>
          <cell r="Q445">
            <v>0</v>
          </cell>
        </row>
        <row r="446">
          <cell r="A446">
            <v>60037</v>
          </cell>
          <cell r="B446" t="str">
            <v>Termination Pay</v>
          </cell>
          <cell r="E446">
            <v>0</v>
          </cell>
          <cell r="F446">
            <v>0</v>
          </cell>
          <cell r="G446">
            <v>0</v>
          </cell>
          <cell r="H446">
            <v>0</v>
          </cell>
          <cell r="I446">
            <v>0</v>
          </cell>
          <cell r="J446">
            <v>0</v>
          </cell>
          <cell r="K446">
            <v>0</v>
          </cell>
          <cell r="L446">
            <v>0</v>
          </cell>
          <cell r="M446">
            <v>0</v>
          </cell>
          <cell r="N446">
            <v>0</v>
          </cell>
          <cell r="O446">
            <v>0</v>
          </cell>
          <cell r="P446">
            <v>0</v>
          </cell>
          <cell r="Q446">
            <v>0</v>
          </cell>
        </row>
        <row r="447">
          <cell r="A447">
            <v>60045</v>
          </cell>
          <cell r="B447" t="str">
            <v>Contract Labor</v>
          </cell>
          <cell r="E447">
            <v>0</v>
          </cell>
          <cell r="F447">
            <v>0</v>
          </cell>
          <cell r="G447">
            <v>0</v>
          </cell>
          <cell r="H447">
            <v>0</v>
          </cell>
          <cell r="I447">
            <v>0</v>
          </cell>
          <cell r="J447">
            <v>0</v>
          </cell>
          <cell r="K447">
            <v>0</v>
          </cell>
          <cell r="L447">
            <v>0</v>
          </cell>
          <cell r="M447">
            <v>0</v>
          </cell>
          <cell r="N447">
            <v>0</v>
          </cell>
          <cell r="O447">
            <v>0</v>
          </cell>
          <cell r="P447">
            <v>0</v>
          </cell>
          <cell r="Q447">
            <v>0</v>
          </cell>
        </row>
        <row r="448">
          <cell r="A448">
            <v>60050</v>
          </cell>
          <cell r="B448" t="str">
            <v>Payroll Taxes</v>
          </cell>
          <cell r="E448">
            <v>0</v>
          </cell>
          <cell r="F448">
            <v>0</v>
          </cell>
          <cell r="G448">
            <v>0</v>
          </cell>
          <cell r="H448">
            <v>0</v>
          </cell>
          <cell r="I448">
            <v>0</v>
          </cell>
          <cell r="J448">
            <v>0</v>
          </cell>
          <cell r="K448">
            <v>0</v>
          </cell>
          <cell r="L448">
            <v>0</v>
          </cell>
          <cell r="M448">
            <v>0</v>
          </cell>
          <cell r="N448">
            <v>0</v>
          </cell>
          <cell r="O448">
            <v>0</v>
          </cell>
          <cell r="P448">
            <v>0</v>
          </cell>
          <cell r="Q448">
            <v>0</v>
          </cell>
        </row>
        <row r="449">
          <cell r="A449">
            <v>60060</v>
          </cell>
          <cell r="B449" t="str">
            <v>Group Insurance</v>
          </cell>
          <cell r="E449">
            <v>0</v>
          </cell>
          <cell r="F449">
            <v>0</v>
          </cell>
          <cell r="G449">
            <v>0</v>
          </cell>
          <cell r="H449">
            <v>0</v>
          </cell>
          <cell r="I449">
            <v>0</v>
          </cell>
          <cell r="J449">
            <v>0</v>
          </cell>
          <cell r="K449">
            <v>0</v>
          </cell>
          <cell r="L449">
            <v>0</v>
          </cell>
          <cell r="M449">
            <v>0</v>
          </cell>
          <cell r="N449">
            <v>0</v>
          </cell>
          <cell r="O449">
            <v>0</v>
          </cell>
          <cell r="P449">
            <v>0</v>
          </cell>
          <cell r="Q449">
            <v>0</v>
          </cell>
        </row>
        <row r="450">
          <cell r="A450">
            <v>60065</v>
          </cell>
          <cell r="B450" t="str">
            <v>Vacation Pay</v>
          </cell>
          <cell r="E450">
            <v>0</v>
          </cell>
          <cell r="F450">
            <v>0</v>
          </cell>
          <cell r="G450">
            <v>0</v>
          </cell>
          <cell r="H450">
            <v>0</v>
          </cell>
          <cell r="I450">
            <v>0</v>
          </cell>
          <cell r="J450">
            <v>0</v>
          </cell>
          <cell r="K450">
            <v>0</v>
          </cell>
          <cell r="L450">
            <v>0</v>
          </cell>
          <cell r="M450">
            <v>0</v>
          </cell>
          <cell r="N450">
            <v>0</v>
          </cell>
          <cell r="O450">
            <v>0</v>
          </cell>
          <cell r="P450">
            <v>0</v>
          </cell>
          <cell r="Q450">
            <v>0</v>
          </cell>
        </row>
        <row r="451">
          <cell r="A451">
            <v>60070</v>
          </cell>
          <cell r="B451" t="str">
            <v>Sick Pay</v>
          </cell>
          <cell r="E451">
            <v>0</v>
          </cell>
          <cell r="F451">
            <v>0</v>
          </cell>
          <cell r="G451">
            <v>0</v>
          </cell>
          <cell r="H451">
            <v>0</v>
          </cell>
          <cell r="I451">
            <v>0</v>
          </cell>
          <cell r="J451">
            <v>0</v>
          </cell>
          <cell r="K451">
            <v>0</v>
          </cell>
          <cell r="L451">
            <v>0</v>
          </cell>
          <cell r="M451">
            <v>0</v>
          </cell>
          <cell r="N451">
            <v>0</v>
          </cell>
          <cell r="O451">
            <v>0</v>
          </cell>
          <cell r="P451">
            <v>0</v>
          </cell>
          <cell r="Q451">
            <v>0</v>
          </cell>
        </row>
        <row r="452">
          <cell r="A452">
            <v>60086</v>
          </cell>
          <cell r="B452" t="str">
            <v>Safety and Training</v>
          </cell>
          <cell r="E452">
            <v>0</v>
          </cell>
          <cell r="F452">
            <v>0</v>
          </cell>
          <cell r="G452">
            <v>0</v>
          </cell>
          <cell r="H452">
            <v>0</v>
          </cell>
          <cell r="I452">
            <v>0</v>
          </cell>
          <cell r="J452">
            <v>0</v>
          </cell>
          <cell r="K452">
            <v>0</v>
          </cell>
          <cell r="L452">
            <v>0</v>
          </cell>
          <cell r="M452">
            <v>0</v>
          </cell>
          <cell r="N452">
            <v>0</v>
          </cell>
          <cell r="O452">
            <v>0</v>
          </cell>
          <cell r="P452">
            <v>0</v>
          </cell>
          <cell r="Q452">
            <v>0</v>
          </cell>
        </row>
        <row r="453">
          <cell r="A453">
            <v>60095</v>
          </cell>
          <cell r="B453" t="str">
            <v>Empl &amp; Commun Activ</v>
          </cell>
          <cell r="E453">
            <v>0</v>
          </cell>
          <cell r="F453">
            <v>0</v>
          </cell>
          <cell r="G453">
            <v>0</v>
          </cell>
          <cell r="H453">
            <v>0</v>
          </cell>
          <cell r="I453">
            <v>0</v>
          </cell>
          <cell r="J453">
            <v>0</v>
          </cell>
          <cell r="K453">
            <v>0</v>
          </cell>
          <cell r="L453">
            <v>0</v>
          </cell>
          <cell r="M453">
            <v>0</v>
          </cell>
          <cell r="N453">
            <v>0</v>
          </cell>
          <cell r="O453">
            <v>0</v>
          </cell>
          <cell r="P453">
            <v>0</v>
          </cell>
          <cell r="Q453">
            <v>0</v>
          </cell>
        </row>
        <row r="454">
          <cell r="A454">
            <v>60105</v>
          </cell>
          <cell r="B454" t="str">
            <v>Employee Relocation</v>
          </cell>
          <cell r="E454">
            <v>0</v>
          </cell>
          <cell r="F454">
            <v>0</v>
          </cell>
          <cell r="G454">
            <v>0</v>
          </cell>
          <cell r="H454">
            <v>0</v>
          </cell>
          <cell r="I454">
            <v>0</v>
          </cell>
          <cell r="J454">
            <v>0</v>
          </cell>
          <cell r="K454">
            <v>0</v>
          </cell>
          <cell r="L454">
            <v>0</v>
          </cell>
          <cell r="M454">
            <v>0</v>
          </cell>
          <cell r="N454">
            <v>0</v>
          </cell>
          <cell r="O454">
            <v>0</v>
          </cell>
          <cell r="P454">
            <v>0</v>
          </cell>
          <cell r="Q454">
            <v>0</v>
          </cell>
        </row>
        <row r="455">
          <cell r="A455">
            <v>60115</v>
          </cell>
          <cell r="B455" t="str">
            <v>School Tuition</v>
          </cell>
          <cell r="E455">
            <v>0</v>
          </cell>
          <cell r="F455">
            <v>0</v>
          </cell>
          <cell r="G455">
            <v>0</v>
          </cell>
          <cell r="H455">
            <v>0</v>
          </cell>
          <cell r="I455">
            <v>0</v>
          </cell>
          <cell r="J455">
            <v>0</v>
          </cell>
          <cell r="K455">
            <v>0</v>
          </cell>
          <cell r="L455">
            <v>0</v>
          </cell>
          <cell r="M455">
            <v>0</v>
          </cell>
          <cell r="N455">
            <v>0</v>
          </cell>
          <cell r="O455">
            <v>0</v>
          </cell>
          <cell r="P455">
            <v>0</v>
          </cell>
          <cell r="Q455">
            <v>0</v>
          </cell>
        </row>
        <row r="456">
          <cell r="A456">
            <v>60116</v>
          </cell>
          <cell r="B456" t="str">
            <v>Pension and Profit Sharing</v>
          </cell>
          <cell r="E456">
            <v>0</v>
          </cell>
          <cell r="F456">
            <v>0</v>
          </cell>
          <cell r="G456">
            <v>0</v>
          </cell>
          <cell r="H456">
            <v>0</v>
          </cell>
          <cell r="I456">
            <v>0</v>
          </cell>
          <cell r="J456">
            <v>0</v>
          </cell>
          <cell r="K456">
            <v>0</v>
          </cell>
          <cell r="L456">
            <v>0</v>
          </cell>
          <cell r="M456">
            <v>0</v>
          </cell>
          <cell r="N456">
            <v>0</v>
          </cell>
          <cell r="O456">
            <v>0</v>
          </cell>
          <cell r="P456">
            <v>0</v>
          </cell>
          <cell r="Q456">
            <v>0</v>
          </cell>
        </row>
        <row r="457">
          <cell r="A457">
            <v>60117</v>
          </cell>
          <cell r="B457" t="str">
            <v>Union Pension</v>
          </cell>
          <cell r="E457">
            <v>0</v>
          </cell>
          <cell r="F457">
            <v>0</v>
          </cell>
          <cell r="G457">
            <v>0</v>
          </cell>
          <cell r="H457">
            <v>0</v>
          </cell>
          <cell r="I457">
            <v>0</v>
          </cell>
          <cell r="J457">
            <v>0</v>
          </cell>
          <cell r="K457">
            <v>0</v>
          </cell>
          <cell r="L457">
            <v>0</v>
          </cell>
          <cell r="M457">
            <v>0</v>
          </cell>
          <cell r="N457">
            <v>0</v>
          </cell>
          <cell r="O457">
            <v>0</v>
          </cell>
          <cell r="P457">
            <v>0</v>
          </cell>
          <cell r="Q457">
            <v>0</v>
          </cell>
        </row>
        <row r="458">
          <cell r="A458">
            <v>60148</v>
          </cell>
          <cell r="B458" t="str">
            <v>Allocated Exp In - District</v>
          </cell>
          <cell r="E458">
            <v>0</v>
          </cell>
          <cell r="F458">
            <v>0</v>
          </cell>
          <cell r="G458">
            <v>0</v>
          </cell>
          <cell r="H458">
            <v>0</v>
          </cell>
          <cell r="I458">
            <v>0</v>
          </cell>
          <cell r="J458">
            <v>0</v>
          </cell>
          <cell r="K458">
            <v>0</v>
          </cell>
          <cell r="L458">
            <v>0</v>
          </cell>
          <cell r="M458">
            <v>0</v>
          </cell>
          <cell r="N458">
            <v>0</v>
          </cell>
          <cell r="O458">
            <v>0</v>
          </cell>
          <cell r="P458">
            <v>0</v>
          </cell>
          <cell r="Q458">
            <v>0</v>
          </cell>
        </row>
        <row r="459">
          <cell r="A459">
            <v>60149</v>
          </cell>
          <cell r="B459" t="str">
            <v>Allocated Exp In Out - District</v>
          </cell>
          <cell r="E459">
            <v>0</v>
          </cell>
          <cell r="F459">
            <v>0</v>
          </cell>
          <cell r="G459">
            <v>0</v>
          </cell>
          <cell r="H459">
            <v>0</v>
          </cell>
          <cell r="I459">
            <v>0</v>
          </cell>
          <cell r="J459">
            <v>0</v>
          </cell>
          <cell r="K459">
            <v>0</v>
          </cell>
          <cell r="L459">
            <v>0</v>
          </cell>
          <cell r="M459">
            <v>0</v>
          </cell>
          <cell r="N459">
            <v>0</v>
          </cell>
          <cell r="O459">
            <v>0</v>
          </cell>
          <cell r="P459">
            <v>0</v>
          </cell>
          <cell r="Q459">
            <v>0</v>
          </cell>
        </row>
        <row r="460">
          <cell r="A460">
            <v>60165</v>
          </cell>
          <cell r="B460" t="str">
            <v>Communications</v>
          </cell>
          <cell r="E460">
            <v>0</v>
          </cell>
          <cell r="F460">
            <v>0</v>
          </cell>
          <cell r="G460">
            <v>0</v>
          </cell>
          <cell r="H460">
            <v>0</v>
          </cell>
          <cell r="I460">
            <v>0</v>
          </cell>
          <cell r="J460">
            <v>0</v>
          </cell>
          <cell r="K460">
            <v>0</v>
          </cell>
          <cell r="L460">
            <v>0</v>
          </cell>
          <cell r="M460">
            <v>0</v>
          </cell>
          <cell r="N460">
            <v>0</v>
          </cell>
          <cell r="O460">
            <v>0</v>
          </cell>
          <cell r="P460">
            <v>0</v>
          </cell>
          <cell r="Q460">
            <v>0</v>
          </cell>
        </row>
        <row r="461">
          <cell r="A461">
            <v>60170</v>
          </cell>
          <cell r="B461" t="str">
            <v>Real Estate Rentals</v>
          </cell>
          <cell r="E461">
            <v>0</v>
          </cell>
          <cell r="F461">
            <v>0</v>
          </cell>
          <cell r="G461">
            <v>0</v>
          </cell>
          <cell r="H461">
            <v>0</v>
          </cell>
          <cell r="I461">
            <v>0</v>
          </cell>
          <cell r="J461">
            <v>0</v>
          </cell>
          <cell r="K461">
            <v>0</v>
          </cell>
          <cell r="L461">
            <v>0</v>
          </cell>
          <cell r="M461">
            <v>0</v>
          </cell>
          <cell r="N461">
            <v>0</v>
          </cell>
          <cell r="O461">
            <v>0</v>
          </cell>
          <cell r="P461">
            <v>0</v>
          </cell>
          <cell r="Q461">
            <v>0</v>
          </cell>
        </row>
        <row r="462">
          <cell r="A462">
            <v>60175</v>
          </cell>
          <cell r="B462" t="str">
            <v>Equip/Vehicle Rental</v>
          </cell>
          <cell r="E462">
            <v>0</v>
          </cell>
          <cell r="F462">
            <v>0</v>
          </cell>
          <cell r="G462">
            <v>0</v>
          </cell>
          <cell r="H462">
            <v>0</v>
          </cell>
          <cell r="I462">
            <v>0</v>
          </cell>
          <cell r="J462">
            <v>0</v>
          </cell>
          <cell r="K462">
            <v>0</v>
          </cell>
          <cell r="L462">
            <v>0</v>
          </cell>
          <cell r="M462">
            <v>0</v>
          </cell>
          <cell r="N462">
            <v>0</v>
          </cell>
          <cell r="O462">
            <v>0</v>
          </cell>
          <cell r="P462">
            <v>0</v>
          </cell>
          <cell r="Q462">
            <v>0</v>
          </cell>
        </row>
        <row r="463">
          <cell r="A463">
            <v>60185</v>
          </cell>
          <cell r="B463" t="str">
            <v>Postage</v>
          </cell>
          <cell r="E463">
            <v>0</v>
          </cell>
          <cell r="F463">
            <v>0</v>
          </cell>
          <cell r="G463">
            <v>0</v>
          </cell>
          <cell r="H463">
            <v>0</v>
          </cell>
          <cell r="I463">
            <v>0</v>
          </cell>
          <cell r="J463">
            <v>0</v>
          </cell>
          <cell r="K463">
            <v>0</v>
          </cell>
          <cell r="L463">
            <v>0</v>
          </cell>
          <cell r="M463">
            <v>0</v>
          </cell>
          <cell r="N463">
            <v>0</v>
          </cell>
          <cell r="O463">
            <v>0</v>
          </cell>
          <cell r="P463">
            <v>0</v>
          </cell>
          <cell r="Q463">
            <v>0</v>
          </cell>
        </row>
        <row r="464">
          <cell r="A464">
            <v>60195</v>
          </cell>
          <cell r="B464" t="str">
            <v>Dues and Subscriptions</v>
          </cell>
          <cell r="E464">
            <v>0</v>
          </cell>
          <cell r="F464">
            <v>0</v>
          </cell>
          <cell r="G464">
            <v>0</v>
          </cell>
          <cell r="H464">
            <v>0</v>
          </cell>
          <cell r="I464">
            <v>0</v>
          </cell>
          <cell r="J464">
            <v>0</v>
          </cell>
          <cell r="K464">
            <v>0</v>
          </cell>
          <cell r="L464">
            <v>0</v>
          </cell>
          <cell r="M464">
            <v>0</v>
          </cell>
          <cell r="N464">
            <v>0</v>
          </cell>
          <cell r="O464">
            <v>0</v>
          </cell>
          <cell r="P464">
            <v>0</v>
          </cell>
          <cell r="Q464">
            <v>0</v>
          </cell>
        </row>
        <row r="465">
          <cell r="A465">
            <v>60196</v>
          </cell>
          <cell r="B465" t="str">
            <v>Club Dues</v>
          </cell>
          <cell r="E465">
            <v>0</v>
          </cell>
          <cell r="F465">
            <v>0</v>
          </cell>
          <cell r="G465">
            <v>0</v>
          </cell>
          <cell r="H465">
            <v>0</v>
          </cell>
          <cell r="I465">
            <v>0</v>
          </cell>
          <cell r="J465">
            <v>0</v>
          </cell>
          <cell r="K465">
            <v>0</v>
          </cell>
          <cell r="L465">
            <v>0</v>
          </cell>
          <cell r="M465">
            <v>0</v>
          </cell>
          <cell r="N465">
            <v>0</v>
          </cell>
          <cell r="O465">
            <v>0</v>
          </cell>
          <cell r="P465">
            <v>0</v>
          </cell>
          <cell r="Q465">
            <v>0</v>
          </cell>
        </row>
        <row r="466">
          <cell r="A466">
            <v>60200</v>
          </cell>
          <cell r="B466" t="str">
            <v>Travel</v>
          </cell>
          <cell r="E466">
            <v>0</v>
          </cell>
          <cell r="F466">
            <v>0</v>
          </cell>
          <cell r="G466">
            <v>0</v>
          </cell>
          <cell r="H466">
            <v>0</v>
          </cell>
          <cell r="I466">
            <v>0</v>
          </cell>
          <cell r="J466">
            <v>0</v>
          </cell>
          <cell r="K466">
            <v>0</v>
          </cell>
          <cell r="L466">
            <v>0</v>
          </cell>
          <cell r="M466">
            <v>0</v>
          </cell>
          <cell r="N466">
            <v>0</v>
          </cell>
          <cell r="O466">
            <v>0</v>
          </cell>
          <cell r="P466">
            <v>0</v>
          </cell>
          <cell r="Q466">
            <v>0</v>
          </cell>
        </row>
        <row r="467">
          <cell r="A467">
            <v>60201</v>
          </cell>
          <cell r="B467" t="str">
            <v>Entertainment</v>
          </cell>
          <cell r="E467">
            <v>0</v>
          </cell>
          <cell r="F467">
            <v>0</v>
          </cell>
          <cell r="G467">
            <v>0</v>
          </cell>
          <cell r="H467">
            <v>0</v>
          </cell>
          <cell r="I467">
            <v>0</v>
          </cell>
          <cell r="J467">
            <v>0</v>
          </cell>
          <cell r="K467">
            <v>0</v>
          </cell>
          <cell r="L467">
            <v>0</v>
          </cell>
          <cell r="M467">
            <v>0</v>
          </cell>
          <cell r="N467">
            <v>0</v>
          </cell>
          <cell r="O467">
            <v>0</v>
          </cell>
          <cell r="P467">
            <v>0</v>
          </cell>
          <cell r="Q467">
            <v>0</v>
          </cell>
        </row>
        <row r="468">
          <cell r="A468">
            <v>60205</v>
          </cell>
          <cell r="B468" t="str">
            <v>Travel - Auto</v>
          </cell>
          <cell r="E468">
            <v>0</v>
          </cell>
          <cell r="F468">
            <v>0</v>
          </cell>
          <cell r="G468">
            <v>0</v>
          </cell>
          <cell r="H468">
            <v>0</v>
          </cell>
          <cell r="I468">
            <v>0</v>
          </cell>
          <cell r="J468">
            <v>0</v>
          </cell>
          <cell r="K468">
            <v>0</v>
          </cell>
          <cell r="L468">
            <v>0</v>
          </cell>
          <cell r="M468">
            <v>0</v>
          </cell>
          <cell r="N468">
            <v>0</v>
          </cell>
          <cell r="O468">
            <v>0</v>
          </cell>
          <cell r="P468">
            <v>0</v>
          </cell>
          <cell r="Q468">
            <v>0</v>
          </cell>
        </row>
        <row r="469">
          <cell r="A469">
            <v>60210</v>
          </cell>
          <cell r="B469" t="str">
            <v>Office Supplies and Equip</v>
          </cell>
          <cell r="E469">
            <v>0</v>
          </cell>
          <cell r="F469">
            <v>0</v>
          </cell>
          <cell r="G469">
            <v>0</v>
          </cell>
          <cell r="H469">
            <v>0</v>
          </cell>
          <cell r="I469">
            <v>0</v>
          </cell>
          <cell r="J469">
            <v>0</v>
          </cell>
          <cell r="K469">
            <v>0</v>
          </cell>
          <cell r="L469">
            <v>0</v>
          </cell>
          <cell r="M469">
            <v>0</v>
          </cell>
          <cell r="N469">
            <v>0</v>
          </cell>
          <cell r="O469">
            <v>0</v>
          </cell>
          <cell r="P469">
            <v>0</v>
          </cell>
          <cell r="Q469">
            <v>0</v>
          </cell>
        </row>
        <row r="470">
          <cell r="A470">
            <v>60225</v>
          </cell>
          <cell r="B470" t="str">
            <v>Advertising and Promotions</v>
          </cell>
          <cell r="E470">
            <v>0</v>
          </cell>
          <cell r="F470">
            <v>0</v>
          </cell>
          <cell r="G470">
            <v>0</v>
          </cell>
          <cell r="H470">
            <v>0</v>
          </cell>
          <cell r="I470">
            <v>0</v>
          </cell>
          <cell r="J470">
            <v>0</v>
          </cell>
          <cell r="K470">
            <v>0</v>
          </cell>
          <cell r="L470">
            <v>0</v>
          </cell>
          <cell r="M470">
            <v>0</v>
          </cell>
          <cell r="N470">
            <v>0</v>
          </cell>
          <cell r="O470">
            <v>0</v>
          </cell>
          <cell r="P470">
            <v>3237.6</v>
          </cell>
          <cell r="Q470">
            <v>3237.6</v>
          </cell>
        </row>
        <row r="471">
          <cell r="A471">
            <v>60234</v>
          </cell>
          <cell r="B471" t="str">
            <v>O/S Sales Exp</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v>60255</v>
          </cell>
          <cell r="B472" t="str">
            <v>Other Prof Fees</v>
          </cell>
          <cell r="E472">
            <v>0</v>
          </cell>
          <cell r="F472">
            <v>0</v>
          </cell>
          <cell r="G472">
            <v>0</v>
          </cell>
          <cell r="H472">
            <v>0</v>
          </cell>
          <cell r="I472">
            <v>0</v>
          </cell>
          <cell r="J472">
            <v>0</v>
          </cell>
          <cell r="K472">
            <v>0</v>
          </cell>
          <cell r="L472">
            <v>0</v>
          </cell>
          <cell r="M472">
            <v>0</v>
          </cell>
          <cell r="N472">
            <v>0</v>
          </cell>
          <cell r="O472">
            <v>0</v>
          </cell>
          <cell r="P472">
            <v>0</v>
          </cell>
          <cell r="Q472">
            <v>0</v>
          </cell>
        </row>
        <row r="473">
          <cell r="A473">
            <v>60326</v>
          </cell>
          <cell r="B473" t="str">
            <v>Deduct - Current Yr</v>
          </cell>
          <cell r="E473">
            <v>0</v>
          </cell>
          <cell r="F473">
            <v>0</v>
          </cell>
          <cell r="G473">
            <v>0</v>
          </cell>
          <cell r="H473">
            <v>0</v>
          </cell>
          <cell r="I473">
            <v>0</v>
          </cell>
          <cell r="J473">
            <v>0</v>
          </cell>
          <cell r="K473">
            <v>0</v>
          </cell>
          <cell r="L473">
            <v>0</v>
          </cell>
          <cell r="M473">
            <v>0</v>
          </cell>
          <cell r="N473">
            <v>0</v>
          </cell>
          <cell r="O473">
            <v>0</v>
          </cell>
          <cell r="P473">
            <v>0</v>
          </cell>
          <cell r="Q473">
            <v>0</v>
          </cell>
        </row>
        <row r="474">
          <cell r="A474">
            <v>60327</v>
          </cell>
          <cell r="B474" t="str">
            <v>Deduct - Damage</v>
          </cell>
          <cell r="E474">
            <v>0</v>
          </cell>
          <cell r="F474">
            <v>0</v>
          </cell>
          <cell r="G474">
            <v>0</v>
          </cell>
          <cell r="H474">
            <v>0</v>
          </cell>
          <cell r="I474">
            <v>0</v>
          </cell>
          <cell r="J474">
            <v>0</v>
          </cell>
          <cell r="K474">
            <v>0</v>
          </cell>
          <cell r="L474">
            <v>0</v>
          </cell>
          <cell r="M474">
            <v>0</v>
          </cell>
          <cell r="N474">
            <v>0</v>
          </cell>
          <cell r="O474">
            <v>0</v>
          </cell>
          <cell r="P474">
            <v>0</v>
          </cell>
          <cell r="Q474">
            <v>0</v>
          </cell>
        </row>
        <row r="475">
          <cell r="A475">
            <v>60328</v>
          </cell>
          <cell r="B475" t="str">
            <v>Claim Recoveries</v>
          </cell>
          <cell r="E475">
            <v>0</v>
          </cell>
          <cell r="F475">
            <v>0</v>
          </cell>
          <cell r="G475">
            <v>0</v>
          </cell>
          <cell r="H475">
            <v>0</v>
          </cell>
          <cell r="I475">
            <v>0</v>
          </cell>
          <cell r="J475">
            <v>0</v>
          </cell>
          <cell r="K475">
            <v>0</v>
          </cell>
          <cell r="L475">
            <v>0</v>
          </cell>
          <cell r="M475">
            <v>0</v>
          </cell>
          <cell r="N475">
            <v>0</v>
          </cell>
          <cell r="O475">
            <v>0</v>
          </cell>
          <cell r="P475">
            <v>0</v>
          </cell>
          <cell r="Q475">
            <v>0</v>
          </cell>
        </row>
        <row r="476">
          <cell r="A476">
            <v>60330</v>
          </cell>
          <cell r="B476" t="str">
            <v>Deduct Prior Year</v>
          </cell>
          <cell r="E476">
            <v>0</v>
          </cell>
          <cell r="F476">
            <v>0</v>
          </cell>
          <cell r="G476">
            <v>0</v>
          </cell>
          <cell r="H476">
            <v>0</v>
          </cell>
          <cell r="I476">
            <v>0</v>
          </cell>
          <cell r="J476">
            <v>0</v>
          </cell>
          <cell r="K476">
            <v>0</v>
          </cell>
          <cell r="L476">
            <v>0</v>
          </cell>
          <cell r="M476">
            <v>0</v>
          </cell>
          <cell r="N476">
            <v>0</v>
          </cell>
          <cell r="O476">
            <v>0</v>
          </cell>
          <cell r="P476">
            <v>0</v>
          </cell>
          <cell r="Q476">
            <v>0</v>
          </cell>
        </row>
        <row r="477">
          <cell r="A477">
            <v>60335</v>
          </cell>
          <cell r="B477" t="str">
            <v>Miscellaneous</v>
          </cell>
          <cell r="E477">
            <v>0</v>
          </cell>
          <cell r="F477">
            <v>0</v>
          </cell>
          <cell r="G477">
            <v>0</v>
          </cell>
          <cell r="H477">
            <v>0</v>
          </cell>
          <cell r="I477">
            <v>0</v>
          </cell>
          <cell r="J477">
            <v>0</v>
          </cell>
          <cell r="K477">
            <v>0</v>
          </cell>
          <cell r="L477">
            <v>0</v>
          </cell>
          <cell r="M477">
            <v>0</v>
          </cell>
          <cell r="N477">
            <v>0</v>
          </cell>
          <cell r="O477">
            <v>0</v>
          </cell>
          <cell r="P477">
            <v>0</v>
          </cell>
          <cell r="Q477">
            <v>0</v>
          </cell>
        </row>
        <row r="478">
          <cell r="A478">
            <v>60998</v>
          </cell>
          <cell r="B478" t="str">
            <v>Allocation Out - District</v>
          </cell>
          <cell r="E478">
            <v>0</v>
          </cell>
          <cell r="F478">
            <v>0</v>
          </cell>
          <cell r="G478">
            <v>0</v>
          </cell>
          <cell r="H478">
            <v>0</v>
          </cell>
          <cell r="I478">
            <v>0</v>
          </cell>
          <cell r="J478">
            <v>0</v>
          </cell>
          <cell r="K478">
            <v>0</v>
          </cell>
          <cell r="L478">
            <v>0</v>
          </cell>
          <cell r="M478">
            <v>0</v>
          </cell>
          <cell r="N478">
            <v>0</v>
          </cell>
          <cell r="O478">
            <v>0</v>
          </cell>
          <cell r="P478">
            <v>0</v>
          </cell>
          <cell r="Q478">
            <v>0</v>
          </cell>
        </row>
        <row r="479">
          <cell r="A479">
            <v>60999</v>
          </cell>
          <cell r="B479" t="str">
            <v>Allocation Out - Out District</v>
          </cell>
          <cell r="E479">
            <v>0</v>
          </cell>
          <cell r="F479">
            <v>0</v>
          </cell>
          <cell r="G479">
            <v>0</v>
          </cell>
          <cell r="H479">
            <v>0</v>
          </cell>
          <cell r="I479">
            <v>0</v>
          </cell>
          <cell r="J479">
            <v>0</v>
          </cell>
          <cell r="K479">
            <v>0</v>
          </cell>
          <cell r="L479">
            <v>0</v>
          </cell>
          <cell r="M479">
            <v>0</v>
          </cell>
          <cell r="N479">
            <v>0</v>
          </cell>
          <cell r="O479">
            <v>0</v>
          </cell>
          <cell r="P479">
            <v>0</v>
          </cell>
          <cell r="Q479">
            <v>0</v>
          </cell>
        </row>
        <row r="480">
          <cell r="A480" t="str">
            <v>Total Sales</v>
          </cell>
          <cell r="E480">
            <v>0</v>
          </cell>
          <cell r="F480">
            <v>0</v>
          </cell>
          <cell r="G480">
            <v>0</v>
          </cell>
          <cell r="H480">
            <v>0</v>
          </cell>
          <cell r="I480">
            <v>0</v>
          </cell>
          <cell r="J480">
            <v>0</v>
          </cell>
          <cell r="K480">
            <v>0</v>
          </cell>
          <cell r="L480">
            <v>0</v>
          </cell>
          <cell r="M480">
            <v>0</v>
          </cell>
          <cell r="N480">
            <v>0</v>
          </cell>
          <cell r="O480">
            <v>0</v>
          </cell>
          <cell r="P480">
            <v>3237.6</v>
          </cell>
          <cell r="Q480">
            <v>3237.6</v>
          </cell>
        </row>
        <row r="482">
          <cell r="A482" t="str">
            <v>G&amp;A</v>
          </cell>
        </row>
        <row r="483">
          <cell r="A483">
            <v>70010</v>
          </cell>
          <cell r="B483" t="str">
            <v>Salaries</v>
          </cell>
          <cell r="E483">
            <v>28808.37</v>
          </cell>
          <cell r="F483">
            <v>29237.93</v>
          </cell>
          <cell r="G483">
            <v>34055.660000000003</v>
          </cell>
          <cell r="H483">
            <v>32303.54</v>
          </cell>
          <cell r="I483">
            <v>32394.99</v>
          </cell>
          <cell r="J483">
            <v>34374</v>
          </cell>
          <cell r="K483">
            <v>35547.46</v>
          </cell>
          <cell r="L483">
            <v>34794.910000000003</v>
          </cell>
          <cell r="M483">
            <v>35448.120000000003</v>
          </cell>
          <cell r="N483">
            <v>34195.99</v>
          </cell>
          <cell r="O483">
            <v>35269.089999999997</v>
          </cell>
          <cell r="P483">
            <v>37099.64</v>
          </cell>
          <cell r="Q483">
            <v>403529.69999999995</v>
          </cell>
        </row>
        <row r="484">
          <cell r="A484">
            <v>70015</v>
          </cell>
          <cell r="B484" t="str">
            <v>Deferred Comp Earnings</v>
          </cell>
          <cell r="E484">
            <v>0</v>
          </cell>
          <cell r="F484">
            <v>0</v>
          </cell>
          <cell r="G484">
            <v>0</v>
          </cell>
          <cell r="H484">
            <v>0</v>
          </cell>
          <cell r="I484">
            <v>0</v>
          </cell>
          <cell r="J484">
            <v>0</v>
          </cell>
          <cell r="K484">
            <v>0</v>
          </cell>
          <cell r="L484">
            <v>0</v>
          </cell>
          <cell r="M484">
            <v>0</v>
          </cell>
          <cell r="N484">
            <v>0</v>
          </cell>
          <cell r="O484">
            <v>0</v>
          </cell>
          <cell r="P484">
            <v>0</v>
          </cell>
          <cell r="Q484">
            <v>0</v>
          </cell>
        </row>
        <row r="485">
          <cell r="A485">
            <v>70020</v>
          </cell>
          <cell r="B485" t="str">
            <v>Wages Regular</v>
          </cell>
          <cell r="E485">
            <v>28572.240000000002</v>
          </cell>
          <cell r="F485">
            <v>30096.06</v>
          </cell>
          <cell r="G485">
            <v>32883.68</v>
          </cell>
          <cell r="H485">
            <v>33553.279999999999</v>
          </cell>
          <cell r="I485">
            <v>27323.32</v>
          </cell>
          <cell r="J485">
            <v>31281.360000000001</v>
          </cell>
          <cell r="K485">
            <v>28636.82</v>
          </cell>
          <cell r="L485">
            <v>32591.07</v>
          </cell>
          <cell r="M485">
            <v>25152.99</v>
          </cell>
          <cell r="N485">
            <v>26476.49</v>
          </cell>
          <cell r="O485">
            <v>29556.5</v>
          </cell>
          <cell r="P485">
            <v>26409.97</v>
          </cell>
          <cell r="Q485">
            <v>352533.78</v>
          </cell>
        </row>
        <row r="486">
          <cell r="A486">
            <v>70025</v>
          </cell>
          <cell r="B486" t="str">
            <v>Wages O.T.</v>
          </cell>
          <cell r="E486">
            <v>1534.05</v>
          </cell>
          <cell r="F486">
            <v>1546.14</v>
          </cell>
          <cell r="G486">
            <v>1142.1400000000001</v>
          </cell>
          <cell r="H486">
            <v>1991.39</v>
          </cell>
          <cell r="I486">
            <v>1423.14</v>
          </cell>
          <cell r="J486">
            <v>1581.5</v>
          </cell>
          <cell r="K486">
            <v>577.54</v>
          </cell>
          <cell r="L486">
            <v>3583.2</v>
          </cell>
          <cell r="M486">
            <v>1079.97</v>
          </cell>
          <cell r="N486">
            <v>1516.27</v>
          </cell>
          <cell r="O486">
            <v>2000.96</v>
          </cell>
          <cell r="P486">
            <v>1477.46</v>
          </cell>
          <cell r="Q486">
            <v>19453.760000000002</v>
          </cell>
        </row>
        <row r="487">
          <cell r="A487">
            <v>70030</v>
          </cell>
          <cell r="B487" t="str">
            <v>Corp Allocated Bonus</v>
          </cell>
          <cell r="E487">
            <v>0</v>
          </cell>
          <cell r="F487">
            <v>0</v>
          </cell>
          <cell r="G487">
            <v>0</v>
          </cell>
          <cell r="H487">
            <v>0</v>
          </cell>
          <cell r="I487">
            <v>0</v>
          </cell>
          <cell r="J487">
            <v>0</v>
          </cell>
          <cell r="K487">
            <v>0</v>
          </cell>
          <cell r="L487">
            <v>0</v>
          </cell>
          <cell r="M487">
            <v>0</v>
          </cell>
          <cell r="N487">
            <v>0</v>
          </cell>
          <cell r="O487">
            <v>0</v>
          </cell>
          <cell r="P487">
            <v>0</v>
          </cell>
          <cell r="Q487">
            <v>0</v>
          </cell>
        </row>
        <row r="488">
          <cell r="A488">
            <v>70035</v>
          </cell>
          <cell r="B488" t="str">
            <v>Safety Bonuses</v>
          </cell>
          <cell r="E488">
            <v>0</v>
          </cell>
          <cell r="F488">
            <v>0</v>
          </cell>
          <cell r="G488">
            <v>0</v>
          </cell>
          <cell r="H488">
            <v>0</v>
          </cell>
          <cell r="I488">
            <v>0</v>
          </cell>
          <cell r="J488">
            <v>0</v>
          </cell>
          <cell r="K488">
            <v>0</v>
          </cell>
          <cell r="L488">
            <v>0</v>
          </cell>
          <cell r="M488">
            <v>0</v>
          </cell>
          <cell r="N488">
            <v>0</v>
          </cell>
          <cell r="O488">
            <v>0</v>
          </cell>
          <cell r="P488">
            <v>0</v>
          </cell>
          <cell r="Q488">
            <v>0</v>
          </cell>
        </row>
        <row r="489">
          <cell r="A489">
            <v>70036</v>
          </cell>
          <cell r="B489" t="str">
            <v>Other Bonus/Commission - Non-Safety</v>
          </cell>
          <cell r="E489">
            <v>1075</v>
          </cell>
          <cell r="F489">
            <v>1675</v>
          </cell>
          <cell r="G489">
            <v>7455.5</v>
          </cell>
          <cell r="H489">
            <v>3066.38</v>
          </cell>
          <cell r="I489">
            <v>1438.95</v>
          </cell>
          <cell r="J489">
            <v>3016.36</v>
          </cell>
          <cell r="K489">
            <v>2625</v>
          </cell>
          <cell r="L489">
            <v>2678.43</v>
          </cell>
          <cell r="M489">
            <v>2913.79</v>
          </cell>
          <cell r="N489">
            <v>1746.4</v>
          </cell>
          <cell r="O489">
            <v>2652.32</v>
          </cell>
          <cell r="P489">
            <v>5362.05</v>
          </cell>
          <cell r="Q489">
            <v>35705.180000000008</v>
          </cell>
        </row>
        <row r="490">
          <cell r="A490">
            <v>70037</v>
          </cell>
          <cell r="B490" t="str">
            <v>Termination Pay</v>
          </cell>
          <cell r="E490">
            <v>0</v>
          </cell>
          <cell r="F490">
            <v>0</v>
          </cell>
          <cell r="G490">
            <v>0</v>
          </cell>
          <cell r="H490">
            <v>0</v>
          </cell>
          <cell r="I490">
            <v>0</v>
          </cell>
          <cell r="J490">
            <v>0</v>
          </cell>
          <cell r="K490">
            <v>0</v>
          </cell>
          <cell r="L490">
            <v>0</v>
          </cell>
          <cell r="M490">
            <v>0</v>
          </cell>
          <cell r="N490">
            <v>0</v>
          </cell>
          <cell r="O490">
            <v>0</v>
          </cell>
          <cell r="P490">
            <v>0</v>
          </cell>
          <cell r="Q490">
            <v>0</v>
          </cell>
        </row>
        <row r="491">
          <cell r="A491">
            <v>70045</v>
          </cell>
          <cell r="B491" t="str">
            <v>Contract Labor</v>
          </cell>
          <cell r="E491">
            <v>0</v>
          </cell>
          <cell r="F491">
            <v>0</v>
          </cell>
          <cell r="G491">
            <v>0</v>
          </cell>
          <cell r="H491">
            <v>0</v>
          </cell>
          <cell r="I491">
            <v>0</v>
          </cell>
          <cell r="J491">
            <v>0</v>
          </cell>
          <cell r="K491">
            <v>0</v>
          </cell>
          <cell r="L491">
            <v>0</v>
          </cell>
          <cell r="M491">
            <v>0</v>
          </cell>
          <cell r="N491">
            <v>0</v>
          </cell>
          <cell r="O491">
            <v>0</v>
          </cell>
          <cell r="P491">
            <v>0</v>
          </cell>
          <cell r="Q491">
            <v>0</v>
          </cell>
        </row>
        <row r="492">
          <cell r="A492">
            <v>70050</v>
          </cell>
          <cell r="B492" t="str">
            <v>Payroll Taxes</v>
          </cell>
          <cell r="E492">
            <v>7335.33</v>
          </cell>
          <cell r="F492">
            <v>5253.85</v>
          </cell>
          <cell r="G492">
            <v>6887.21</v>
          </cell>
          <cell r="H492">
            <v>5839.13</v>
          </cell>
          <cell r="I492">
            <v>4643.53</v>
          </cell>
          <cell r="J492">
            <v>5669.76</v>
          </cell>
          <cell r="K492">
            <v>4555.33</v>
          </cell>
          <cell r="L492">
            <v>5742.05</v>
          </cell>
          <cell r="M492">
            <v>4517.6899999999996</v>
          </cell>
          <cell r="N492">
            <v>4408.2</v>
          </cell>
          <cell r="O492">
            <v>4942.4399999999996</v>
          </cell>
          <cell r="P492">
            <v>5199.09</v>
          </cell>
          <cell r="Q492">
            <v>64993.61</v>
          </cell>
        </row>
        <row r="493">
          <cell r="A493">
            <v>70060</v>
          </cell>
          <cell r="B493" t="str">
            <v>Group Insurance</v>
          </cell>
          <cell r="E493">
            <v>11410.52</v>
          </cell>
          <cell r="F493">
            <v>11524.58</v>
          </cell>
          <cell r="G493">
            <v>10554.24</v>
          </cell>
          <cell r="H493">
            <v>13084.2</v>
          </cell>
          <cell r="I493">
            <v>12115.75</v>
          </cell>
          <cell r="J493">
            <v>12494.37</v>
          </cell>
          <cell r="K493">
            <v>12559.75</v>
          </cell>
          <cell r="L493">
            <v>12415.93</v>
          </cell>
          <cell r="M493">
            <v>11362.28</v>
          </cell>
          <cell r="N493">
            <v>13749.11</v>
          </cell>
          <cell r="O493">
            <v>12593.52</v>
          </cell>
          <cell r="P493">
            <v>12600.59</v>
          </cell>
          <cell r="Q493">
            <v>146464.84</v>
          </cell>
        </row>
        <row r="494">
          <cell r="A494">
            <v>70065</v>
          </cell>
          <cell r="B494" t="str">
            <v>Vacation Pay</v>
          </cell>
          <cell r="E494">
            <v>1582.88</v>
          </cell>
          <cell r="F494">
            <v>4413.99</v>
          </cell>
          <cell r="G494">
            <v>48.78</v>
          </cell>
          <cell r="H494">
            <v>2185.79</v>
          </cell>
          <cell r="I494">
            <v>4000.59</v>
          </cell>
          <cell r="J494">
            <v>-891.88</v>
          </cell>
          <cell r="K494">
            <v>4756.8500000000004</v>
          </cell>
          <cell r="L494">
            <v>2920.08</v>
          </cell>
          <cell r="M494">
            <v>4784.29</v>
          </cell>
          <cell r="N494">
            <v>3124.36</v>
          </cell>
          <cell r="O494">
            <v>2610.1999999999998</v>
          </cell>
          <cell r="P494">
            <v>4173.68</v>
          </cell>
          <cell r="Q494">
            <v>33709.61</v>
          </cell>
        </row>
        <row r="495">
          <cell r="A495">
            <v>70070</v>
          </cell>
          <cell r="B495" t="str">
            <v>Sick Pay</v>
          </cell>
          <cell r="E495">
            <v>396.68</v>
          </cell>
          <cell r="F495">
            <v>680.36</v>
          </cell>
          <cell r="G495">
            <v>1133.57</v>
          </cell>
          <cell r="H495">
            <v>674.93</v>
          </cell>
          <cell r="I495">
            <v>892.47</v>
          </cell>
          <cell r="J495">
            <v>554.58000000000004</v>
          </cell>
          <cell r="K495">
            <v>198.93</v>
          </cell>
          <cell r="L495">
            <v>122.21</v>
          </cell>
          <cell r="M495">
            <v>727.21</v>
          </cell>
          <cell r="N495">
            <v>366.82</v>
          </cell>
          <cell r="O495">
            <v>768.29</v>
          </cell>
          <cell r="P495">
            <v>121.28</v>
          </cell>
          <cell r="Q495">
            <v>6637.329999999999</v>
          </cell>
        </row>
        <row r="496">
          <cell r="A496">
            <v>70086</v>
          </cell>
          <cell r="B496" t="str">
            <v>Safety and Training</v>
          </cell>
          <cell r="E496">
            <v>14.8</v>
          </cell>
          <cell r="F496">
            <v>0</v>
          </cell>
          <cell r="G496">
            <v>0</v>
          </cell>
          <cell r="H496">
            <v>0</v>
          </cell>
          <cell r="I496">
            <v>0</v>
          </cell>
          <cell r="J496">
            <v>35.6</v>
          </cell>
          <cell r="K496">
            <v>0</v>
          </cell>
          <cell r="L496">
            <v>70</v>
          </cell>
          <cell r="M496">
            <v>0</v>
          </cell>
          <cell r="N496">
            <v>0</v>
          </cell>
          <cell r="O496">
            <v>0</v>
          </cell>
          <cell r="P496">
            <v>0</v>
          </cell>
          <cell r="Q496">
            <v>120.4</v>
          </cell>
        </row>
        <row r="497">
          <cell r="A497">
            <v>70090</v>
          </cell>
          <cell r="B497" t="str">
            <v>WCN Training</v>
          </cell>
          <cell r="E497">
            <v>0</v>
          </cell>
          <cell r="F497">
            <v>0</v>
          </cell>
          <cell r="G497">
            <v>0</v>
          </cell>
          <cell r="H497">
            <v>0</v>
          </cell>
          <cell r="I497">
            <v>0</v>
          </cell>
          <cell r="J497">
            <v>0</v>
          </cell>
          <cell r="K497">
            <v>0</v>
          </cell>
          <cell r="L497">
            <v>0</v>
          </cell>
          <cell r="M497">
            <v>0</v>
          </cell>
          <cell r="N497">
            <v>708.81</v>
          </cell>
          <cell r="O497">
            <v>-708.81</v>
          </cell>
          <cell r="P497">
            <v>0</v>
          </cell>
          <cell r="Q497">
            <v>0</v>
          </cell>
        </row>
        <row r="498">
          <cell r="A498">
            <v>70095</v>
          </cell>
          <cell r="B498" t="str">
            <v>Empl &amp; Commun Activ</v>
          </cell>
          <cell r="E498">
            <v>16986.41</v>
          </cell>
          <cell r="F498">
            <v>158.86000000000001</v>
          </cell>
          <cell r="G498">
            <v>1019.92</v>
          </cell>
          <cell r="H498">
            <v>210.51</v>
          </cell>
          <cell r="I498">
            <v>1580.13</v>
          </cell>
          <cell r="J498">
            <v>4162.7</v>
          </cell>
          <cell r="K498">
            <v>660.39</v>
          </cell>
          <cell r="L498">
            <v>2656.19</v>
          </cell>
          <cell r="M498">
            <v>517.80999999999995</v>
          </cell>
          <cell r="N498">
            <v>54.01</v>
          </cell>
          <cell r="O498">
            <v>1519.35</v>
          </cell>
          <cell r="P498">
            <v>3351.61</v>
          </cell>
          <cell r="Q498">
            <v>32877.889999999992</v>
          </cell>
        </row>
        <row r="499">
          <cell r="A499">
            <v>70105</v>
          </cell>
          <cell r="B499" t="str">
            <v>Employee Relocation</v>
          </cell>
          <cell r="E499">
            <v>381.64</v>
          </cell>
          <cell r="F499">
            <v>381.64</v>
          </cell>
          <cell r="G499">
            <v>381.64</v>
          </cell>
          <cell r="H499">
            <v>381.64</v>
          </cell>
          <cell r="I499">
            <v>381.64</v>
          </cell>
          <cell r="J499">
            <v>381.64</v>
          </cell>
          <cell r="K499">
            <v>381.64</v>
          </cell>
          <cell r="L499">
            <v>381.64</v>
          </cell>
          <cell r="M499">
            <v>381.64</v>
          </cell>
          <cell r="N499">
            <v>381.64</v>
          </cell>
          <cell r="O499">
            <v>381.64</v>
          </cell>
          <cell r="P499">
            <v>381.64</v>
          </cell>
          <cell r="Q499">
            <v>4579.6799999999994</v>
          </cell>
        </row>
        <row r="500">
          <cell r="A500">
            <v>70107</v>
          </cell>
          <cell r="B500" t="str">
            <v>Housing Subsidy</v>
          </cell>
          <cell r="E500">
            <v>0</v>
          </cell>
          <cell r="F500">
            <v>0</v>
          </cell>
          <cell r="G500">
            <v>0</v>
          </cell>
          <cell r="H500">
            <v>0</v>
          </cell>
          <cell r="I500">
            <v>0</v>
          </cell>
          <cell r="J500">
            <v>0</v>
          </cell>
          <cell r="K500">
            <v>0</v>
          </cell>
          <cell r="L500">
            <v>0</v>
          </cell>
          <cell r="M500">
            <v>0</v>
          </cell>
          <cell r="N500">
            <v>0</v>
          </cell>
          <cell r="O500">
            <v>0</v>
          </cell>
          <cell r="P500">
            <v>0</v>
          </cell>
          <cell r="Q500">
            <v>0</v>
          </cell>
        </row>
        <row r="501">
          <cell r="A501">
            <v>70108</v>
          </cell>
          <cell r="B501" t="str">
            <v>School Tuition</v>
          </cell>
          <cell r="E501">
            <v>0</v>
          </cell>
          <cell r="F501">
            <v>0</v>
          </cell>
          <cell r="G501">
            <v>0</v>
          </cell>
          <cell r="H501">
            <v>0</v>
          </cell>
          <cell r="I501">
            <v>0</v>
          </cell>
          <cell r="J501">
            <v>0</v>
          </cell>
          <cell r="K501">
            <v>0</v>
          </cell>
          <cell r="L501">
            <v>0</v>
          </cell>
          <cell r="M501">
            <v>0</v>
          </cell>
          <cell r="N501">
            <v>0</v>
          </cell>
          <cell r="O501">
            <v>0</v>
          </cell>
          <cell r="P501">
            <v>0</v>
          </cell>
          <cell r="Q501">
            <v>0</v>
          </cell>
        </row>
        <row r="502">
          <cell r="A502">
            <v>70110</v>
          </cell>
          <cell r="B502" t="str">
            <v>Contributions</v>
          </cell>
          <cell r="E502">
            <v>312.5</v>
          </cell>
          <cell r="F502">
            <v>5000</v>
          </cell>
          <cell r="G502">
            <v>0</v>
          </cell>
          <cell r="H502">
            <v>0</v>
          </cell>
          <cell r="I502">
            <v>0</v>
          </cell>
          <cell r="J502">
            <v>0</v>
          </cell>
          <cell r="K502">
            <v>1308.46</v>
          </cell>
          <cell r="L502">
            <v>0</v>
          </cell>
          <cell r="M502">
            <v>250</v>
          </cell>
          <cell r="N502">
            <v>0</v>
          </cell>
          <cell r="O502">
            <v>0</v>
          </cell>
          <cell r="P502">
            <v>0</v>
          </cell>
          <cell r="Q502">
            <v>6870.96</v>
          </cell>
        </row>
        <row r="503">
          <cell r="A503">
            <v>70111</v>
          </cell>
          <cell r="B503" t="str">
            <v>Non Cash Charitable</v>
          </cell>
          <cell r="E503">
            <v>0</v>
          </cell>
          <cell r="F503">
            <v>0</v>
          </cell>
          <cell r="G503">
            <v>0</v>
          </cell>
          <cell r="H503">
            <v>0</v>
          </cell>
          <cell r="I503">
            <v>0</v>
          </cell>
          <cell r="J503">
            <v>0</v>
          </cell>
          <cell r="K503">
            <v>0</v>
          </cell>
          <cell r="L503">
            <v>0</v>
          </cell>
          <cell r="M503">
            <v>0</v>
          </cell>
          <cell r="N503">
            <v>0</v>
          </cell>
          <cell r="O503">
            <v>0</v>
          </cell>
          <cell r="P503">
            <v>0</v>
          </cell>
          <cell r="Q503">
            <v>0</v>
          </cell>
        </row>
        <row r="504">
          <cell r="A504">
            <v>70112</v>
          </cell>
          <cell r="B504" t="str">
            <v>Political Contributions</v>
          </cell>
          <cell r="E504">
            <v>0</v>
          </cell>
          <cell r="F504">
            <v>0</v>
          </cell>
          <cell r="G504">
            <v>0</v>
          </cell>
          <cell r="H504">
            <v>0</v>
          </cell>
          <cell r="I504">
            <v>0</v>
          </cell>
          <cell r="J504">
            <v>0</v>
          </cell>
          <cell r="K504">
            <v>0</v>
          </cell>
          <cell r="L504">
            <v>0</v>
          </cell>
          <cell r="M504">
            <v>0</v>
          </cell>
          <cell r="N504">
            <v>0</v>
          </cell>
          <cell r="O504">
            <v>0</v>
          </cell>
          <cell r="P504">
            <v>0</v>
          </cell>
          <cell r="Q504">
            <v>0</v>
          </cell>
        </row>
        <row r="505">
          <cell r="A505">
            <v>70116</v>
          </cell>
          <cell r="B505" t="str">
            <v>Pension and Profit Sharing</v>
          </cell>
          <cell r="E505">
            <v>775.31</v>
          </cell>
          <cell r="F505">
            <v>784.92</v>
          </cell>
          <cell r="G505">
            <v>1191.3900000000001</v>
          </cell>
          <cell r="H505">
            <v>882.19</v>
          </cell>
          <cell r="I505">
            <v>848.69</v>
          </cell>
          <cell r="J505">
            <v>942.95</v>
          </cell>
          <cell r="K505">
            <v>949.67</v>
          </cell>
          <cell r="L505">
            <v>1042.08</v>
          </cell>
          <cell r="M505">
            <v>979.97</v>
          </cell>
          <cell r="N505">
            <v>1418.44</v>
          </cell>
          <cell r="O505">
            <v>969.88</v>
          </cell>
          <cell r="P505">
            <v>1066.9100000000001</v>
          </cell>
          <cell r="Q505">
            <v>11852.4</v>
          </cell>
        </row>
        <row r="506">
          <cell r="A506">
            <v>70117</v>
          </cell>
          <cell r="B506" t="str">
            <v>Union Pension</v>
          </cell>
          <cell r="E506">
            <v>0</v>
          </cell>
          <cell r="F506">
            <v>0</v>
          </cell>
          <cell r="G506">
            <v>0</v>
          </cell>
          <cell r="H506">
            <v>0</v>
          </cell>
          <cell r="I506">
            <v>0</v>
          </cell>
          <cell r="J506">
            <v>0</v>
          </cell>
          <cell r="K506">
            <v>0</v>
          </cell>
          <cell r="L506">
            <v>0</v>
          </cell>
          <cell r="M506">
            <v>0</v>
          </cell>
          <cell r="N506">
            <v>0</v>
          </cell>
          <cell r="O506">
            <v>0</v>
          </cell>
          <cell r="P506">
            <v>0</v>
          </cell>
          <cell r="Q506">
            <v>0</v>
          </cell>
        </row>
        <row r="507">
          <cell r="A507">
            <v>70142</v>
          </cell>
          <cell r="B507" t="str">
            <v>Fuel Expense</v>
          </cell>
          <cell r="E507">
            <v>0</v>
          </cell>
          <cell r="F507">
            <v>0</v>
          </cell>
          <cell r="G507">
            <v>0</v>
          </cell>
          <cell r="H507">
            <v>0</v>
          </cell>
          <cell r="I507">
            <v>0</v>
          </cell>
          <cell r="J507">
            <v>0</v>
          </cell>
          <cell r="K507">
            <v>0</v>
          </cell>
          <cell r="L507">
            <v>0</v>
          </cell>
          <cell r="M507">
            <v>0</v>
          </cell>
          <cell r="N507">
            <v>0</v>
          </cell>
          <cell r="O507">
            <v>0</v>
          </cell>
          <cell r="P507">
            <v>0</v>
          </cell>
          <cell r="Q507">
            <v>0</v>
          </cell>
        </row>
        <row r="508">
          <cell r="A508">
            <v>70145</v>
          </cell>
          <cell r="B508" t="str">
            <v>Outside Repairs</v>
          </cell>
          <cell r="E508">
            <v>0</v>
          </cell>
          <cell r="F508">
            <v>0</v>
          </cell>
          <cell r="G508">
            <v>0</v>
          </cell>
          <cell r="H508">
            <v>0</v>
          </cell>
          <cell r="I508">
            <v>0</v>
          </cell>
          <cell r="J508">
            <v>0</v>
          </cell>
          <cell r="K508">
            <v>0</v>
          </cell>
          <cell r="L508">
            <v>0</v>
          </cell>
          <cell r="M508">
            <v>0</v>
          </cell>
          <cell r="N508">
            <v>0</v>
          </cell>
          <cell r="O508">
            <v>0</v>
          </cell>
          <cell r="P508">
            <v>0</v>
          </cell>
          <cell r="Q508">
            <v>0</v>
          </cell>
        </row>
        <row r="509">
          <cell r="A509">
            <v>70147</v>
          </cell>
          <cell r="B509" t="str">
            <v>Bldg &amp; Property Maint</v>
          </cell>
          <cell r="E509">
            <v>0</v>
          </cell>
          <cell r="F509">
            <v>0</v>
          </cell>
          <cell r="G509">
            <v>0</v>
          </cell>
          <cell r="H509">
            <v>0</v>
          </cell>
          <cell r="I509">
            <v>0</v>
          </cell>
          <cell r="J509">
            <v>0</v>
          </cell>
          <cell r="K509">
            <v>0</v>
          </cell>
          <cell r="L509">
            <v>0</v>
          </cell>
          <cell r="M509">
            <v>0</v>
          </cell>
          <cell r="N509">
            <v>0</v>
          </cell>
          <cell r="O509">
            <v>0</v>
          </cell>
          <cell r="P509">
            <v>0</v>
          </cell>
          <cell r="Q509">
            <v>0</v>
          </cell>
        </row>
        <row r="510">
          <cell r="A510">
            <v>70148</v>
          </cell>
          <cell r="B510" t="str">
            <v>Allocated Exp In - District</v>
          </cell>
          <cell r="E510">
            <v>2932.61</v>
          </cell>
          <cell r="F510">
            <v>3215.3</v>
          </cell>
          <cell r="G510">
            <v>3962.99</v>
          </cell>
          <cell r="H510">
            <v>2924.73</v>
          </cell>
          <cell r="I510">
            <v>1275.23</v>
          </cell>
          <cell r="J510">
            <v>4265.58</v>
          </cell>
          <cell r="K510">
            <v>8940.42</v>
          </cell>
          <cell r="L510">
            <v>7247.4</v>
          </cell>
          <cell r="M510">
            <v>-383</v>
          </cell>
          <cell r="N510">
            <v>2709.33</v>
          </cell>
          <cell r="O510">
            <v>3459.2</v>
          </cell>
          <cell r="P510">
            <v>2793.15</v>
          </cell>
          <cell r="Q510">
            <v>43342.94</v>
          </cell>
        </row>
        <row r="511">
          <cell r="A511">
            <v>70150</v>
          </cell>
          <cell r="B511" t="str">
            <v>Utilities</v>
          </cell>
          <cell r="E511">
            <v>380.73</v>
          </cell>
          <cell r="F511">
            <v>364.13</v>
          </cell>
          <cell r="G511">
            <v>364.19</v>
          </cell>
          <cell r="H511">
            <v>352.07</v>
          </cell>
          <cell r="I511">
            <v>323.74</v>
          </cell>
          <cell r="J511">
            <v>309.05</v>
          </cell>
          <cell r="K511">
            <v>1116.01</v>
          </cell>
          <cell r="L511">
            <v>325.92</v>
          </cell>
          <cell r="M511">
            <v>289.63</v>
          </cell>
          <cell r="N511">
            <v>300.67</v>
          </cell>
          <cell r="O511">
            <v>324.64999999999998</v>
          </cell>
          <cell r="P511">
            <v>559.65</v>
          </cell>
          <cell r="Q511">
            <v>5010.4399999999996</v>
          </cell>
        </row>
        <row r="512">
          <cell r="A512">
            <v>70165</v>
          </cell>
          <cell r="B512" t="str">
            <v>Communications</v>
          </cell>
          <cell r="E512">
            <v>471.39</v>
          </cell>
          <cell r="F512">
            <v>299.95</v>
          </cell>
          <cell r="G512">
            <v>548.38</v>
          </cell>
          <cell r="H512">
            <v>403.25</v>
          </cell>
          <cell r="I512">
            <v>472.01</v>
          </cell>
          <cell r="J512">
            <v>532</v>
          </cell>
          <cell r="K512">
            <v>463.52</v>
          </cell>
          <cell r="L512">
            <v>1173.68</v>
          </cell>
          <cell r="M512">
            <v>539.39</v>
          </cell>
          <cell r="N512">
            <v>124.82</v>
          </cell>
          <cell r="O512">
            <v>370.1</v>
          </cell>
          <cell r="P512">
            <v>2409.2399999999998</v>
          </cell>
          <cell r="Q512">
            <v>7807.73</v>
          </cell>
        </row>
        <row r="513">
          <cell r="A513">
            <v>70166</v>
          </cell>
          <cell r="B513" t="str">
            <v>Office Telephone</v>
          </cell>
          <cell r="E513">
            <v>0</v>
          </cell>
          <cell r="F513">
            <v>0</v>
          </cell>
          <cell r="G513">
            <v>0</v>
          </cell>
          <cell r="H513">
            <v>0</v>
          </cell>
          <cell r="I513">
            <v>0</v>
          </cell>
          <cell r="J513">
            <v>0</v>
          </cell>
          <cell r="K513">
            <v>0</v>
          </cell>
          <cell r="L513">
            <v>0</v>
          </cell>
          <cell r="M513">
            <v>0</v>
          </cell>
          <cell r="N513">
            <v>0</v>
          </cell>
          <cell r="O513">
            <v>0</v>
          </cell>
          <cell r="P513">
            <v>0</v>
          </cell>
          <cell r="Q513">
            <v>0</v>
          </cell>
        </row>
        <row r="514">
          <cell r="A514">
            <v>70167</v>
          </cell>
          <cell r="B514" t="str">
            <v>Cellular Telephone</v>
          </cell>
          <cell r="E514">
            <v>18.989999999999998</v>
          </cell>
          <cell r="F514">
            <v>62.24</v>
          </cell>
          <cell r="G514">
            <v>118.47</v>
          </cell>
          <cell r="H514">
            <v>68.52</v>
          </cell>
          <cell r="I514">
            <v>56.02</v>
          </cell>
          <cell r="J514">
            <v>68.52</v>
          </cell>
          <cell r="K514">
            <v>118.98</v>
          </cell>
          <cell r="L514">
            <v>62.5</v>
          </cell>
          <cell r="M514">
            <v>25</v>
          </cell>
          <cell r="N514">
            <v>-73.709999999999994</v>
          </cell>
          <cell r="O514">
            <v>223.71</v>
          </cell>
          <cell r="P514">
            <v>50</v>
          </cell>
          <cell r="Q514">
            <v>799.24</v>
          </cell>
        </row>
        <row r="515">
          <cell r="A515">
            <v>70170</v>
          </cell>
          <cell r="B515" t="str">
            <v>Real Estate Rentals</v>
          </cell>
          <cell r="E515">
            <v>0</v>
          </cell>
          <cell r="F515">
            <v>0</v>
          </cell>
          <cell r="G515">
            <v>0</v>
          </cell>
          <cell r="H515">
            <v>0</v>
          </cell>
          <cell r="I515">
            <v>0</v>
          </cell>
          <cell r="J515">
            <v>0</v>
          </cell>
          <cell r="K515">
            <v>0</v>
          </cell>
          <cell r="L515">
            <v>0</v>
          </cell>
          <cell r="M515">
            <v>0</v>
          </cell>
          <cell r="N515">
            <v>0</v>
          </cell>
          <cell r="O515">
            <v>0</v>
          </cell>
          <cell r="P515">
            <v>3168.8</v>
          </cell>
          <cell r="Q515">
            <v>3168.8</v>
          </cell>
        </row>
        <row r="516">
          <cell r="A516">
            <v>70175</v>
          </cell>
          <cell r="B516" t="str">
            <v>Equip/Vehicle Rental</v>
          </cell>
          <cell r="E516">
            <v>0</v>
          </cell>
          <cell r="F516">
            <v>0</v>
          </cell>
          <cell r="G516">
            <v>0</v>
          </cell>
          <cell r="H516">
            <v>0</v>
          </cell>
          <cell r="I516">
            <v>0</v>
          </cell>
          <cell r="J516">
            <v>0</v>
          </cell>
          <cell r="K516">
            <v>0</v>
          </cell>
          <cell r="L516">
            <v>0</v>
          </cell>
          <cell r="M516">
            <v>0</v>
          </cell>
          <cell r="N516">
            <v>0</v>
          </cell>
          <cell r="O516">
            <v>0</v>
          </cell>
          <cell r="P516">
            <v>0</v>
          </cell>
          <cell r="Q516">
            <v>0</v>
          </cell>
        </row>
        <row r="517">
          <cell r="A517">
            <v>70185</v>
          </cell>
          <cell r="B517" t="str">
            <v>Postage</v>
          </cell>
          <cell r="E517">
            <v>554.46</v>
          </cell>
          <cell r="F517">
            <v>488.09</v>
          </cell>
          <cell r="G517">
            <v>167.53</v>
          </cell>
          <cell r="H517">
            <v>594.19000000000005</v>
          </cell>
          <cell r="I517">
            <v>578.76</v>
          </cell>
          <cell r="J517">
            <v>533.45000000000005</v>
          </cell>
          <cell r="K517">
            <v>916.47</v>
          </cell>
          <cell r="L517">
            <v>529.91</v>
          </cell>
          <cell r="M517">
            <v>533.41</v>
          </cell>
          <cell r="N517">
            <v>625</v>
          </cell>
          <cell r="O517">
            <v>547.6</v>
          </cell>
          <cell r="P517">
            <v>547.17999999999995</v>
          </cell>
          <cell r="Q517">
            <v>6616.05</v>
          </cell>
        </row>
        <row r="518">
          <cell r="A518">
            <v>70190</v>
          </cell>
          <cell r="B518" t="str">
            <v>Registration Fees</v>
          </cell>
          <cell r="E518">
            <v>0</v>
          </cell>
          <cell r="F518">
            <v>0</v>
          </cell>
          <cell r="G518">
            <v>0</v>
          </cell>
          <cell r="H518">
            <v>0</v>
          </cell>
          <cell r="I518">
            <v>0</v>
          </cell>
          <cell r="J518">
            <v>0</v>
          </cell>
          <cell r="K518">
            <v>0</v>
          </cell>
          <cell r="L518">
            <v>0</v>
          </cell>
          <cell r="M518">
            <v>0</v>
          </cell>
          <cell r="N518">
            <v>0</v>
          </cell>
          <cell r="O518">
            <v>0</v>
          </cell>
          <cell r="P518">
            <v>0</v>
          </cell>
          <cell r="Q518">
            <v>0</v>
          </cell>
        </row>
        <row r="519">
          <cell r="A519">
            <v>70195</v>
          </cell>
          <cell r="B519" t="str">
            <v>Dues and Subscriptions</v>
          </cell>
          <cell r="E519">
            <v>913</v>
          </cell>
          <cell r="F519">
            <v>1939.67</v>
          </cell>
          <cell r="G519">
            <v>663</v>
          </cell>
          <cell r="H519">
            <v>2175.4699999999998</v>
          </cell>
          <cell r="I519">
            <v>775.41</v>
          </cell>
          <cell r="J519">
            <v>1375.47</v>
          </cell>
          <cell r="K519">
            <v>833</v>
          </cell>
          <cell r="L519">
            <v>2029.58</v>
          </cell>
          <cell r="M519">
            <v>672.93</v>
          </cell>
          <cell r="N519">
            <v>1244.56</v>
          </cell>
          <cell r="O519">
            <v>2034.76</v>
          </cell>
          <cell r="P519">
            <v>974.76</v>
          </cell>
          <cell r="Q519">
            <v>15631.61</v>
          </cell>
        </row>
        <row r="520">
          <cell r="A520">
            <v>70196</v>
          </cell>
          <cell r="B520" t="str">
            <v>Club Dues</v>
          </cell>
          <cell r="E520">
            <v>0</v>
          </cell>
          <cell r="F520">
            <v>0</v>
          </cell>
          <cell r="G520">
            <v>0</v>
          </cell>
          <cell r="H520">
            <v>0</v>
          </cell>
          <cell r="I520">
            <v>0</v>
          </cell>
          <cell r="J520">
            <v>0</v>
          </cell>
          <cell r="K520">
            <v>0</v>
          </cell>
          <cell r="L520">
            <v>0</v>
          </cell>
          <cell r="M520">
            <v>0</v>
          </cell>
          <cell r="N520">
            <v>0</v>
          </cell>
          <cell r="O520">
            <v>0</v>
          </cell>
          <cell r="P520">
            <v>0</v>
          </cell>
          <cell r="Q520">
            <v>0</v>
          </cell>
        </row>
        <row r="521">
          <cell r="A521">
            <v>70200</v>
          </cell>
          <cell r="B521" t="str">
            <v>Travel</v>
          </cell>
          <cell r="E521">
            <v>284.18</v>
          </cell>
          <cell r="F521">
            <v>570.14</v>
          </cell>
          <cell r="G521">
            <v>-220.29</v>
          </cell>
          <cell r="H521">
            <v>1900</v>
          </cell>
          <cell r="I521">
            <v>-1665.7</v>
          </cell>
          <cell r="J521">
            <v>263.64999999999998</v>
          </cell>
          <cell r="K521">
            <v>203.4</v>
          </cell>
          <cell r="L521">
            <v>-15.5</v>
          </cell>
          <cell r="M521">
            <v>340.62</v>
          </cell>
          <cell r="N521">
            <v>348.94</v>
          </cell>
          <cell r="O521">
            <v>14.75</v>
          </cell>
          <cell r="P521">
            <v>68.2</v>
          </cell>
          <cell r="Q521">
            <v>2092.3899999999994</v>
          </cell>
        </row>
        <row r="522">
          <cell r="A522">
            <v>70201</v>
          </cell>
          <cell r="B522" t="str">
            <v>Entertainment</v>
          </cell>
          <cell r="E522">
            <v>0</v>
          </cell>
          <cell r="F522">
            <v>7.85</v>
          </cell>
          <cell r="G522">
            <v>137.01</v>
          </cell>
          <cell r="H522">
            <v>-29.88</v>
          </cell>
          <cell r="I522">
            <v>73.069999999999993</v>
          </cell>
          <cell r="J522">
            <v>428.59</v>
          </cell>
          <cell r="K522">
            <v>-290.98</v>
          </cell>
          <cell r="L522">
            <v>540.96</v>
          </cell>
          <cell r="M522">
            <v>-468.86</v>
          </cell>
          <cell r="N522">
            <v>13.96</v>
          </cell>
          <cell r="O522">
            <v>0</v>
          </cell>
          <cell r="P522">
            <v>0</v>
          </cell>
          <cell r="Q522">
            <v>411.71999999999997</v>
          </cell>
        </row>
        <row r="523">
          <cell r="A523">
            <v>70202</v>
          </cell>
          <cell r="B523" t="str">
            <v>Excursions Meetings</v>
          </cell>
          <cell r="E523">
            <v>0</v>
          </cell>
          <cell r="F523">
            <v>115.17</v>
          </cell>
          <cell r="G523">
            <v>0</v>
          </cell>
          <cell r="H523">
            <v>0</v>
          </cell>
          <cell r="I523">
            <v>0</v>
          </cell>
          <cell r="J523">
            <v>416.25</v>
          </cell>
          <cell r="K523">
            <v>0</v>
          </cell>
          <cell r="L523">
            <v>0</v>
          </cell>
          <cell r="M523">
            <v>0</v>
          </cell>
          <cell r="N523">
            <v>46.73</v>
          </cell>
          <cell r="O523">
            <v>-46.73</v>
          </cell>
          <cell r="P523">
            <v>0</v>
          </cell>
          <cell r="Q523">
            <v>531.41999999999996</v>
          </cell>
        </row>
        <row r="524">
          <cell r="A524">
            <v>70203</v>
          </cell>
          <cell r="B524" t="str">
            <v>Lodging</v>
          </cell>
          <cell r="E524">
            <v>-462.54</v>
          </cell>
          <cell r="F524">
            <v>0</v>
          </cell>
          <cell r="G524">
            <v>0</v>
          </cell>
          <cell r="H524">
            <v>326.7</v>
          </cell>
          <cell r="I524">
            <v>193</v>
          </cell>
          <cell r="J524">
            <v>436.86</v>
          </cell>
          <cell r="K524">
            <v>-170.97</v>
          </cell>
          <cell r="L524">
            <v>841.43</v>
          </cell>
          <cell r="M524">
            <v>127.5</v>
          </cell>
          <cell r="N524">
            <v>159.44</v>
          </cell>
          <cell r="O524">
            <v>-28.18</v>
          </cell>
          <cell r="P524">
            <v>171.48</v>
          </cell>
          <cell r="Q524">
            <v>1594.72</v>
          </cell>
        </row>
        <row r="525">
          <cell r="A525">
            <v>70204</v>
          </cell>
          <cell r="B525" t="str">
            <v>Gifts to Customers</v>
          </cell>
          <cell r="E525">
            <v>0</v>
          </cell>
          <cell r="F525">
            <v>0</v>
          </cell>
          <cell r="G525">
            <v>0</v>
          </cell>
          <cell r="H525">
            <v>0</v>
          </cell>
          <cell r="I525">
            <v>0</v>
          </cell>
          <cell r="J525">
            <v>0</v>
          </cell>
          <cell r="K525">
            <v>0</v>
          </cell>
          <cell r="L525">
            <v>0</v>
          </cell>
          <cell r="M525">
            <v>0</v>
          </cell>
          <cell r="N525">
            <v>0</v>
          </cell>
          <cell r="O525">
            <v>0</v>
          </cell>
          <cell r="P525">
            <v>0</v>
          </cell>
          <cell r="Q525">
            <v>0</v>
          </cell>
        </row>
        <row r="526">
          <cell r="A526">
            <v>70205</v>
          </cell>
          <cell r="B526" t="str">
            <v>Travel - Auto</v>
          </cell>
          <cell r="E526">
            <v>45.73</v>
          </cell>
          <cell r="F526">
            <v>-10.71</v>
          </cell>
          <cell r="G526">
            <v>526.05999999999995</v>
          </cell>
          <cell r="H526">
            <v>861.17</v>
          </cell>
          <cell r="I526">
            <v>156.44999999999999</v>
          </cell>
          <cell r="J526">
            <v>24.24</v>
          </cell>
          <cell r="K526">
            <v>2459.6</v>
          </cell>
          <cell r="L526">
            <v>-623.04</v>
          </cell>
          <cell r="M526">
            <v>1397.2</v>
          </cell>
          <cell r="N526">
            <v>-382.55</v>
          </cell>
          <cell r="O526">
            <v>-70.31</v>
          </cell>
          <cell r="P526">
            <v>-1079.19</v>
          </cell>
          <cell r="Q526">
            <v>3304.6499999999992</v>
          </cell>
        </row>
        <row r="527">
          <cell r="A527">
            <v>70206</v>
          </cell>
          <cell r="B527" t="str">
            <v>Meals</v>
          </cell>
          <cell r="E527">
            <v>-77.31</v>
          </cell>
          <cell r="F527">
            <v>17.46</v>
          </cell>
          <cell r="G527">
            <v>200.29</v>
          </cell>
          <cell r="H527">
            <v>-74.84</v>
          </cell>
          <cell r="I527">
            <v>191.59</v>
          </cell>
          <cell r="J527">
            <v>1.26</v>
          </cell>
          <cell r="K527">
            <v>-7.59</v>
          </cell>
          <cell r="L527">
            <v>350.62</v>
          </cell>
          <cell r="M527">
            <v>-21.04</v>
          </cell>
          <cell r="N527">
            <v>31.96</v>
          </cell>
          <cell r="O527">
            <v>562.61</v>
          </cell>
          <cell r="P527">
            <v>262.97000000000003</v>
          </cell>
          <cell r="Q527">
            <v>1437.9800000000002</v>
          </cell>
        </row>
        <row r="528">
          <cell r="A528">
            <v>70207</v>
          </cell>
          <cell r="B528" t="str">
            <v>Meals with Customers</v>
          </cell>
          <cell r="E528">
            <v>0</v>
          </cell>
          <cell r="F528">
            <v>0</v>
          </cell>
          <cell r="G528">
            <v>0</v>
          </cell>
          <cell r="H528">
            <v>0</v>
          </cell>
          <cell r="I528">
            <v>0</v>
          </cell>
          <cell r="J528">
            <v>0</v>
          </cell>
          <cell r="K528">
            <v>0</v>
          </cell>
          <cell r="L528">
            <v>0</v>
          </cell>
          <cell r="M528">
            <v>0</v>
          </cell>
          <cell r="N528">
            <v>0</v>
          </cell>
          <cell r="O528">
            <v>0</v>
          </cell>
          <cell r="P528">
            <v>0</v>
          </cell>
          <cell r="Q528">
            <v>0</v>
          </cell>
        </row>
        <row r="529">
          <cell r="A529">
            <v>70209</v>
          </cell>
          <cell r="B529" t="str">
            <v>Photo Supplies</v>
          </cell>
          <cell r="E529">
            <v>0</v>
          </cell>
          <cell r="F529">
            <v>0</v>
          </cell>
          <cell r="G529">
            <v>0</v>
          </cell>
          <cell r="H529">
            <v>0</v>
          </cell>
          <cell r="I529">
            <v>0</v>
          </cell>
          <cell r="J529">
            <v>0</v>
          </cell>
          <cell r="K529">
            <v>0</v>
          </cell>
          <cell r="L529">
            <v>0</v>
          </cell>
          <cell r="M529">
            <v>0</v>
          </cell>
          <cell r="N529">
            <v>0</v>
          </cell>
          <cell r="O529">
            <v>0</v>
          </cell>
          <cell r="P529">
            <v>0</v>
          </cell>
          <cell r="Q529">
            <v>0</v>
          </cell>
        </row>
        <row r="530">
          <cell r="A530">
            <v>70210</v>
          </cell>
          <cell r="B530" t="str">
            <v>Office Supplies and Equip</v>
          </cell>
          <cell r="E530">
            <v>5866.86</v>
          </cell>
          <cell r="F530">
            <v>2088.08</v>
          </cell>
          <cell r="G530">
            <v>1297.8399999999999</v>
          </cell>
          <cell r="H530">
            <v>1260.67</v>
          </cell>
          <cell r="I530">
            <v>1042.3699999999999</v>
          </cell>
          <cell r="J530">
            <v>1576.14</v>
          </cell>
          <cell r="K530">
            <v>1736.71</v>
          </cell>
          <cell r="L530">
            <v>1305.27</v>
          </cell>
          <cell r="M530">
            <v>1356.75</v>
          </cell>
          <cell r="N530">
            <v>4188.3100000000004</v>
          </cell>
          <cell r="O530">
            <v>352.32</v>
          </cell>
          <cell r="P530">
            <v>2617.98</v>
          </cell>
          <cell r="Q530">
            <v>24689.3</v>
          </cell>
        </row>
        <row r="531">
          <cell r="A531">
            <v>70213</v>
          </cell>
          <cell r="B531" t="str">
            <v>Pcard Rebate</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row>
        <row r="532">
          <cell r="A532">
            <v>70214</v>
          </cell>
          <cell r="B532" t="str">
            <v>Credit Card Fees</v>
          </cell>
          <cell r="E532">
            <v>2484.66</v>
          </cell>
          <cell r="F532">
            <v>2690.82</v>
          </cell>
          <cell r="G532">
            <v>2823.76</v>
          </cell>
          <cell r="H532">
            <v>2495.84</v>
          </cell>
          <cell r="I532">
            <v>2467.4499999999998</v>
          </cell>
          <cell r="J532">
            <v>2868.03</v>
          </cell>
          <cell r="K532">
            <v>2914.02</v>
          </cell>
          <cell r="L532">
            <v>3099.61</v>
          </cell>
          <cell r="M532">
            <v>3243.81</v>
          </cell>
          <cell r="N532">
            <v>129.69</v>
          </cell>
          <cell r="O532">
            <v>6329.67</v>
          </cell>
          <cell r="P532">
            <v>3002.76</v>
          </cell>
          <cell r="Q532">
            <v>34550.120000000003</v>
          </cell>
        </row>
        <row r="533">
          <cell r="A533">
            <v>70215</v>
          </cell>
          <cell r="B533" t="str">
            <v>Bank Charges</v>
          </cell>
          <cell r="E533">
            <v>146.88</v>
          </cell>
          <cell r="F533">
            <v>148.75</v>
          </cell>
          <cell r="G533">
            <v>150.41999999999999</v>
          </cell>
          <cell r="H533">
            <v>150.63</v>
          </cell>
          <cell r="I533">
            <v>131.56</v>
          </cell>
          <cell r="J533">
            <v>137.5</v>
          </cell>
          <cell r="K533">
            <v>0</v>
          </cell>
          <cell r="L533">
            <v>129.06</v>
          </cell>
          <cell r="M533">
            <v>133.75</v>
          </cell>
          <cell r="N533">
            <v>0</v>
          </cell>
          <cell r="O533">
            <v>264.07</v>
          </cell>
          <cell r="P533">
            <v>18.73</v>
          </cell>
          <cell r="Q533">
            <v>1411.35</v>
          </cell>
        </row>
        <row r="534">
          <cell r="A534">
            <v>70216</v>
          </cell>
          <cell r="B534" t="str">
            <v>Outside Storages</v>
          </cell>
          <cell r="E534">
            <v>0</v>
          </cell>
          <cell r="F534">
            <v>0</v>
          </cell>
          <cell r="G534">
            <v>0</v>
          </cell>
          <cell r="H534">
            <v>0</v>
          </cell>
          <cell r="I534">
            <v>0</v>
          </cell>
          <cell r="J534">
            <v>0</v>
          </cell>
          <cell r="K534">
            <v>0</v>
          </cell>
          <cell r="L534">
            <v>0</v>
          </cell>
          <cell r="M534">
            <v>0</v>
          </cell>
          <cell r="N534">
            <v>0</v>
          </cell>
          <cell r="O534">
            <v>0</v>
          </cell>
          <cell r="P534">
            <v>0</v>
          </cell>
          <cell r="Q534">
            <v>0</v>
          </cell>
        </row>
        <row r="535">
          <cell r="A535">
            <v>70217</v>
          </cell>
          <cell r="B535" t="str">
            <v>Invoice Printing Costs</v>
          </cell>
          <cell r="E535">
            <v>0</v>
          </cell>
          <cell r="F535">
            <v>0</v>
          </cell>
          <cell r="G535">
            <v>0</v>
          </cell>
          <cell r="H535">
            <v>0</v>
          </cell>
          <cell r="I535">
            <v>0</v>
          </cell>
          <cell r="J535">
            <v>0</v>
          </cell>
          <cell r="K535">
            <v>0</v>
          </cell>
          <cell r="L535">
            <v>0</v>
          </cell>
          <cell r="M535">
            <v>0</v>
          </cell>
          <cell r="N535">
            <v>0</v>
          </cell>
          <cell r="O535">
            <v>0</v>
          </cell>
          <cell r="P535">
            <v>0</v>
          </cell>
          <cell r="Q535">
            <v>0</v>
          </cell>
        </row>
        <row r="536">
          <cell r="A536">
            <v>70225</v>
          </cell>
          <cell r="B536" t="str">
            <v>Advertising and Promotions</v>
          </cell>
          <cell r="E536">
            <v>0</v>
          </cell>
          <cell r="F536">
            <v>473.41</v>
          </cell>
          <cell r="G536">
            <v>0</v>
          </cell>
          <cell r="H536">
            <v>10.55</v>
          </cell>
          <cell r="I536">
            <v>0</v>
          </cell>
          <cell r="J536">
            <v>0</v>
          </cell>
          <cell r="K536">
            <v>0</v>
          </cell>
          <cell r="L536">
            <v>0</v>
          </cell>
          <cell r="M536">
            <v>0</v>
          </cell>
          <cell r="N536">
            <v>0</v>
          </cell>
          <cell r="O536">
            <v>311.8</v>
          </cell>
          <cell r="P536">
            <v>0</v>
          </cell>
          <cell r="Q536">
            <v>795.76</v>
          </cell>
        </row>
        <row r="537">
          <cell r="A537">
            <v>70230</v>
          </cell>
          <cell r="B537" t="str">
            <v>External Recruiter Fees</v>
          </cell>
          <cell r="E537">
            <v>0</v>
          </cell>
          <cell r="F537">
            <v>0</v>
          </cell>
          <cell r="G537">
            <v>0</v>
          </cell>
          <cell r="H537">
            <v>0</v>
          </cell>
          <cell r="I537">
            <v>0</v>
          </cell>
          <cell r="J537">
            <v>0</v>
          </cell>
          <cell r="K537">
            <v>0</v>
          </cell>
          <cell r="L537">
            <v>0</v>
          </cell>
          <cell r="M537">
            <v>0</v>
          </cell>
          <cell r="N537">
            <v>0</v>
          </cell>
          <cell r="O537">
            <v>0</v>
          </cell>
          <cell r="P537">
            <v>0</v>
          </cell>
          <cell r="Q537">
            <v>0</v>
          </cell>
        </row>
        <row r="538">
          <cell r="A538">
            <v>70231</v>
          </cell>
          <cell r="B538" t="str">
            <v>Recruitment Advertising &amp; Expenses</v>
          </cell>
          <cell r="E538">
            <v>0</v>
          </cell>
          <cell r="F538">
            <v>0</v>
          </cell>
          <cell r="G538">
            <v>0</v>
          </cell>
          <cell r="H538">
            <v>0</v>
          </cell>
          <cell r="I538">
            <v>0</v>
          </cell>
          <cell r="J538">
            <v>0</v>
          </cell>
          <cell r="K538">
            <v>0</v>
          </cell>
          <cell r="L538">
            <v>0</v>
          </cell>
          <cell r="M538">
            <v>108.21</v>
          </cell>
          <cell r="N538">
            <v>0</v>
          </cell>
          <cell r="O538">
            <v>0</v>
          </cell>
          <cell r="P538">
            <v>0</v>
          </cell>
          <cell r="Q538">
            <v>108.21</v>
          </cell>
        </row>
        <row r="539">
          <cell r="A539">
            <v>70232</v>
          </cell>
          <cell r="B539" t="str">
            <v>Recruitment Travel Expenses</v>
          </cell>
          <cell r="E539">
            <v>0</v>
          </cell>
          <cell r="F539">
            <v>0</v>
          </cell>
          <cell r="G539">
            <v>0</v>
          </cell>
          <cell r="H539">
            <v>0</v>
          </cell>
          <cell r="I539">
            <v>0</v>
          </cell>
          <cell r="J539">
            <v>0</v>
          </cell>
          <cell r="K539">
            <v>0</v>
          </cell>
          <cell r="L539">
            <v>0</v>
          </cell>
          <cell r="M539">
            <v>0</v>
          </cell>
          <cell r="N539">
            <v>0</v>
          </cell>
          <cell r="O539">
            <v>0</v>
          </cell>
          <cell r="P539">
            <v>0</v>
          </cell>
          <cell r="Q539">
            <v>0</v>
          </cell>
        </row>
        <row r="540">
          <cell r="A540">
            <v>70235</v>
          </cell>
          <cell r="B540" t="str">
            <v>Legal</v>
          </cell>
          <cell r="E540">
            <v>2439.5700000000002</v>
          </cell>
          <cell r="F540">
            <v>2131.5700000000002</v>
          </cell>
          <cell r="G540">
            <v>3481.88</v>
          </cell>
          <cell r="H540">
            <v>-1738.5</v>
          </cell>
          <cell r="I540">
            <v>447.82</v>
          </cell>
          <cell r="J540">
            <v>9856.85</v>
          </cell>
          <cell r="K540">
            <v>1380.87</v>
          </cell>
          <cell r="L540">
            <v>9752.81</v>
          </cell>
          <cell r="M540">
            <v>14711.58</v>
          </cell>
          <cell r="N540">
            <v>-607.33000000000004</v>
          </cell>
          <cell r="O540">
            <v>1378.45</v>
          </cell>
          <cell r="P540">
            <v>10240.9</v>
          </cell>
          <cell r="Q540">
            <v>53476.47</v>
          </cell>
        </row>
        <row r="541">
          <cell r="A541">
            <v>70240</v>
          </cell>
          <cell r="B541" t="str">
            <v>Accounting Professional Fees</v>
          </cell>
          <cell r="E541">
            <v>0</v>
          </cell>
          <cell r="F541">
            <v>0</v>
          </cell>
          <cell r="G541">
            <v>0</v>
          </cell>
          <cell r="H541">
            <v>0</v>
          </cell>
          <cell r="I541">
            <v>0</v>
          </cell>
          <cell r="J541">
            <v>0</v>
          </cell>
          <cell r="K541">
            <v>0</v>
          </cell>
          <cell r="L541">
            <v>0</v>
          </cell>
          <cell r="M541">
            <v>0</v>
          </cell>
          <cell r="N541">
            <v>0</v>
          </cell>
          <cell r="O541">
            <v>0</v>
          </cell>
          <cell r="P541">
            <v>0</v>
          </cell>
          <cell r="Q541">
            <v>0</v>
          </cell>
        </row>
        <row r="542">
          <cell r="A542">
            <v>70245</v>
          </cell>
          <cell r="B542" t="str">
            <v>Payroll Processing Fees</v>
          </cell>
          <cell r="E542">
            <v>99.03</v>
          </cell>
          <cell r="F542">
            <v>97.9</v>
          </cell>
          <cell r="G542">
            <v>97.9</v>
          </cell>
          <cell r="H542">
            <v>97.9</v>
          </cell>
          <cell r="I542">
            <v>97.9</v>
          </cell>
          <cell r="J542">
            <v>97.9</v>
          </cell>
          <cell r="K542">
            <v>97.9</v>
          </cell>
          <cell r="L542">
            <v>80.55</v>
          </cell>
          <cell r="M542">
            <v>80.55</v>
          </cell>
          <cell r="N542">
            <v>80.55</v>
          </cell>
          <cell r="O542">
            <v>80.680000000000007</v>
          </cell>
          <cell r="P542">
            <v>80.680000000000007</v>
          </cell>
          <cell r="Q542">
            <v>1089.4399999999998</v>
          </cell>
        </row>
        <row r="543">
          <cell r="A543">
            <v>70250</v>
          </cell>
          <cell r="B543" t="str">
            <v>Acquisition Cost Write Off</v>
          </cell>
          <cell r="E543">
            <v>0</v>
          </cell>
          <cell r="F543">
            <v>0</v>
          </cell>
          <cell r="G543">
            <v>0</v>
          </cell>
          <cell r="H543">
            <v>0</v>
          </cell>
          <cell r="I543">
            <v>0</v>
          </cell>
          <cell r="J543">
            <v>0</v>
          </cell>
          <cell r="K543">
            <v>0</v>
          </cell>
          <cell r="L543">
            <v>0</v>
          </cell>
          <cell r="M543">
            <v>0</v>
          </cell>
          <cell r="N543">
            <v>0</v>
          </cell>
          <cell r="O543">
            <v>0</v>
          </cell>
          <cell r="P543">
            <v>0</v>
          </cell>
          <cell r="Q543">
            <v>0</v>
          </cell>
        </row>
        <row r="544">
          <cell r="A544">
            <v>70254</v>
          </cell>
          <cell r="B544" t="str">
            <v>Corporate Capitalized Expenses</v>
          </cell>
          <cell r="E544">
            <v>0</v>
          </cell>
          <cell r="F544">
            <v>0</v>
          </cell>
          <cell r="G544">
            <v>0</v>
          </cell>
          <cell r="H544">
            <v>0</v>
          </cell>
          <cell r="I544">
            <v>0</v>
          </cell>
          <cell r="J544">
            <v>0</v>
          </cell>
          <cell r="K544">
            <v>0</v>
          </cell>
          <cell r="L544">
            <v>0</v>
          </cell>
          <cell r="M544">
            <v>0</v>
          </cell>
          <cell r="N544">
            <v>0</v>
          </cell>
          <cell r="O544">
            <v>0</v>
          </cell>
          <cell r="P544">
            <v>0</v>
          </cell>
          <cell r="Q544">
            <v>0</v>
          </cell>
        </row>
        <row r="545">
          <cell r="A545">
            <v>70255</v>
          </cell>
          <cell r="B545" t="str">
            <v>Other Prof Fees</v>
          </cell>
          <cell r="E545">
            <v>0</v>
          </cell>
          <cell r="F545">
            <v>219.75</v>
          </cell>
          <cell r="G545">
            <v>56.21</v>
          </cell>
          <cell r="H545">
            <v>0</v>
          </cell>
          <cell r="I545">
            <v>0</v>
          </cell>
          <cell r="J545">
            <v>56.21</v>
          </cell>
          <cell r="K545">
            <v>0</v>
          </cell>
          <cell r="L545">
            <v>0</v>
          </cell>
          <cell r="M545">
            <v>56.21</v>
          </cell>
          <cell r="N545">
            <v>0</v>
          </cell>
          <cell r="O545">
            <v>-84.14</v>
          </cell>
          <cell r="P545">
            <v>482.7</v>
          </cell>
          <cell r="Q545">
            <v>786.93999999999994</v>
          </cell>
        </row>
        <row r="546">
          <cell r="A546">
            <v>70271</v>
          </cell>
          <cell r="B546" t="str">
            <v>Property and Liability Insurance</v>
          </cell>
          <cell r="E546">
            <v>0</v>
          </cell>
          <cell r="F546">
            <v>0</v>
          </cell>
          <cell r="G546">
            <v>0</v>
          </cell>
          <cell r="H546">
            <v>0</v>
          </cell>
          <cell r="I546">
            <v>0</v>
          </cell>
          <cell r="J546">
            <v>0</v>
          </cell>
          <cell r="K546">
            <v>0</v>
          </cell>
          <cell r="L546">
            <v>0</v>
          </cell>
          <cell r="M546">
            <v>0</v>
          </cell>
          <cell r="N546">
            <v>0</v>
          </cell>
          <cell r="O546">
            <v>0</v>
          </cell>
          <cell r="P546">
            <v>0</v>
          </cell>
          <cell r="Q546">
            <v>0</v>
          </cell>
        </row>
        <row r="547">
          <cell r="A547">
            <v>70272</v>
          </cell>
          <cell r="B547" t="str">
            <v>Keyman Life Insurance</v>
          </cell>
          <cell r="E547">
            <v>0</v>
          </cell>
          <cell r="F547">
            <v>0</v>
          </cell>
          <cell r="G547">
            <v>0</v>
          </cell>
          <cell r="H547">
            <v>0</v>
          </cell>
          <cell r="I547">
            <v>0</v>
          </cell>
          <cell r="J547">
            <v>0</v>
          </cell>
          <cell r="K547">
            <v>0</v>
          </cell>
          <cell r="L547">
            <v>0</v>
          </cell>
          <cell r="M547">
            <v>0</v>
          </cell>
          <cell r="N547">
            <v>0</v>
          </cell>
          <cell r="O547">
            <v>0</v>
          </cell>
          <cell r="P547">
            <v>0</v>
          </cell>
          <cell r="Q547">
            <v>0</v>
          </cell>
        </row>
        <row r="548">
          <cell r="A548">
            <v>70273</v>
          </cell>
          <cell r="B548" t="str">
            <v>Directors and Officers Insurance</v>
          </cell>
          <cell r="E548">
            <v>0</v>
          </cell>
          <cell r="F548">
            <v>0</v>
          </cell>
          <cell r="G548">
            <v>0</v>
          </cell>
          <cell r="H548">
            <v>0</v>
          </cell>
          <cell r="I548">
            <v>0</v>
          </cell>
          <cell r="J548">
            <v>0</v>
          </cell>
          <cell r="K548">
            <v>0</v>
          </cell>
          <cell r="L548">
            <v>0</v>
          </cell>
          <cell r="M548">
            <v>0</v>
          </cell>
          <cell r="N548">
            <v>0</v>
          </cell>
          <cell r="O548">
            <v>0</v>
          </cell>
          <cell r="P548">
            <v>0</v>
          </cell>
          <cell r="Q548">
            <v>0</v>
          </cell>
        </row>
        <row r="549">
          <cell r="A549">
            <v>70275</v>
          </cell>
          <cell r="B549" t="str">
            <v>Property Taxes</v>
          </cell>
          <cell r="E549">
            <v>1875</v>
          </cell>
          <cell r="F549">
            <v>1875</v>
          </cell>
          <cell r="G549">
            <v>2015.82</v>
          </cell>
          <cell r="H549">
            <v>2554.7800000000002</v>
          </cell>
          <cell r="I549">
            <v>2554.7800000000002</v>
          </cell>
          <cell r="J549">
            <v>2554.7800000000002</v>
          </cell>
          <cell r="K549">
            <v>3187.6</v>
          </cell>
          <cell r="L549">
            <v>2396.5700000000002</v>
          </cell>
          <cell r="M549">
            <v>2396.5700000000002</v>
          </cell>
          <cell r="N549">
            <v>2449.23</v>
          </cell>
          <cell r="O549">
            <v>2343.73</v>
          </cell>
          <cell r="P549">
            <v>2554.7199999999998</v>
          </cell>
          <cell r="Q549">
            <v>28758.58</v>
          </cell>
        </row>
        <row r="550">
          <cell r="A550">
            <v>70280</v>
          </cell>
          <cell r="B550" t="str">
            <v>Other Taxes</v>
          </cell>
          <cell r="E550">
            <v>0</v>
          </cell>
          <cell r="F550">
            <v>0</v>
          </cell>
          <cell r="G550">
            <v>0</v>
          </cell>
          <cell r="H550">
            <v>0</v>
          </cell>
          <cell r="I550">
            <v>0</v>
          </cell>
          <cell r="J550">
            <v>0</v>
          </cell>
          <cell r="K550">
            <v>0</v>
          </cell>
          <cell r="L550">
            <v>0</v>
          </cell>
          <cell r="M550">
            <v>0</v>
          </cell>
          <cell r="N550">
            <v>0</v>
          </cell>
          <cell r="O550">
            <v>0</v>
          </cell>
          <cell r="P550">
            <v>0</v>
          </cell>
          <cell r="Q550">
            <v>0</v>
          </cell>
        </row>
        <row r="551">
          <cell r="A551">
            <v>70300</v>
          </cell>
          <cell r="B551" t="str">
            <v>Data Processing</v>
          </cell>
          <cell r="E551">
            <v>24958.15</v>
          </cell>
          <cell r="F551">
            <v>2262.73</v>
          </cell>
          <cell r="G551">
            <v>16300.02</v>
          </cell>
          <cell r="H551">
            <v>2127.0700000000002</v>
          </cell>
          <cell r="I551">
            <v>33912.97</v>
          </cell>
          <cell r="J551">
            <v>1054.05</v>
          </cell>
          <cell r="K551">
            <v>22342.57</v>
          </cell>
          <cell r="L551">
            <v>2410.96</v>
          </cell>
          <cell r="M551">
            <v>22431</v>
          </cell>
          <cell r="N551">
            <v>1947.24</v>
          </cell>
          <cell r="O551">
            <v>21688.02</v>
          </cell>
          <cell r="P551">
            <v>-2059.87</v>
          </cell>
          <cell r="Q551">
            <v>149374.91</v>
          </cell>
        </row>
        <row r="552">
          <cell r="A552">
            <v>70301</v>
          </cell>
          <cell r="B552" t="str">
            <v>Computer Software</v>
          </cell>
          <cell r="E552">
            <v>0</v>
          </cell>
          <cell r="F552">
            <v>0</v>
          </cell>
          <cell r="G552">
            <v>0</v>
          </cell>
          <cell r="H552">
            <v>0</v>
          </cell>
          <cell r="I552">
            <v>0</v>
          </cell>
          <cell r="J552">
            <v>0</v>
          </cell>
          <cell r="K552">
            <v>0</v>
          </cell>
          <cell r="L552">
            <v>0</v>
          </cell>
          <cell r="M552">
            <v>0</v>
          </cell>
          <cell r="N552">
            <v>0</v>
          </cell>
          <cell r="O552">
            <v>0</v>
          </cell>
          <cell r="P552">
            <v>0</v>
          </cell>
          <cell r="Q552">
            <v>0</v>
          </cell>
        </row>
        <row r="553">
          <cell r="A553">
            <v>70302</v>
          </cell>
          <cell r="B553" t="str">
            <v>Computer Supplies</v>
          </cell>
          <cell r="E553">
            <v>0</v>
          </cell>
          <cell r="F553">
            <v>145.26</v>
          </cell>
          <cell r="G553">
            <v>231.28</v>
          </cell>
          <cell r="H553">
            <v>0</v>
          </cell>
          <cell r="I553">
            <v>0</v>
          </cell>
          <cell r="J553">
            <v>0</v>
          </cell>
          <cell r="K553">
            <v>0</v>
          </cell>
          <cell r="L553">
            <v>0</v>
          </cell>
          <cell r="M553">
            <v>0</v>
          </cell>
          <cell r="N553">
            <v>1365.11</v>
          </cell>
          <cell r="O553">
            <v>-1365.11</v>
          </cell>
          <cell r="P553">
            <v>187.29</v>
          </cell>
          <cell r="Q553">
            <v>563.82999999999993</v>
          </cell>
        </row>
        <row r="554">
          <cell r="A554">
            <v>70310</v>
          </cell>
          <cell r="B554" t="str">
            <v>Bad Debt Provision</v>
          </cell>
          <cell r="E554">
            <v>59587.53</v>
          </cell>
          <cell r="F554">
            <v>-42181.27</v>
          </cell>
          <cell r="G554">
            <v>26327.15</v>
          </cell>
          <cell r="H554">
            <v>-23518.21</v>
          </cell>
          <cell r="I554">
            <v>45403.42</v>
          </cell>
          <cell r="J554">
            <v>-30919.22</v>
          </cell>
          <cell r="K554">
            <v>58231.48</v>
          </cell>
          <cell r="L554">
            <v>-42566.26</v>
          </cell>
          <cell r="M554">
            <v>51551.54</v>
          </cell>
          <cell r="N554">
            <v>-30438.81</v>
          </cell>
          <cell r="O554">
            <v>61503.66</v>
          </cell>
          <cell r="P554">
            <v>-32663.45</v>
          </cell>
          <cell r="Q554">
            <v>100317.56000000001</v>
          </cell>
        </row>
        <row r="555">
          <cell r="A555">
            <v>70315</v>
          </cell>
          <cell r="B555" t="str">
            <v>Bad Debt Recoveries</v>
          </cell>
          <cell r="E555">
            <v>0</v>
          </cell>
          <cell r="F555">
            <v>0</v>
          </cell>
          <cell r="G555">
            <v>0</v>
          </cell>
          <cell r="H555">
            <v>0</v>
          </cell>
          <cell r="I555">
            <v>0</v>
          </cell>
          <cell r="J555">
            <v>0</v>
          </cell>
          <cell r="K555">
            <v>0</v>
          </cell>
          <cell r="L555">
            <v>0</v>
          </cell>
          <cell r="M555">
            <v>0</v>
          </cell>
          <cell r="N555">
            <v>0</v>
          </cell>
          <cell r="O555">
            <v>0</v>
          </cell>
          <cell r="P555">
            <v>0</v>
          </cell>
          <cell r="Q555">
            <v>0</v>
          </cell>
        </row>
        <row r="556">
          <cell r="A556">
            <v>70320</v>
          </cell>
          <cell r="B556" t="str">
            <v>Credit and Collection</v>
          </cell>
          <cell r="E556">
            <v>6202.09</v>
          </cell>
          <cell r="F556">
            <v>-976.61</v>
          </cell>
          <cell r="G556">
            <v>5260.16</v>
          </cell>
          <cell r="H556">
            <v>-803.96</v>
          </cell>
          <cell r="I556">
            <v>1871.95</v>
          </cell>
          <cell r="J556">
            <v>1067.25</v>
          </cell>
          <cell r="K556">
            <v>1589.22</v>
          </cell>
          <cell r="L556">
            <v>936.71</v>
          </cell>
          <cell r="M556">
            <v>1051.27</v>
          </cell>
          <cell r="N556">
            <v>482.15</v>
          </cell>
          <cell r="O556">
            <v>1946.37</v>
          </cell>
          <cell r="P556">
            <v>5166.42</v>
          </cell>
          <cell r="Q556">
            <v>23793.020000000004</v>
          </cell>
        </row>
        <row r="557">
          <cell r="A557">
            <v>70324</v>
          </cell>
          <cell r="B557" t="str">
            <v>Penalties and Violations</v>
          </cell>
          <cell r="E557">
            <v>0</v>
          </cell>
          <cell r="F557">
            <v>0</v>
          </cell>
          <cell r="G557">
            <v>0</v>
          </cell>
          <cell r="H557">
            <v>0</v>
          </cell>
          <cell r="I557">
            <v>0</v>
          </cell>
          <cell r="J557">
            <v>0</v>
          </cell>
          <cell r="K557">
            <v>0</v>
          </cell>
          <cell r="L557">
            <v>0</v>
          </cell>
          <cell r="M557">
            <v>0</v>
          </cell>
          <cell r="N557">
            <v>0</v>
          </cell>
          <cell r="O557">
            <v>0</v>
          </cell>
          <cell r="P557">
            <v>0</v>
          </cell>
          <cell r="Q557">
            <v>0</v>
          </cell>
        </row>
        <row r="558">
          <cell r="A558">
            <v>70325</v>
          </cell>
          <cell r="B558" t="str">
            <v>Legal Settlement Payments</v>
          </cell>
          <cell r="E558">
            <v>0</v>
          </cell>
          <cell r="F558">
            <v>0</v>
          </cell>
          <cell r="G558">
            <v>0</v>
          </cell>
          <cell r="H558">
            <v>0</v>
          </cell>
          <cell r="I558">
            <v>0</v>
          </cell>
          <cell r="J558">
            <v>0</v>
          </cell>
          <cell r="K558">
            <v>0</v>
          </cell>
          <cell r="L558">
            <v>0</v>
          </cell>
          <cell r="M558">
            <v>0</v>
          </cell>
          <cell r="N558">
            <v>0</v>
          </cell>
          <cell r="O558">
            <v>0</v>
          </cell>
          <cell r="P558">
            <v>0</v>
          </cell>
          <cell r="Q558">
            <v>0</v>
          </cell>
        </row>
        <row r="559">
          <cell r="A559">
            <v>70326</v>
          </cell>
          <cell r="B559" t="str">
            <v>Deductible Current Year</v>
          </cell>
          <cell r="E559">
            <v>0</v>
          </cell>
          <cell r="F559">
            <v>0</v>
          </cell>
          <cell r="G559">
            <v>0</v>
          </cell>
          <cell r="H559">
            <v>0</v>
          </cell>
          <cell r="I559">
            <v>0</v>
          </cell>
          <cell r="J559">
            <v>0</v>
          </cell>
          <cell r="K559">
            <v>0</v>
          </cell>
          <cell r="L559">
            <v>0</v>
          </cell>
          <cell r="M559">
            <v>0</v>
          </cell>
          <cell r="N559">
            <v>0</v>
          </cell>
          <cell r="O559">
            <v>0</v>
          </cell>
          <cell r="P559">
            <v>0</v>
          </cell>
          <cell r="Q559">
            <v>0</v>
          </cell>
        </row>
        <row r="560">
          <cell r="A560">
            <v>70327</v>
          </cell>
          <cell r="B560" t="str">
            <v>Deductible Dammage</v>
          </cell>
          <cell r="E560">
            <v>0</v>
          </cell>
          <cell r="F560">
            <v>0</v>
          </cell>
          <cell r="G560">
            <v>0</v>
          </cell>
          <cell r="H560">
            <v>0</v>
          </cell>
          <cell r="I560">
            <v>0</v>
          </cell>
          <cell r="J560">
            <v>0</v>
          </cell>
          <cell r="K560">
            <v>0</v>
          </cell>
          <cell r="L560">
            <v>0</v>
          </cell>
          <cell r="M560">
            <v>0</v>
          </cell>
          <cell r="N560">
            <v>0</v>
          </cell>
          <cell r="O560">
            <v>0</v>
          </cell>
          <cell r="P560">
            <v>0</v>
          </cell>
          <cell r="Q560">
            <v>0</v>
          </cell>
        </row>
        <row r="561">
          <cell r="A561">
            <v>70328</v>
          </cell>
          <cell r="B561" t="str">
            <v>Claim Recoveries</v>
          </cell>
          <cell r="E561">
            <v>0</v>
          </cell>
          <cell r="F561">
            <v>0</v>
          </cell>
          <cell r="G561">
            <v>0</v>
          </cell>
          <cell r="H561">
            <v>0</v>
          </cell>
          <cell r="I561">
            <v>0</v>
          </cell>
          <cell r="J561">
            <v>0</v>
          </cell>
          <cell r="K561">
            <v>0</v>
          </cell>
          <cell r="L561">
            <v>0</v>
          </cell>
          <cell r="M561">
            <v>0</v>
          </cell>
          <cell r="N561">
            <v>0</v>
          </cell>
          <cell r="O561">
            <v>0</v>
          </cell>
          <cell r="P561">
            <v>0</v>
          </cell>
          <cell r="Q561">
            <v>0</v>
          </cell>
        </row>
        <row r="562">
          <cell r="A562">
            <v>70330</v>
          </cell>
          <cell r="B562" t="str">
            <v>Deductible Prior Year</v>
          </cell>
          <cell r="E562">
            <v>0</v>
          </cell>
          <cell r="F562">
            <v>0</v>
          </cell>
          <cell r="G562">
            <v>0</v>
          </cell>
          <cell r="H562">
            <v>0</v>
          </cell>
          <cell r="I562">
            <v>0</v>
          </cell>
          <cell r="J562">
            <v>0</v>
          </cell>
          <cell r="K562">
            <v>0</v>
          </cell>
          <cell r="L562">
            <v>0</v>
          </cell>
          <cell r="M562">
            <v>0</v>
          </cell>
          <cell r="N562">
            <v>0</v>
          </cell>
          <cell r="O562">
            <v>0</v>
          </cell>
          <cell r="P562">
            <v>0</v>
          </cell>
          <cell r="Q562">
            <v>0</v>
          </cell>
        </row>
        <row r="563">
          <cell r="A563">
            <v>70335</v>
          </cell>
          <cell r="B563" t="str">
            <v>Miscellaneous</v>
          </cell>
          <cell r="E563">
            <v>0</v>
          </cell>
          <cell r="F563">
            <v>0</v>
          </cell>
          <cell r="G563">
            <v>0</v>
          </cell>
          <cell r="H563">
            <v>0</v>
          </cell>
          <cell r="I563">
            <v>0</v>
          </cell>
          <cell r="J563">
            <v>0</v>
          </cell>
          <cell r="K563">
            <v>0</v>
          </cell>
          <cell r="L563">
            <v>0</v>
          </cell>
          <cell r="M563">
            <v>0</v>
          </cell>
          <cell r="N563">
            <v>0</v>
          </cell>
          <cell r="O563">
            <v>0</v>
          </cell>
          <cell r="P563">
            <v>0</v>
          </cell>
          <cell r="Q563">
            <v>0</v>
          </cell>
        </row>
        <row r="564">
          <cell r="A564">
            <v>70336</v>
          </cell>
          <cell r="B564" t="str">
            <v>Coffe Bar</v>
          </cell>
          <cell r="E564">
            <v>0</v>
          </cell>
          <cell r="F564">
            <v>0</v>
          </cell>
          <cell r="G564">
            <v>0</v>
          </cell>
          <cell r="H564">
            <v>0</v>
          </cell>
          <cell r="I564">
            <v>0</v>
          </cell>
          <cell r="J564">
            <v>0</v>
          </cell>
          <cell r="K564">
            <v>0</v>
          </cell>
          <cell r="L564">
            <v>0</v>
          </cell>
          <cell r="M564">
            <v>0</v>
          </cell>
          <cell r="N564">
            <v>0</v>
          </cell>
          <cell r="O564">
            <v>0</v>
          </cell>
          <cell r="P564">
            <v>0</v>
          </cell>
          <cell r="Q564">
            <v>0</v>
          </cell>
        </row>
        <row r="565">
          <cell r="A565">
            <v>70345</v>
          </cell>
          <cell r="B565" t="str">
            <v>Security Services</v>
          </cell>
          <cell r="E565">
            <v>0</v>
          </cell>
          <cell r="F565">
            <v>0</v>
          </cell>
          <cell r="G565">
            <v>0</v>
          </cell>
          <cell r="H565">
            <v>0</v>
          </cell>
          <cell r="I565">
            <v>0</v>
          </cell>
          <cell r="J565">
            <v>0</v>
          </cell>
          <cell r="K565">
            <v>0</v>
          </cell>
          <cell r="L565">
            <v>0</v>
          </cell>
          <cell r="M565">
            <v>0</v>
          </cell>
          <cell r="N565">
            <v>0</v>
          </cell>
          <cell r="O565">
            <v>0</v>
          </cell>
          <cell r="P565">
            <v>0</v>
          </cell>
          <cell r="Q565">
            <v>0</v>
          </cell>
        </row>
        <row r="566">
          <cell r="A566">
            <v>70357</v>
          </cell>
          <cell r="B566" t="str">
            <v>Permits</v>
          </cell>
          <cell r="E566">
            <v>0</v>
          </cell>
          <cell r="F566">
            <v>0</v>
          </cell>
          <cell r="G566">
            <v>0</v>
          </cell>
          <cell r="H566">
            <v>0</v>
          </cell>
          <cell r="I566">
            <v>0</v>
          </cell>
          <cell r="J566">
            <v>0</v>
          </cell>
          <cell r="K566">
            <v>0</v>
          </cell>
          <cell r="L566">
            <v>0</v>
          </cell>
          <cell r="M566">
            <v>0</v>
          </cell>
          <cell r="N566">
            <v>0</v>
          </cell>
          <cell r="O566">
            <v>0</v>
          </cell>
          <cell r="P566">
            <v>0</v>
          </cell>
          <cell r="Q566">
            <v>0</v>
          </cell>
        </row>
        <row r="567">
          <cell r="A567">
            <v>70370</v>
          </cell>
          <cell r="B567" t="str">
            <v>Bonds Expense</v>
          </cell>
          <cell r="E567">
            <v>0</v>
          </cell>
          <cell r="F567">
            <v>0</v>
          </cell>
          <cell r="G567">
            <v>0</v>
          </cell>
          <cell r="H567">
            <v>0</v>
          </cell>
          <cell r="I567">
            <v>0</v>
          </cell>
          <cell r="J567">
            <v>0</v>
          </cell>
          <cell r="K567">
            <v>0</v>
          </cell>
          <cell r="L567">
            <v>0</v>
          </cell>
          <cell r="M567">
            <v>0</v>
          </cell>
          <cell r="N567">
            <v>0</v>
          </cell>
          <cell r="O567">
            <v>0</v>
          </cell>
          <cell r="P567">
            <v>0</v>
          </cell>
          <cell r="Q567">
            <v>0</v>
          </cell>
        </row>
        <row r="568">
          <cell r="A568">
            <v>70371</v>
          </cell>
          <cell r="B568" t="str">
            <v>Board of Directors Fees</v>
          </cell>
          <cell r="E568">
            <v>0</v>
          </cell>
          <cell r="F568">
            <v>0</v>
          </cell>
          <cell r="G568">
            <v>0</v>
          </cell>
          <cell r="H568">
            <v>0</v>
          </cell>
          <cell r="I568">
            <v>0</v>
          </cell>
          <cell r="J568">
            <v>0</v>
          </cell>
          <cell r="K568">
            <v>0</v>
          </cell>
          <cell r="L568">
            <v>0</v>
          </cell>
          <cell r="M568">
            <v>0</v>
          </cell>
          <cell r="N568">
            <v>0</v>
          </cell>
          <cell r="O568">
            <v>0</v>
          </cell>
          <cell r="P568">
            <v>0</v>
          </cell>
          <cell r="Q568">
            <v>0</v>
          </cell>
        </row>
        <row r="569">
          <cell r="A569">
            <v>70372</v>
          </cell>
          <cell r="B569" t="str">
            <v>Board of Directors Expense Report</v>
          </cell>
          <cell r="E569">
            <v>0</v>
          </cell>
          <cell r="F569">
            <v>0</v>
          </cell>
          <cell r="G569">
            <v>0</v>
          </cell>
          <cell r="H569">
            <v>0</v>
          </cell>
          <cell r="I569">
            <v>0</v>
          </cell>
          <cell r="J569">
            <v>0</v>
          </cell>
          <cell r="K569">
            <v>0</v>
          </cell>
          <cell r="L569">
            <v>0</v>
          </cell>
          <cell r="M569">
            <v>0</v>
          </cell>
          <cell r="N569">
            <v>0</v>
          </cell>
          <cell r="O569">
            <v>0</v>
          </cell>
          <cell r="P569">
            <v>0</v>
          </cell>
          <cell r="Q569">
            <v>0</v>
          </cell>
        </row>
        <row r="570">
          <cell r="A570">
            <v>70475</v>
          </cell>
          <cell r="B570" t="str">
            <v>Trade Shows</v>
          </cell>
          <cell r="E570">
            <v>0</v>
          </cell>
          <cell r="F570">
            <v>0</v>
          </cell>
          <cell r="G570">
            <v>0</v>
          </cell>
          <cell r="H570">
            <v>0</v>
          </cell>
          <cell r="I570">
            <v>0</v>
          </cell>
          <cell r="J570">
            <v>0</v>
          </cell>
          <cell r="K570">
            <v>0</v>
          </cell>
          <cell r="L570">
            <v>0</v>
          </cell>
          <cell r="M570">
            <v>0</v>
          </cell>
          <cell r="N570">
            <v>0</v>
          </cell>
          <cell r="O570">
            <v>0</v>
          </cell>
          <cell r="P570">
            <v>0</v>
          </cell>
          <cell r="Q570">
            <v>0</v>
          </cell>
        </row>
        <row r="571">
          <cell r="A571">
            <v>70900</v>
          </cell>
          <cell r="B571" t="str">
            <v>Entitiy Formation Costs</v>
          </cell>
          <cell r="E571">
            <v>0</v>
          </cell>
          <cell r="F571">
            <v>0</v>
          </cell>
          <cell r="G571">
            <v>0</v>
          </cell>
          <cell r="H571">
            <v>0</v>
          </cell>
          <cell r="I571">
            <v>0</v>
          </cell>
          <cell r="J571">
            <v>0</v>
          </cell>
          <cell r="K571">
            <v>0</v>
          </cell>
          <cell r="L571">
            <v>0</v>
          </cell>
          <cell r="M571">
            <v>0</v>
          </cell>
          <cell r="N571">
            <v>0</v>
          </cell>
          <cell r="O571">
            <v>0</v>
          </cell>
          <cell r="P571">
            <v>0</v>
          </cell>
          <cell r="Q571">
            <v>0</v>
          </cell>
        </row>
        <row r="572">
          <cell r="A572">
            <v>70998</v>
          </cell>
          <cell r="B572" t="str">
            <v>Allocation Out - District</v>
          </cell>
          <cell r="E572">
            <v>0</v>
          </cell>
          <cell r="F572">
            <v>0</v>
          </cell>
          <cell r="G572">
            <v>0</v>
          </cell>
          <cell r="H572">
            <v>0</v>
          </cell>
          <cell r="I572">
            <v>0</v>
          </cell>
          <cell r="J572">
            <v>0</v>
          </cell>
          <cell r="K572">
            <v>0</v>
          </cell>
          <cell r="L572">
            <v>0</v>
          </cell>
          <cell r="M572">
            <v>0</v>
          </cell>
          <cell r="N572">
            <v>0</v>
          </cell>
          <cell r="O572">
            <v>0</v>
          </cell>
          <cell r="P572">
            <v>0</v>
          </cell>
          <cell r="Q572">
            <v>0</v>
          </cell>
        </row>
        <row r="573">
          <cell r="A573">
            <v>70999</v>
          </cell>
          <cell r="B573" t="str">
            <v>Allocation Out - Out District</v>
          </cell>
          <cell r="E573">
            <v>0</v>
          </cell>
          <cell r="F573">
            <v>0</v>
          </cell>
          <cell r="G573">
            <v>0</v>
          </cell>
          <cell r="H573">
            <v>0</v>
          </cell>
          <cell r="I573">
            <v>0</v>
          </cell>
          <cell r="J573">
            <v>0</v>
          </cell>
          <cell r="K573">
            <v>0</v>
          </cell>
          <cell r="L573">
            <v>0</v>
          </cell>
          <cell r="M573">
            <v>0</v>
          </cell>
          <cell r="N573">
            <v>0</v>
          </cell>
          <cell r="O573">
            <v>0</v>
          </cell>
          <cell r="P573">
            <v>0</v>
          </cell>
          <cell r="Q573">
            <v>0</v>
          </cell>
        </row>
        <row r="574">
          <cell r="A574">
            <v>71000</v>
          </cell>
          <cell r="B574" t="str">
            <v>Stock Comp Expense</v>
          </cell>
          <cell r="E574">
            <v>0</v>
          </cell>
          <cell r="F574">
            <v>0</v>
          </cell>
          <cell r="G574">
            <v>0</v>
          </cell>
          <cell r="H574">
            <v>0</v>
          </cell>
          <cell r="I574">
            <v>0</v>
          </cell>
          <cell r="J574">
            <v>0</v>
          </cell>
          <cell r="K574">
            <v>0</v>
          </cell>
          <cell r="L574">
            <v>0</v>
          </cell>
          <cell r="M574">
            <v>0</v>
          </cell>
          <cell r="N574">
            <v>0</v>
          </cell>
          <cell r="O574">
            <v>0</v>
          </cell>
          <cell r="P574">
            <v>0</v>
          </cell>
          <cell r="Q574">
            <v>0</v>
          </cell>
        </row>
        <row r="575">
          <cell r="A575" t="str">
            <v>Total G&amp;A</v>
          </cell>
          <cell r="E575">
            <v>207906.74000000002</v>
          </cell>
          <cell r="F575">
            <v>66798.010000000024</v>
          </cell>
          <cell r="G575">
            <v>161263.80000000002</v>
          </cell>
          <cell r="H575">
            <v>86311.12999999999</v>
          </cell>
          <cell r="I575">
            <v>177403</v>
          </cell>
          <cell r="J575">
            <v>90607.349999999991</v>
          </cell>
          <cell r="K575">
            <v>198820.07000000004</v>
          </cell>
          <cell r="L575">
            <v>89006.530000000013</v>
          </cell>
          <cell r="M575">
            <v>188289.78000000003</v>
          </cell>
          <cell r="N575">
            <v>72891.83</v>
          </cell>
          <cell r="O575">
            <v>194697.06000000006</v>
          </cell>
          <cell r="P575">
            <v>96799.019999999931</v>
          </cell>
          <cell r="Q575">
            <v>1630794.3199999996</v>
          </cell>
        </row>
        <row r="577">
          <cell r="A577" t="str">
            <v>Overhead</v>
          </cell>
        </row>
        <row r="578">
          <cell r="A578">
            <v>70149</v>
          </cell>
          <cell r="B578" t="str">
            <v>Corporate Overhead Allocation In</v>
          </cell>
          <cell r="E578">
            <v>55340.22</v>
          </cell>
          <cell r="F578">
            <v>54315.21</v>
          </cell>
          <cell r="G578">
            <v>54439.91</v>
          </cell>
          <cell r="H578">
            <v>55653.47</v>
          </cell>
          <cell r="I578">
            <v>54826.44</v>
          </cell>
          <cell r="J578">
            <v>55802.53</v>
          </cell>
          <cell r="K578">
            <v>55353.69</v>
          </cell>
          <cell r="L578">
            <v>57179.64</v>
          </cell>
          <cell r="M578">
            <v>55296.08</v>
          </cell>
          <cell r="N578">
            <v>55281.99</v>
          </cell>
          <cell r="O578">
            <v>54995.29</v>
          </cell>
          <cell r="P578">
            <v>55389.94</v>
          </cell>
          <cell r="Q578">
            <v>663874.41000000015</v>
          </cell>
        </row>
        <row r="579">
          <cell r="A579">
            <v>70159</v>
          </cell>
          <cell r="B579" t="str">
            <v>Region Overhead Allocation In</v>
          </cell>
          <cell r="E579">
            <v>0</v>
          </cell>
          <cell r="F579">
            <v>0</v>
          </cell>
          <cell r="G579">
            <v>0</v>
          </cell>
          <cell r="H579">
            <v>0</v>
          </cell>
          <cell r="I579">
            <v>0</v>
          </cell>
          <cell r="J579">
            <v>0</v>
          </cell>
          <cell r="K579">
            <v>0</v>
          </cell>
          <cell r="L579">
            <v>0</v>
          </cell>
          <cell r="M579">
            <v>0</v>
          </cell>
          <cell r="N579">
            <v>0</v>
          </cell>
          <cell r="O579">
            <v>0</v>
          </cell>
          <cell r="P579">
            <v>0</v>
          </cell>
          <cell r="Q579">
            <v>0</v>
          </cell>
        </row>
        <row r="580">
          <cell r="A580" t="str">
            <v>Total Overhead</v>
          </cell>
          <cell r="E580">
            <v>55340.22</v>
          </cell>
          <cell r="F580">
            <v>54315.21</v>
          </cell>
          <cell r="G580">
            <v>54439.91</v>
          </cell>
          <cell r="H580">
            <v>55653.47</v>
          </cell>
          <cell r="I580">
            <v>54826.44</v>
          </cell>
          <cell r="J580">
            <v>55802.53</v>
          </cell>
          <cell r="K580">
            <v>55353.69</v>
          </cell>
          <cell r="L580">
            <v>57179.64</v>
          </cell>
          <cell r="M580">
            <v>55296.08</v>
          </cell>
          <cell r="N580">
            <v>55281.99</v>
          </cell>
          <cell r="O580">
            <v>54995.29</v>
          </cell>
          <cell r="P580">
            <v>55389.94</v>
          </cell>
          <cell r="Q580">
            <v>663874.41000000015</v>
          </cell>
        </row>
        <row r="582">
          <cell r="A582" t="str">
            <v>Total SG&amp;A</v>
          </cell>
          <cell r="E582">
            <v>263246.96000000002</v>
          </cell>
          <cell r="F582">
            <v>121113.22000000003</v>
          </cell>
          <cell r="G582">
            <v>215703.71000000002</v>
          </cell>
          <cell r="H582">
            <v>141964.59999999998</v>
          </cell>
          <cell r="I582">
            <v>232229.44</v>
          </cell>
          <cell r="J582">
            <v>146409.88</v>
          </cell>
          <cell r="K582">
            <v>254173.76000000004</v>
          </cell>
          <cell r="L582">
            <v>146186.17000000001</v>
          </cell>
          <cell r="M582">
            <v>243585.86000000004</v>
          </cell>
          <cell r="N582">
            <v>128173.82</v>
          </cell>
          <cell r="O582">
            <v>249692.35000000006</v>
          </cell>
          <cell r="P582">
            <v>155426.55999999994</v>
          </cell>
          <cell r="Q582">
            <v>2297906.3299999996</v>
          </cell>
        </row>
        <row r="584">
          <cell r="A584" t="str">
            <v>EBITDA</v>
          </cell>
          <cell r="E584">
            <v>20388.780000000086</v>
          </cell>
          <cell r="F584">
            <v>275898.64999999997</v>
          </cell>
          <cell r="G584">
            <v>77705.549999999872</v>
          </cell>
          <cell r="H584">
            <v>153218.83000000007</v>
          </cell>
          <cell r="I584">
            <v>139863.27999999974</v>
          </cell>
          <cell r="J584">
            <v>204338.71000000008</v>
          </cell>
          <cell r="K584">
            <v>93342.360000000015</v>
          </cell>
          <cell r="L584">
            <v>241833.84</v>
          </cell>
          <cell r="M584">
            <v>134242.65999999997</v>
          </cell>
          <cell r="N584">
            <v>254051.7099999999</v>
          </cell>
          <cell r="O584">
            <v>61738.860000000132</v>
          </cell>
          <cell r="P584">
            <v>151328.35999999987</v>
          </cell>
          <cell r="Q584">
            <v>1807951.5899999957</v>
          </cell>
        </row>
        <row r="586">
          <cell r="A586" t="str">
            <v>DD&amp;A</v>
          </cell>
        </row>
        <row r="587">
          <cell r="A587" t="str">
            <v>Depreciation</v>
          </cell>
        </row>
        <row r="588">
          <cell r="A588">
            <v>51260</v>
          </cell>
          <cell r="B588" t="str">
            <v>Depreciation</v>
          </cell>
          <cell r="E588">
            <v>49490.6</v>
          </cell>
          <cell r="F588">
            <v>49625.87</v>
          </cell>
          <cell r="G588">
            <v>49625.95</v>
          </cell>
          <cell r="H588">
            <v>49620.11</v>
          </cell>
          <cell r="I588">
            <v>49620.2</v>
          </cell>
          <cell r="J588">
            <v>48737.05</v>
          </cell>
          <cell r="K588">
            <v>48736.639999999999</v>
          </cell>
          <cell r="L588">
            <v>47681.86</v>
          </cell>
          <cell r="M588">
            <v>47682.18</v>
          </cell>
          <cell r="N588">
            <v>47681.87</v>
          </cell>
          <cell r="O588">
            <v>47328.05</v>
          </cell>
          <cell r="P588">
            <v>47849.53</v>
          </cell>
          <cell r="Q588">
            <v>583679.91</v>
          </cell>
        </row>
        <row r="589">
          <cell r="A589">
            <v>54260</v>
          </cell>
          <cell r="B589" t="str">
            <v>Depreciation</v>
          </cell>
          <cell r="E589">
            <v>11933.53</v>
          </cell>
          <cell r="F589">
            <v>11933.51</v>
          </cell>
          <cell r="G589">
            <v>11933.4</v>
          </cell>
          <cell r="H589">
            <v>11933.26</v>
          </cell>
          <cell r="I589">
            <v>11933.49</v>
          </cell>
          <cell r="J589">
            <v>11933.83</v>
          </cell>
          <cell r="K589">
            <v>11932.86</v>
          </cell>
          <cell r="L589">
            <v>11933.32</v>
          </cell>
          <cell r="M589">
            <v>11933.62</v>
          </cell>
          <cell r="N589">
            <v>11933.41</v>
          </cell>
          <cell r="O589">
            <v>11933.19</v>
          </cell>
          <cell r="P589">
            <v>11933.37</v>
          </cell>
          <cell r="Q589">
            <v>143200.79</v>
          </cell>
        </row>
        <row r="590">
          <cell r="A590">
            <v>56260</v>
          </cell>
          <cell r="B590" t="str">
            <v>Depreciation</v>
          </cell>
          <cell r="E590">
            <v>0</v>
          </cell>
          <cell r="F590">
            <v>0</v>
          </cell>
          <cell r="G590">
            <v>0</v>
          </cell>
          <cell r="H590">
            <v>0</v>
          </cell>
          <cell r="I590">
            <v>0</v>
          </cell>
          <cell r="J590">
            <v>0</v>
          </cell>
          <cell r="K590">
            <v>0</v>
          </cell>
          <cell r="L590">
            <v>0</v>
          </cell>
          <cell r="M590">
            <v>0</v>
          </cell>
          <cell r="N590">
            <v>0</v>
          </cell>
          <cell r="O590">
            <v>0</v>
          </cell>
          <cell r="P590">
            <v>0</v>
          </cell>
          <cell r="Q590">
            <v>0</v>
          </cell>
        </row>
        <row r="591">
          <cell r="A591">
            <v>57260</v>
          </cell>
          <cell r="B591" t="str">
            <v>Depreciation</v>
          </cell>
          <cell r="E591">
            <v>2414.64</v>
          </cell>
          <cell r="F591">
            <v>2414.6799999999998</v>
          </cell>
          <cell r="G591">
            <v>2414.64</v>
          </cell>
          <cell r="H591">
            <v>2441.84</v>
          </cell>
          <cell r="I591">
            <v>2441.87</v>
          </cell>
          <cell r="J591">
            <v>2441.86</v>
          </cell>
          <cell r="K591">
            <v>2441.83</v>
          </cell>
          <cell r="L591">
            <v>2503.59</v>
          </cell>
          <cell r="M591">
            <v>2503.59</v>
          </cell>
          <cell r="N591">
            <v>3307.76</v>
          </cell>
          <cell r="O591">
            <v>3318.13</v>
          </cell>
          <cell r="P591">
            <v>3312.93</v>
          </cell>
          <cell r="Q591">
            <v>31957.360000000004</v>
          </cell>
        </row>
        <row r="592">
          <cell r="A592">
            <v>60260</v>
          </cell>
          <cell r="B592" t="str">
            <v>Depreciation</v>
          </cell>
          <cell r="E592">
            <v>0</v>
          </cell>
          <cell r="F592">
            <v>0</v>
          </cell>
          <cell r="G592">
            <v>0</v>
          </cell>
          <cell r="H592">
            <v>0</v>
          </cell>
          <cell r="I592">
            <v>0</v>
          </cell>
          <cell r="J592">
            <v>0</v>
          </cell>
          <cell r="K592">
            <v>0</v>
          </cell>
          <cell r="L592">
            <v>0</v>
          </cell>
          <cell r="M592">
            <v>0</v>
          </cell>
          <cell r="N592">
            <v>0</v>
          </cell>
          <cell r="O592">
            <v>0</v>
          </cell>
          <cell r="P592">
            <v>0</v>
          </cell>
          <cell r="Q592">
            <v>0</v>
          </cell>
        </row>
        <row r="593">
          <cell r="A593">
            <v>70257</v>
          </cell>
          <cell r="B593" t="str">
            <v>Depreciation</v>
          </cell>
          <cell r="E593">
            <v>0</v>
          </cell>
          <cell r="F593">
            <v>0</v>
          </cell>
          <cell r="G593">
            <v>0</v>
          </cell>
          <cell r="H593">
            <v>0</v>
          </cell>
          <cell r="I593">
            <v>0</v>
          </cell>
          <cell r="J593">
            <v>0</v>
          </cell>
          <cell r="K593">
            <v>0</v>
          </cell>
          <cell r="L593">
            <v>0</v>
          </cell>
          <cell r="M593">
            <v>0</v>
          </cell>
          <cell r="N593">
            <v>0</v>
          </cell>
          <cell r="O593">
            <v>0</v>
          </cell>
          <cell r="P593">
            <v>0</v>
          </cell>
          <cell r="Q593">
            <v>0</v>
          </cell>
        </row>
        <row r="594">
          <cell r="A594">
            <v>70260</v>
          </cell>
          <cell r="B594" t="str">
            <v>Depreciation</v>
          </cell>
          <cell r="E594">
            <v>1532.42</v>
          </cell>
          <cell r="F594">
            <v>1532.4</v>
          </cell>
          <cell r="G594">
            <v>1532.42</v>
          </cell>
          <cell r="H594">
            <v>1459.5</v>
          </cell>
          <cell r="I594">
            <v>1459.49</v>
          </cell>
          <cell r="J594">
            <v>1422.66</v>
          </cell>
          <cell r="K594">
            <v>1422.61</v>
          </cell>
          <cell r="L594">
            <v>1422.6</v>
          </cell>
          <cell r="M594">
            <v>1422.64</v>
          </cell>
          <cell r="N594">
            <v>1422.61</v>
          </cell>
          <cell r="O594">
            <v>1422.62</v>
          </cell>
          <cell r="P594">
            <v>1595.38</v>
          </cell>
          <cell r="Q594">
            <v>17647.350000000002</v>
          </cell>
        </row>
        <row r="595">
          <cell r="A595" t="str">
            <v>Total Depreciation</v>
          </cell>
          <cell r="E595">
            <v>65371.189999999995</v>
          </cell>
          <cell r="F595">
            <v>65506.460000000006</v>
          </cell>
          <cell r="G595">
            <v>65506.409999999996</v>
          </cell>
          <cell r="H595">
            <v>65454.710000000006</v>
          </cell>
          <cell r="I595">
            <v>65455.049999999996</v>
          </cell>
          <cell r="J595">
            <v>64535.400000000009</v>
          </cell>
          <cell r="K595">
            <v>64533.94</v>
          </cell>
          <cell r="L595">
            <v>63541.37</v>
          </cell>
          <cell r="M595">
            <v>63542.03</v>
          </cell>
          <cell r="N595">
            <v>64345.65</v>
          </cell>
          <cell r="O595">
            <v>64001.990000000005</v>
          </cell>
          <cell r="P595">
            <v>64691.21</v>
          </cell>
          <cell r="Q595">
            <v>776485.41</v>
          </cell>
        </row>
        <row r="597">
          <cell r="A597" t="str">
            <v>Depletion</v>
          </cell>
        </row>
        <row r="598">
          <cell r="A598">
            <v>46000</v>
          </cell>
          <cell r="B598" t="str">
            <v>Depletion</v>
          </cell>
          <cell r="E598">
            <v>0</v>
          </cell>
          <cell r="F598">
            <v>0</v>
          </cell>
          <cell r="G598">
            <v>0</v>
          </cell>
          <cell r="H598">
            <v>0</v>
          </cell>
          <cell r="I598">
            <v>0</v>
          </cell>
          <cell r="J598">
            <v>0</v>
          </cell>
          <cell r="K598">
            <v>0</v>
          </cell>
          <cell r="L598">
            <v>0</v>
          </cell>
          <cell r="M598">
            <v>0</v>
          </cell>
          <cell r="N598">
            <v>0</v>
          </cell>
          <cell r="O598">
            <v>0</v>
          </cell>
          <cell r="P598">
            <v>0</v>
          </cell>
          <cell r="Q598">
            <v>0</v>
          </cell>
        </row>
        <row r="599">
          <cell r="A599">
            <v>46010</v>
          </cell>
          <cell r="B599" t="str">
            <v>Closure Amortization</v>
          </cell>
          <cell r="E599">
            <v>0</v>
          </cell>
          <cell r="F599">
            <v>0</v>
          </cell>
          <cell r="G599">
            <v>0</v>
          </cell>
          <cell r="H599">
            <v>0</v>
          </cell>
          <cell r="I599">
            <v>0</v>
          </cell>
          <cell r="J599">
            <v>0</v>
          </cell>
          <cell r="K599">
            <v>0</v>
          </cell>
          <cell r="L599">
            <v>0</v>
          </cell>
          <cell r="M599">
            <v>0</v>
          </cell>
          <cell r="N599">
            <v>0</v>
          </cell>
          <cell r="O599">
            <v>0</v>
          </cell>
          <cell r="P599">
            <v>0</v>
          </cell>
          <cell r="Q599">
            <v>0</v>
          </cell>
        </row>
        <row r="600">
          <cell r="A600">
            <v>57261</v>
          </cell>
          <cell r="B600" t="str">
            <v>Airspace Amortization</v>
          </cell>
          <cell r="E600">
            <v>0</v>
          </cell>
          <cell r="F600">
            <v>0</v>
          </cell>
          <cell r="G600">
            <v>0</v>
          </cell>
          <cell r="H600">
            <v>0</v>
          </cell>
          <cell r="I600">
            <v>0</v>
          </cell>
          <cell r="J600">
            <v>0</v>
          </cell>
          <cell r="K600">
            <v>0</v>
          </cell>
          <cell r="L600">
            <v>0</v>
          </cell>
          <cell r="M600">
            <v>0</v>
          </cell>
          <cell r="N600">
            <v>0</v>
          </cell>
          <cell r="O600">
            <v>0</v>
          </cell>
          <cell r="P600">
            <v>0</v>
          </cell>
          <cell r="Q600">
            <v>0</v>
          </cell>
        </row>
        <row r="601">
          <cell r="A601" t="str">
            <v>Total Depletion</v>
          </cell>
          <cell r="E601">
            <v>0</v>
          </cell>
          <cell r="F601">
            <v>0</v>
          </cell>
          <cell r="G601">
            <v>0</v>
          </cell>
          <cell r="H601">
            <v>0</v>
          </cell>
          <cell r="I601">
            <v>0</v>
          </cell>
          <cell r="J601">
            <v>0</v>
          </cell>
          <cell r="K601">
            <v>0</v>
          </cell>
          <cell r="L601">
            <v>0</v>
          </cell>
          <cell r="M601">
            <v>0</v>
          </cell>
          <cell r="N601">
            <v>0</v>
          </cell>
          <cell r="O601">
            <v>0</v>
          </cell>
          <cell r="P601">
            <v>0</v>
          </cell>
          <cell r="Q601">
            <v>0</v>
          </cell>
        </row>
        <row r="603">
          <cell r="A603" t="str">
            <v>Amortization</v>
          </cell>
        </row>
        <row r="604">
          <cell r="A604">
            <v>70264</v>
          </cell>
          <cell r="B604" t="str">
            <v>Amortization</v>
          </cell>
          <cell r="E604">
            <v>0</v>
          </cell>
          <cell r="F604">
            <v>0</v>
          </cell>
          <cell r="G604">
            <v>0</v>
          </cell>
          <cell r="H604">
            <v>0</v>
          </cell>
          <cell r="I604">
            <v>0</v>
          </cell>
          <cell r="J604">
            <v>0</v>
          </cell>
          <cell r="K604">
            <v>0</v>
          </cell>
          <cell r="L604">
            <v>0</v>
          </cell>
          <cell r="M604">
            <v>0</v>
          </cell>
          <cell r="N604">
            <v>0</v>
          </cell>
          <cell r="O604">
            <v>0</v>
          </cell>
          <cell r="P604">
            <v>0</v>
          </cell>
          <cell r="Q604">
            <v>0</v>
          </cell>
        </row>
        <row r="605">
          <cell r="A605">
            <v>70266</v>
          </cell>
          <cell r="B605" t="str">
            <v>Cov. Not to Compete</v>
          </cell>
          <cell r="E605">
            <v>0</v>
          </cell>
          <cell r="F605">
            <v>0</v>
          </cell>
          <cell r="G605">
            <v>0</v>
          </cell>
          <cell r="H605">
            <v>0</v>
          </cell>
          <cell r="I605">
            <v>0</v>
          </cell>
          <cell r="J605">
            <v>0</v>
          </cell>
          <cell r="K605">
            <v>0</v>
          </cell>
          <cell r="L605">
            <v>0</v>
          </cell>
          <cell r="M605">
            <v>0</v>
          </cell>
          <cell r="N605">
            <v>0</v>
          </cell>
          <cell r="O605">
            <v>0</v>
          </cell>
          <cell r="P605">
            <v>0</v>
          </cell>
          <cell r="Q605">
            <v>0</v>
          </cell>
        </row>
        <row r="606">
          <cell r="A606">
            <v>70267</v>
          </cell>
          <cell r="B606" t="str">
            <v>Amortization of Goodwill - Taxable</v>
          </cell>
          <cell r="E606">
            <v>0</v>
          </cell>
          <cell r="F606">
            <v>0</v>
          </cell>
          <cell r="G606">
            <v>0</v>
          </cell>
          <cell r="H606">
            <v>0</v>
          </cell>
          <cell r="I606">
            <v>0</v>
          </cell>
          <cell r="J606">
            <v>0</v>
          </cell>
          <cell r="K606">
            <v>0</v>
          </cell>
          <cell r="L606">
            <v>0</v>
          </cell>
          <cell r="M606">
            <v>0</v>
          </cell>
          <cell r="N606">
            <v>0</v>
          </cell>
          <cell r="O606">
            <v>0</v>
          </cell>
          <cell r="P606">
            <v>0</v>
          </cell>
          <cell r="Q606">
            <v>0</v>
          </cell>
        </row>
        <row r="607">
          <cell r="A607">
            <v>70268</v>
          </cell>
          <cell r="B607" t="str">
            <v>Amortization of Goodwill - Non-Taxable</v>
          </cell>
          <cell r="E607">
            <v>0</v>
          </cell>
          <cell r="F607">
            <v>0</v>
          </cell>
          <cell r="G607">
            <v>0</v>
          </cell>
          <cell r="H607">
            <v>0</v>
          </cell>
          <cell r="I607">
            <v>0</v>
          </cell>
          <cell r="J607">
            <v>0</v>
          </cell>
          <cell r="K607">
            <v>0</v>
          </cell>
          <cell r="L607">
            <v>0</v>
          </cell>
          <cell r="M607">
            <v>0</v>
          </cell>
          <cell r="N607">
            <v>0</v>
          </cell>
          <cell r="O607">
            <v>0</v>
          </cell>
          <cell r="P607">
            <v>0</v>
          </cell>
          <cell r="Q607">
            <v>0</v>
          </cell>
        </row>
        <row r="608">
          <cell r="A608">
            <v>70269</v>
          </cell>
          <cell r="B608" t="str">
            <v>Long Term Contract Amort</v>
          </cell>
          <cell r="E608">
            <v>0</v>
          </cell>
          <cell r="F608">
            <v>0</v>
          </cell>
          <cell r="G608">
            <v>0</v>
          </cell>
          <cell r="H608">
            <v>0</v>
          </cell>
          <cell r="I608">
            <v>0</v>
          </cell>
          <cell r="J608">
            <v>0</v>
          </cell>
          <cell r="K608">
            <v>0</v>
          </cell>
          <cell r="L608">
            <v>0</v>
          </cell>
          <cell r="M608">
            <v>0</v>
          </cell>
          <cell r="N608">
            <v>0</v>
          </cell>
          <cell r="O608">
            <v>0</v>
          </cell>
          <cell r="P608">
            <v>0</v>
          </cell>
          <cell r="Q608">
            <v>0</v>
          </cell>
        </row>
        <row r="609">
          <cell r="A609" t="str">
            <v>Total Amortization</v>
          </cell>
          <cell r="E609">
            <v>0</v>
          </cell>
          <cell r="F609">
            <v>0</v>
          </cell>
          <cell r="G609">
            <v>0</v>
          </cell>
          <cell r="H609">
            <v>0</v>
          </cell>
          <cell r="I609">
            <v>0</v>
          </cell>
          <cell r="J609">
            <v>0</v>
          </cell>
          <cell r="K609">
            <v>0</v>
          </cell>
          <cell r="L609">
            <v>0</v>
          </cell>
          <cell r="M609">
            <v>0</v>
          </cell>
          <cell r="N609">
            <v>0</v>
          </cell>
          <cell r="O609">
            <v>0</v>
          </cell>
          <cell r="P609">
            <v>0</v>
          </cell>
          <cell r="Q609">
            <v>0</v>
          </cell>
        </row>
        <row r="611">
          <cell r="A611" t="str">
            <v>Total DDA</v>
          </cell>
          <cell r="E611">
            <v>65371.189999999995</v>
          </cell>
          <cell r="F611">
            <v>65506.460000000006</v>
          </cell>
          <cell r="G611">
            <v>65506.409999999996</v>
          </cell>
          <cell r="H611">
            <v>65454.710000000006</v>
          </cell>
          <cell r="I611">
            <v>65455.049999999996</v>
          </cell>
          <cell r="J611">
            <v>64535.400000000009</v>
          </cell>
          <cell r="K611">
            <v>64533.94</v>
          </cell>
          <cell r="L611">
            <v>63541.37</v>
          </cell>
          <cell r="M611">
            <v>63542.03</v>
          </cell>
          <cell r="N611">
            <v>64345.65</v>
          </cell>
          <cell r="O611">
            <v>64001.990000000005</v>
          </cell>
          <cell r="P611">
            <v>64691.21</v>
          </cell>
          <cell r="Q611">
            <v>776485.41</v>
          </cell>
        </row>
        <row r="613">
          <cell r="A613" t="str">
            <v>EBIT</v>
          </cell>
          <cell r="E613">
            <v>-44982.409999999909</v>
          </cell>
          <cell r="F613">
            <v>210392.18999999994</v>
          </cell>
          <cell r="G613">
            <v>12199.139999999876</v>
          </cell>
          <cell r="H613">
            <v>87764.120000000068</v>
          </cell>
          <cell r="I613">
            <v>74408.229999999749</v>
          </cell>
          <cell r="J613">
            <v>139803.31000000006</v>
          </cell>
          <cell r="K613">
            <v>28808.420000000013</v>
          </cell>
          <cell r="L613">
            <v>178292.47</v>
          </cell>
          <cell r="M613">
            <v>70700.629999999976</v>
          </cell>
          <cell r="N613">
            <v>189706.05999999991</v>
          </cell>
          <cell r="O613">
            <v>-2263.1299999998737</v>
          </cell>
          <cell r="P613">
            <v>86637.149999999878</v>
          </cell>
          <cell r="Q613">
            <v>1031466.1799999956</v>
          </cell>
        </row>
        <row r="615">
          <cell r="A615" t="str">
            <v>Interest Expense</v>
          </cell>
        </row>
        <row r="616">
          <cell r="A616">
            <v>80000</v>
          </cell>
          <cell r="B616" t="str">
            <v>Interest Expense</v>
          </cell>
          <cell r="E616">
            <v>0</v>
          </cell>
          <cell r="F616">
            <v>0</v>
          </cell>
          <cell r="G616">
            <v>0</v>
          </cell>
          <cell r="H616">
            <v>0</v>
          </cell>
          <cell r="I616">
            <v>0</v>
          </cell>
          <cell r="J616">
            <v>0</v>
          </cell>
          <cell r="K616">
            <v>0</v>
          </cell>
          <cell r="L616">
            <v>0</v>
          </cell>
          <cell r="M616">
            <v>0</v>
          </cell>
          <cell r="N616">
            <v>0</v>
          </cell>
          <cell r="O616">
            <v>0</v>
          </cell>
          <cell r="P616">
            <v>0</v>
          </cell>
          <cell r="Q616">
            <v>0</v>
          </cell>
        </row>
        <row r="617">
          <cell r="A617">
            <v>80001</v>
          </cell>
          <cell r="B617" t="str">
            <v>Debt Accretion</v>
          </cell>
          <cell r="E617">
            <v>0</v>
          </cell>
          <cell r="F617">
            <v>0</v>
          </cell>
          <cell r="G617">
            <v>0</v>
          </cell>
          <cell r="H617">
            <v>0</v>
          </cell>
          <cell r="I617">
            <v>0</v>
          </cell>
          <cell r="J617">
            <v>0</v>
          </cell>
          <cell r="K617">
            <v>0</v>
          </cell>
          <cell r="L617">
            <v>0</v>
          </cell>
          <cell r="M617">
            <v>0</v>
          </cell>
          <cell r="N617">
            <v>0</v>
          </cell>
          <cell r="O617">
            <v>0</v>
          </cell>
          <cell r="P617">
            <v>0</v>
          </cell>
          <cell r="Q617">
            <v>0</v>
          </cell>
        </row>
        <row r="618">
          <cell r="A618">
            <v>80009</v>
          </cell>
          <cell r="B618" t="str">
            <v>Capitalized Interest</v>
          </cell>
          <cell r="E618">
            <v>0</v>
          </cell>
          <cell r="F618">
            <v>0</v>
          </cell>
          <cell r="G618">
            <v>0</v>
          </cell>
          <cell r="H618">
            <v>0</v>
          </cell>
          <cell r="I618">
            <v>0</v>
          </cell>
          <cell r="J618">
            <v>0</v>
          </cell>
          <cell r="K618">
            <v>0</v>
          </cell>
          <cell r="L618">
            <v>0</v>
          </cell>
          <cell r="M618">
            <v>0</v>
          </cell>
          <cell r="N618">
            <v>0</v>
          </cell>
          <cell r="O618">
            <v>0</v>
          </cell>
          <cell r="P618">
            <v>0</v>
          </cell>
          <cell r="Q618">
            <v>0</v>
          </cell>
        </row>
        <row r="619">
          <cell r="A619">
            <v>80099</v>
          </cell>
          <cell r="B619" t="str">
            <v>Interest Allocation</v>
          </cell>
          <cell r="E619">
            <v>0</v>
          </cell>
          <cell r="F619">
            <v>0</v>
          </cell>
          <cell r="G619">
            <v>0</v>
          </cell>
          <cell r="H619">
            <v>0</v>
          </cell>
          <cell r="I619">
            <v>0</v>
          </cell>
          <cell r="J619">
            <v>0</v>
          </cell>
          <cell r="K619">
            <v>0</v>
          </cell>
          <cell r="L619">
            <v>0</v>
          </cell>
          <cell r="M619">
            <v>0</v>
          </cell>
          <cell r="N619">
            <v>0</v>
          </cell>
          <cell r="O619">
            <v>0</v>
          </cell>
          <cell r="P619">
            <v>0</v>
          </cell>
          <cell r="Q619">
            <v>0</v>
          </cell>
        </row>
        <row r="620">
          <cell r="A620" t="str">
            <v>Total Interest Expense</v>
          </cell>
          <cell r="E620">
            <v>0</v>
          </cell>
          <cell r="F620">
            <v>0</v>
          </cell>
          <cell r="G620">
            <v>0</v>
          </cell>
          <cell r="H620">
            <v>0</v>
          </cell>
          <cell r="I620">
            <v>0</v>
          </cell>
          <cell r="J620">
            <v>0</v>
          </cell>
          <cell r="K620">
            <v>0</v>
          </cell>
          <cell r="L620">
            <v>0</v>
          </cell>
          <cell r="M620">
            <v>0</v>
          </cell>
          <cell r="N620">
            <v>0</v>
          </cell>
          <cell r="O620">
            <v>0</v>
          </cell>
          <cell r="P620">
            <v>0</v>
          </cell>
          <cell r="Q620">
            <v>0</v>
          </cell>
        </row>
        <row r="622">
          <cell r="A622" t="str">
            <v>Interest Income</v>
          </cell>
        </row>
        <row r="623">
          <cell r="A623">
            <v>80010</v>
          </cell>
          <cell r="B623" t="str">
            <v>Interest Income</v>
          </cell>
          <cell r="E623">
            <v>0</v>
          </cell>
          <cell r="F623">
            <v>0</v>
          </cell>
          <cell r="G623">
            <v>0</v>
          </cell>
          <cell r="H623">
            <v>0</v>
          </cell>
          <cell r="I623">
            <v>0</v>
          </cell>
          <cell r="J623">
            <v>0</v>
          </cell>
          <cell r="K623">
            <v>0</v>
          </cell>
          <cell r="L623">
            <v>0</v>
          </cell>
          <cell r="M623">
            <v>0</v>
          </cell>
          <cell r="N623">
            <v>0</v>
          </cell>
          <cell r="O623">
            <v>0</v>
          </cell>
          <cell r="P623">
            <v>0</v>
          </cell>
          <cell r="Q623">
            <v>0</v>
          </cell>
        </row>
        <row r="624">
          <cell r="A624" t="str">
            <v>Total Interest Income</v>
          </cell>
          <cell r="E624">
            <v>0</v>
          </cell>
          <cell r="F624">
            <v>0</v>
          </cell>
          <cell r="G624">
            <v>0</v>
          </cell>
          <cell r="H624">
            <v>0</v>
          </cell>
          <cell r="I624">
            <v>0</v>
          </cell>
          <cell r="J624">
            <v>0</v>
          </cell>
          <cell r="K624">
            <v>0</v>
          </cell>
          <cell r="L624">
            <v>0</v>
          </cell>
          <cell r="M624">
            <v>0</v>
          </cell>
          <cell r="N624">
            <v>0</v>
          </cell>
          <cell r="O624">
            <v>0</v>
          </cell>
          <cell r="P624">
            <v>0</v>
          </cell>
          <cell r="Q624">
            <v>0</v>
          </cell>
        </row>
        <row r="626">
          <cell r="A626" t="str">
            <v>Other (Income) and Expense</v>
          </cell>
        </row>
        <row r="627">
          <cell r="A627">
            <v>70901</v>
          </cell>
          <cell r="B627" t="str">
            <v>Pooling Costs</v>
          </cell>
          <cell r="E627">
            <v>0</v>
          </cell>
          <cell r="F627">
            <v>0</v>
          </cell>
          <cell r="G627">
            <v>0</v>
          </cell>
          <cell r="H627">
            <v>0</v>
          </cell>
          <cell r="I627">
            <v>0</v>
          </cell>
          <cell r="J627">
            <v>0</v>
          </cell>
          <cell r="K627">
            <v>0</v>
          </cell>
          <cell r="L627">
            <v>0</v>
          </cell>
          <cell r="M627">
            <v>0</v>
          </cell>
          <cell r="N627">
            <v>0</v>
          </cell>
          <cell r="O627">
            <v>0</v>
          </cell>
          <cell r="P627">
            <v>0</v>
          </cell>
          <cell r="Q627">
            <v>0</v>
          </cell>
        </row>
        <row r="628">
          <cell r="A628">
            <v>91000</v>
          </cell>
          <cell r="B628" t="str">
            <v>Unusual Gain/Loss</v>
          </cell>
          <cell r="E628">
            <v>0</v>
          </cell>
          <cell r="F628">
            <v>0</v>
          </cell>
          <cell r="G628">
            <v>0</v>
          </cell>
          <cell r="H628">
            <v>0</v>
          </cell>
          <cell r="I628">
            <v>0</v>
          </cell>
          <cell r="J628">
            <v>0</v>
          </cell>
          <cell r="K628">
            <v>0</v>
          </cell>
          <cell r="L628">
            <v>0</v>
          </cell>
          <cell r="M628">
            <v>0</v>
          </cell>
          <cell r="N628">
            <v>0</v>
          </cell>
          <cell r="O628">
            <v>0</v>
          </cell>
          <cell r="P628">
            <v>0</v>
          </cell>
          <cell r="Q628">
            <v>0</v>
          </cell>
        </row>
        <row r="629">
          <cell r="A629">
            <v>91001</v>
          </cell>
          <cell r="B629" t="str">
            <v>Investment Distribution Income</v>
          </cell>
          <cell r="E629">
            <v>0</v>
          </cell>
          <cell r="F629">
            <v>0</v>
          </cell>
          <cell r="G629">
            <v>0</v>
          </cell>
          <cell r="H629">
            <v>0</v>
          </cell>
          <cell r="I629">
            <v>0</v>
          </cell>
          <cell r="J629">
            <v>0</v>
          </cell>
          <cell r="K629">
            <v>0</v>
          </cell>
          <cell r="L629">
            <v>0</v>
          </cell>
          <cell r="M629">
            <v>0</v>
          </cell>
          <cell r="N629">
            <v>0</v>
          </cell>
          <cell r="O629">
            <v>0</v>
          </cell>
          <cell r="P629">
            <v>0</v>
          </cell>
          <cell r="Q629">
            <v>0</v>
          </cell>
        </row>
        <row r="630">
          <cell r="A630">
            <v>91002</v>
          </cell>
          <cell r="B630" t="str">
            <v>NSF Fees</v>
          </cell>
          <cell r="E630">
            <v>0</v>
          </cell>
          <cell r="F630">
            <v>0</v>
          </cell>
          <cell r="G630">
            <v>0</v>
          </cell>
          <cell r="H630">
            <v>0</v>
          </cell>
          <cell r="I630">
            <v>0</v>
          </cell>
          <cell r="J630">
            <v>0</v>
          </cell>
          <cell r="K630">
            <v>0</v>
          </cell>
          <cell r="L630">
            <v>0</v>
          </cell>
          <cell r="M630">
            <v>0</v>
          </cell>
          <cell r="N630">
            <v>0</v>
          </cell>
          <cell r="O630">
            <v>0</v>
          </cell>
          <cell r="P630">
            <v>0</v>
          </cell>
          <cell r="Q630">
            <v>0</v>
          </cell>
        </row>
        <row r="631">
          <cell r="A631" t="str">
            <v>Total Other (Income) and Expense</v>
          </cell>
          <cell r="E631">
            <v>0</v>
          </cell>
          <cell r="F631">
            <v>0</v>
          </cell>
          <cell r="G631">
            <v>0</v>
          </cell>
          <cell r="H631">
            <v>0</v>
          </cell>
          <cell r="I631">
            <v>0</v>
          </cell>
          <cell r="J631">
            <v>0</v>
          </cell>
          <cell r="K631">
            <v>0</v>
          </cell>
          <cell r="L631">
            <v>0</v>
          </cell>
          <cell r="M631">
            <v>0</v>
          </cell>
          <cell r="N631">
            <v>0</v>
          </cell>
          <cell r="O631">
            <v>0</v>
          </cell>
          <cell r="P631">
            <v>0</v>
          </cell>
          <cell r="Q631">
            <v>0</v>
          </cell>
        </row>
        <row r="633">
          <cell r="A633" t="str">
            <v>Income Before Taxes and Extraordinary Items</v>
          </cell>
          <cell r="E633">
            <v>-44982.409999999909</v>
          </cell>
          <cell r="F633">
            <v>210392.18999999994</v>
          </cell>
          <cell r="G633">
            <v>12199.139999999876</v>
          </cell>
          <cell r="H633">
            <v>87764.120000000068</v>
          </cell>
          <cell r="I633">
            <v>74408.229999999749</v>
          </cell>
          <cell r="J633">
            <v>139803.31000000006</v>
          </cell>
          <cell r="K633">
            <v>28808.420000000013</v>
          </cell>
          <cell r="L633">
            <v>178292.47</v>
          </cell>
          <cell r="M633">
            <v>70700.629999999976</v>
          </cell>
          <cell r="N633">
            <v>189706.05999999991</v>
          </cell>
          <cell r="O633">
            <v>-2263.1299999998737</v>
          </cell>
          <cell r="P633">
            <v>86637.149999999878</v>
          </cell>
          <cell r="Q633">
            <v>1031466.1799999956</v>
          </cell>
        </row>
        <row r="635">
          <cell r="A635" t="str">
            <v>Extraordinary Income and Expense</v>
          </cell>
        </row>
        <row r="636">
          <cell r="A636">
            <v>92999</v>
          </cell>
          <cell r="B636" t="str">
            <v>Extraordinary Gain/Loss</v>
          </cell>
          <cell r="E636">
            <v>0</v>
          </cell>
          <cell r="F636">
            <v>0</v>
          </cell>
          <cell r="G636">
            <v>0</v>
          </cell>
          <cell r="H636">
            <v>0</v>
          </cell>
          <cell r="I636">
            <v>0</v>
          </cell>
          <cell r="J636">
            <v>0</v>
          </cell>
          <cell r="K636">
            <v>0</v>
          </cell>
          <cell r="L636">
            <v>0</v>
          </cell>
          <cell r="M636">
            <v>0</v>
          </cell>
          <cell r="N636">
            <v>0</v>
          </cell>
          <cell r="O636">
            <v>0</v>
          </cell>
          <cell r="P636">
            <v>0</v>
          </cell>
          <cell r="Q636">
            <v>0</v>
          </cell>
        </row>
        <row r="637">
          <cell r="A637" t="str">
            <v>Total Extraordinary Income and Expense</v>
          </cell>
          <cell r="E637">
            <v>0</v>
          </cell>
          <cell r="F637">
            <v>0</v>
          </cell>
          <cell r="G637">
            <v>0</v>
          </cell>
          <cell r="H637">
            <v>0</v>
          </cell>
          <cell r="I637">
            <v>0</v>
          </cell>
          <cell r="J637">
            <v>0</v>
          </cell>
          <cell r="K637">
            <v>0</v>
          </cell>
          <cell r="L637">
            <v>0</v>
          </cell>
          <cell r="M637">
            <v>0</v>
          </cell>
          <cell r="N637">
            <v>0</v>
          </cell>
          <cell r="O637">
            <v>0</v>
          </cell>
          <cell r="P637">
            <v>0</v>
          </cell>
          <cell r="Q637">
            <v>0</v>
          </cell>
        </row>
        <row r="639">
          <cell r="A639" t="str">
            <v>Net Income Before Taxes</v>
          </cell>
          <cell r="E639">
            <v>-44982.409999999909</v>
          </cell>
          <cell r="F639">
            <v>210392.18999999994</v>
          </cell>
          <cell r="G639">
            <v>12199.139999999876</v>
          </cell>
          <cell r="H639">
            <v>87764.120000000068</v>
          </cell>
          <cell r="I639">
            <v>74408.229999999749</v>
          </cell>
          <cell r="J639">
            <v>139803.31000000006</v>
          </cell>
          <cell r="K639">
            <v>28808.420000000013</v>
          </cell>
          <cell r="L639">
            <v>178292.47</v>
          </cell>
          <cell r="M639">
            <v>70700.629999999976</v>
          </cell>
          <cell r="N639">
            <v>189706.05999999991</v>
          </cell>
          <cell r="O639">
            <v>-2263.1299999998737</v>
          </cell>
          <cell r="P639">
            <v>86637.149999999878</v>
          </cell>
          <cell r="Q639">
            <v>1031466.1799999956</v>
          </cell>
        </row>
        <row r="641">
          <cell r="A641" t="str">
            <v>Income Taxes</v>
          </cell>
        </row>
        <row r="642">
          <cell r="A642">
            <v>90000</v>
          </cell>
          <cell r="B642" t="str">
            <v>Taxes -Federal</v>
          </cell>
          <cell r="E642">
            <v>0</v>
          </cell>
          <cell r="F642">
            <v>0</v>
          </cell>
          <cell r="G642">
            <v>0</v>
          </cell>
          <cell r="H642">
            <v>0</v>
          </cell>
          <cell r="I642">
            <v>0</v>
          </cell>
          <cell r="J642">
            <v>0</v>
          </cell>
          <cell r="K642">
            <v>0</v>
          </cell>
          <cell r="L642">
            <v>0</v>
          </cell>
          <cell r="M642">
            <v>0</v>
          </cell>
          <cell r="N642">
            <v>0</v>
          </cell>
          <cell r="O642">
            <v>0</v>
          </cell>
          <cell r="P642">
            <v>0</v>
          </cell>
          <cell r="Q642">
            <v>0</v>
          </cell>
        </row>
        <row r="643">
          <cell r="A643">
            <v>90010</v>
          </cell>
          <cell r="B643" t="str">
            <v>Taxes - State</v>
          </cell>
          <cell r="E643">
            <v>0</v>
          </cell>
          <cell r="F643">
            <v>0</v>
          </cell>
          <cell r="G643">
            <v>0</v>
          </cell>
          <cell r="H643">
            <v>0</v>
          </cell>
          <cell r="I643">
            <v>0</v>
          </cell>
          <cell r="J643">
            <v>0</v>
          </cell>
          <cell r="K643">
            <v>0</v>
          </cell>
          <cell r="L643">
            <v>0</v>
          </cell>
          <cell r="M643">
            <v>0</v>
          </cell>
          <cell r="N643">
            <v>0</v>
          </cell>
          <cell r="O643">
            <v>0</v>
          </cell>
          <cell r="P643">
            <v>0</v>
          </cell>
          <cell r="Q643">
            <v>0</v>
          </cell>
        </row>
        <row r="644">
          <cell r="A644" t="str">
            <v>Total Income Taxes</v>
          </cell>
          <cell r="E644">
            <v>0</v>
          </cell>
          <cell r="F644">
            <v>0</v>
          </cell>
          <cell r="G644">
            <v>0</v>
          </cell>
          <cell r="H644">
            <v>0</v>
          </cell>
          <cell r="I644">
            <v>0</v>
          </cell>
          <cell r="J644">
            <v>0</v>
          </cell>
          <cell r="K644">
            <v>0</v>
          </cell>
          <cell r="L644">
            <v>0</v>
          </cell>
          <cell r="M644">
            <v>0</v>
          </cell>
          <cell r="N644">
            <v>0</v>
          </cell>
          <cell r="O644">
            <v>0</v>
          </cell>
          <cell r="P644">
            <v>0</v>
          </cell>
          <cell r="Q644">
            <v>0</v>
          </cell>
        </row>
        <row r="646">
          <cell r="A646" t="str">
            <v>Net Income</v>
          </cell>
          <cell r="E646">
            <v>-44982.409999999909</v>
          </cell>
          <cell r="F646">
            <v>210392.18999999994</v>
          </cell>
          <cell r="G646">
            <v>12199.139999999876</v>
          </cell>
          <cell r="H646">
            <v>87764.120000000068</v>
          </cell>
          <cell r="I646">
            <v>74408.229999999749</v>
          </cell>
          <cell r="J646">
            <v>139803.31000000006</v>
          </cell>
          <cell r="K646">
            <v>28808.420000000013</v>
          </cell>
          <cell r="L646">
            <v>178292.47</v>
          </cell>
          <cell r="M646">
            <v>70700.629999999976</v>
          </cell>
          <cell r="N646">
            <v>189706.05999999991</v>
          </cell>
          <cell r="O646">
            <v>-2263.1299999998737</v>
          </cell>
          <cell r="P646">
            <v>86637.149999999878</v>
          </cell>
          <cell r="Q646">
            <v>1031466.1799999956</v>
          </cell>
        </row>
        <row r="648">
          <cell r="A648" t="str">
            <v>Noncontrolling Interests Expense</v>
          </cell>
        </row>
        <row r="649">
          <cell r="A649">
            <v>92000</v>
          </cell>
          <cell r="B649" t="str">
            <v>Noncontrolling interests</v>
          </cell>
          <cell r="E649">
            <v>0</v>
          </cell>
          <cell r="F649">
            <v>0</v>
          </cell>
          <cell r="G649">
            <v>0</v>
          </cell>
          <cell r="H649">
            <v>0</v>
          </cell>
          <cell r="I649">
            <v>0</v>
          </cell>
          <cell r="J649">
            <v>0</v>
          </cell>
          <cell r="K649">
            <v>0</v>
          </cell>
          <cell r="L649">
            <v>0</v>
          </cell>
          <cell r="M649">
            <v>0</v>
          </cell>
          <cell r="N649">
            <v>0</v>
          </cell>
          <cell r="O649">
            <v>0</v>
          </cell>
          <cell r="P649">
            <v>0</v>
          </cell>
          <cell r="Q649">
            <v>0</v>
          </cell>
        </row>
        <row r="650">
          <cell r="A650" t="str">
            <v>Total Noncontrolling Interests</v>
          </cell>
          <cell r="E650">
            <v>0</v>
          </cell>
          <cell r="F650">
            <v>0</v>
          </cell>
          <cell r="G650">
            <v>0</v>
          </cell>
          <cell r="H650">
            <v>0</v>
          </cell>
          <cell r="I650">
            <v>0</v>
          </cell>
          <cell r="J650">
            <v>0</v>
          </cell>
          <cell r="K650">
            <v>0</v>
          </cell>
          <cell r="L650">
            <v>0</v>
          </cell>
          <cell r="M650">
            <v>0</v>
          </cell>
          <cell r="N650">
            <v>0</v>
          </cell>
          <cell r="O650">
            <v>0</v>
          </cell>
          <cell r="P650">
            <v>0</v>
          </cell>
          <cell r="Q650">
            <v>0</v>
          </cell>
        </row>
        <row r="652">
          <cell r="A652" t="str">
            <v>Net Income Attributable to Waste Connections</v>
          </cell>
          <cell r="E652">
            <v>-44982.409999999909</v>
          </cell>
          <cell r="F652">
            <v>210392.18999999994</v>
          </cell>
          <cell r="G652">
            <v>12199.139999999876</v>
          </cell>
          <cell r="H652">
            <v>87764.120000000068</v>
          </cell>
          <cell r="I652">
            <v>74408.229999999749</v>
          </cell>
          <cell r="J652">
            <v>139803.31000000006</v>
          </cell>
          <cell r="K652">
            <v>28808.420000000013</v>
          </cell>
          <cell r="L652">
            <v>178292.47</v>
          </cell>
          <cell r="M652">
            <v>70700.629999999976</v>
          </cell>
          <cell r="N652">
            <v>189706.05999999991</v>
          </cell>
          <cell r="O652">
            <v>-2263.1299999998737</v>
          </cell>
          <cell r="P652">
            <v>86637.149999999878</v>
          </cell>
          <cell r="Q652">
            <v>1031466.1799999956</v>
          </cell>
        </row>
        <row r="654">
          <cell r="A654" t="str">
            <v>Net Income Attributable to Waste Connections per categories</v>
          </cell>
          <cell r="E654">
            <v>-44982.41</v>
          </cell>
          <cell r="F654">
            <v>210392.19</v>
          </cell>
          <cell r="G654">
            <v>12199.14</v>
          </cell>
          <cell r="H654">
            <v>87764.12</v>
          </cell>
          <cell r="I654">
            <v>74408.23</v>
          </cell>
          <cell r="J654">
            <v>139803.31</v>
          </cell>
          <cell r="K654">
            <v>28808.42</v>
          </cell>
          <cell r="L654">
            <v>178292.47</v>
          </cell>
          <cell r="M654">
            <v>70700.63</v>
          </cell>
          <cell r="N654">
            <v>189706.06</v>
          </cell>
          <cell r="O654">
            <v>-2263.13</v>
          </cell>
          <cell r="P654">
            <v>86637.15</v>
          </cell>
        </row>
      </sheetData>
      <sheetData sheetId="5" refreshError="1">
        <row r="12">
          <cell r="A12" t="str">
            <v>Revenue</v>
          </cell>
        </row>
        <row r="13">
          <cell r="A13" t="str">
            <v>Hauling</v>
          </cell>
        </row>
        <row r="14">
          <cell r="A14">
            <v>31000</v>
          </cell>
          <cell r="B14" t="str">
            <v>Hauling Revenue - Roll Off Permanent</v>
          </cell>
          <cell r="E14">
            <v>102444.08</v>
          </cell>
          <cell r="F14">
            <v>106574.9</v>
          </cell>
          <cell r="G14">
            <v>117486.29</v>
          </cell>
          <cell r="H14">
            <v>113663.22</v>
          </cell>
          <cell r="I14">
            <v>107537.52</v>
          </cell>
          <cell r="J14">
            <v>118709.91</v>
          </cell>
          <cell r="K14">
            <v>120424.95</v>
          </cell>
          <cell r="L14">
            <v>126593.49</v>
          </cell>
          <cell r="M14">
            <v>117849.49</v>
          </cell>
          <cell r="N14">
            <v>117031.26</v>
          </cell>
          <cell r="O14">
            <v>112018.5</v>
          </cell>
          <cell r="P14">
            <v>117369.28</v>
          </cell>
          <cell r="Q14">
            <v>1377702.89</v>
          </cell>
        </row>
        <row r="15">
          <cell r="A15">
            <v>31001</v>
          </cell>
          <cell r="B15" t="str">
            <v>Hauling Revenue - Roll Off Temporary</v>
          </cell>
          <cell r="E15">
            <v>0</v>
          </cell>
          <cell r="F15">
            <v>0</v>
          </cell>
          <cell r="G15">
            <v>0</v>
          </cell>
          <cell r="H15">
            <v>0</v>
          </cell>
          <cell r="I15">
            <v>0</v>
          </cell>
          <cell r="J15">
            <v>0</v>
          </cell>
          <cell r="K15">
            <v>0</v>
          </cell>
          <cell r="L15">
            <v>0</v>
          </cell>
          <cell r="M15">
            <v>0</v>
          </cell>
          <cell r="N15">
            <v>0</v>
          </cell>
          <cell r="O15">
            <v>0</v>
          </cell>
          <cell r="P15">
            <v>0</v>
          </cell>
          <cell r="Q15">
            <v>0</v>
          </cell>
        </row>
        <row r="16">
          <cell r="A16">
            <v>31002</v>
          </cell>
          <cell r="B16" t="str">
            <v>Hauling Revenue - Roll Off Rental</v>
          </cell>
          <cell r="E16">
            <v>0</v>
          </cell>
          <cell r="F16">
            <v>0</v>
          </cell>
          <cell r="G16">
            <v>0</v>
          </cell>
          <cell r="H16">
            <v>0</v>
          </cell>
          <cell r="I16">
            <v>0</v>
          </cell>
          <cell r="J16">
            <v>0</v>
          </cell>
          <cell r="K16">
            <v>0</v>
          </cell>
          <cell r="L16">
            <v>0</v>
          </cell>
          <cell r="M16">
            <v>0</v>
          </cell>
          <cell r="N16">
            <v>0</v>
          </cell>
          <cell r="O16">
            <v>0</v>
          </cell>
          <cell r="P16">
            <v>0</v>
          </cell>
          <cell r="Q16">
            <v>0</v>
          </cell>
        </row>
        <row r="17">
          <cell r="A17">
            <v>31003</v>
          </cell>
          <cell r="B17" t="str">
            <v>Hauling Revenue - Roll Off Compactor Ren</v>
          </cell>
          <cell r="E17">
            <v>0</v>
          </cell>
          <cell r="F17">
            <v>0</v>
          </cell>
          <cell r="G17">
            <v>0</v>
          </cell>
          <cell r="H17">
            <v>0</v>
          </cell>
          <cell r="I17">
            <v>0</v>
          </cell>
          <cell r="J17">
            <v>0</v>
          </cell>
          <cell r="K17">
            <v>0</v>
          </cell>
          <cell r="L17">
            <v>0</v>
          </cell>
          <cell r="M17">
            <v>0</v>
          </cell>
          <cell r="N17">
            <v>0</v>
          </cell>
          <cell r="O17">
            <v>0</v>
          </cell>
          <cell r="P17">
            <v>0</v>
          </cell>
          <cell r="Q17">
            <v>0</v>
          </cell>
        </row>
        <row r="18">
          <cell r="A18">
            <v>31004</v>
          </cell>
          <cell r="B18" t="str">
            <v>Hauling Revenue - Roll Off Recycling</v>
          </cell>
          <cell r="E18">
            <v>0</v>
          </cell>
          <cell r="F18">
            <v>0</v>
          </cell>
          <cell r="G18">
            <v>0</v>
          </cell>
          <cell r="H18">
            <v>0</v>
          </cell>
          <cell r="I18">
            <v>0</v>
          </cell>
          <cell r="J18">
            <v>0</v>
          </cell>
          <cell r="K18">
            <v>0</v>
          </cell>
          <cell r="L18">
            <v>0</v>
          </cell>
          <cell r="M18">
            <v>0</v>
          </cell>
          <cell r="N18">
            <v>0</v>
          </cell>
          <cell r="O18">
            <v>0</v>
          </cell>
          <cell r="P18">
            <v>0</v>
          </cell>
          <cell r="Q18">
            <v>0</v>
          </cell>
        </row>
        <row r="19">
          <cell r="A19">
            <v>31005</v>
          </cell>
          <cell r="B19" t="str">
            <v>Corporate Roll Off Disposal Charge</v>
          </cell>
          <cell r="E19">
            <v>210983.37</v>
          </cell>
          <cell r="F19">
            <v>189715.35</v>
          </cell>
          <cell r="G19">
            <v>221645.6</v>
          </cell>
          <cell r="H19">
            <v>218362.54</v>
          </cell>
          <cell r="I19">
            <v>210236.77</v>
          </cell>
          <cell r="J19">
            <v>240624.92</v>
          </cell>
          <cell r="K19">
            <v>227991.29</v>
          </cell>
          <cell r="L19">
            <v>234898.35</v>
          </cell>
          <cell r="M19">
            <v>229778.1</v>
          </cell>
          <cell r="N19">
            <v>229912.49</v>
          </cell>
          <cell r="O19">
            <v>225521.76</v>
          </cell>
          <cell r="P19">
            <v>242379.21</v>
          </cell>
          <cell r="Q19">
            <v>2682049.75</v>
          </cell>
        </row>
        <row r="20">
          <cell r="A20">
            <v>31008</v>
          </cell>
          <cell r="B20" t="str">
            <v>Hauling Revenue - Roll Off Adjustments</v>
          </cell>
          <cell r="E20">
            <v>0</v>
          </cell>
          <cell r="F20">
            <v>0</v>
          </cell>
          <cell r="G20">
            <v>0</v>
          </cell>
          <cell r="H20">
            <v>0</v>
          </cell>
          <cell r="I20">
            <v>0</v>
          </cell>
          <cell r="J20">
            <v>0</v>
          </cell>
          <cell r="K20">
            <v>0</v>
          </cell>
          <cell r="L20">
            <v>0</v>
          </cell>
          <cell r="M20">
            <v>0</v>
          </cell>
          <cell r="N20">
            <v>0</v>
          </cell>
          <cell r="O20">
            <v>0</v>
          </cell>
          <cell r="P20">
            <v>0</v>
          </cell>
          <cell r="Q20">
            <v>0</v>
          </cell>
        </row>
        <row r="21">
          <cell r="A21">
            <v>31009</v>
          </cell>
          <cell r="B21" t="str">
            <v>Hauling Revenue - Roll Off Intercompany</v>
          </cell>
          <cell r="E21">
            <v>2048.52</v>
          </cell>
          <cell r="F21">
            <v>2727.36</v>
          </cell>
          <cell r="G21">
            <v>2727.36</v>
          </cell>
          <cell r="H21">
            <v>3409.2</v>
          </cell>
          <cell r="I21">
            <v>2727.36</v>
          </cell>
          <cell r="J21">
            <v>2727.36</v>
          </cell>
          <cell r="K21">
            <v>5009.2</v>
          </cell>
          <cell r="L21">
            <v>3527.36</v>
          </cell>
          <cell r="M21">
            <v>3327.36</v>
          </cell>
          <cell r="N21">
            <v>3409.2</v>
          </cell>
          <cell r="O21">
            <v>2727.36</v>
          </cell>
          <cell r="P21">
            <v>3409.2</v>
          </cell>
          <cell r="Q21">
            <v>37776.839999999997</v>
          </cell>
        </row>
        <row r="22">
          <cell r="A22">
            <v>31010</v>
          </cell>
          <cell r="B22" t="str">
            <v>Hauling Revenue - Roll Off Extras</v>
          </cell>
          <cell r="E22">
            <v>27177.39</v>
          </cell>
          <cell r="F22">
            <v>26583.03</v>
          </cell>
          <cell r="G22">
            <v>26586.07</v>
          </cell>
          <cell r="H22">
            <v>27681.49</v>
          </cell>
          <cell r="I22">
            <v>28895.1</v>
          </cell>
          <cell r="J22">
            <v>30218.400000000001</v>
          </cell>
          <cell r="K22">
            <v>29088.41</v>
          </cell>
          <cell r="L22">
            <v>30882.48</v>
          </cell>
          <cell r="M22">
            <v>30023.54</v>
          </cell>
          <cell r="N22">
            <v>28675.83</v>
          </cell>
          <cell r="O22">
            <v>27741.67</v>
          </cell>
          <cell r="P22">
            <v>26907</v>
          </cell>
          <cell r="Q22">
            <v>340460.41</v>
          </cell>
        </row>
        <row r="23">
          <cell r="A23">
            <v>31020</v>
          </cell>
          <cell r="B23" t="str">
            <v>Hauling Revenue - Roll Off Special Waste</v>
          </cell>
          <cell r="E23">
            <v>0</v>
          </cell>
          <cell r="F23">
            <v>0</v>
          </cell>
          <cell r="G23">
            <v>0</v>
          </cell>
          <cell r="H23">
            <v>0</v>
          </cell>
          <cell r="I23">
            <v>0</v>
          </cell>
          <cell r="J23">
            <v>0</v>
          </cell>
          <cell r="K23">
            <v>0</v>
          </cell>
          <cell r="L23">
            <v>0</v>
          </cell>
          <cell r="M23">
            <v>0</v>
          </cell>
          <cell r="N23">
            <v>0</v>
          </cell>
          <cell r="O23">
            <v>0</v>
          </cell>
          <cell r="P23">
            <v>0</v>
          </cell>
          <cell r="Q23">
            <v>0</v>
          </cell>
        </row>
        <row r="24">
          <cell r="A24">
            <v>31021</v>
          </cell>
          <cell r="B24" t="str">
            <v>Hauling Revenue - Roll Off Special Waste</v>
          </cell>
          <cell r="E24">
            <v>0</v>
          </cell>
          <cell r="F24">
            <v>0</v>
          </cell>
          <cell r="G24">
            <v>0</v>
          </cell>
          <cell r="H24">
            <v>0</v>
          </cell>
          <cell r="I24">
            <v>0</v>
          </cell>
          <cell r="J24">
            <v>0</v>
          </cell>
          <cell r="K24">
            <v>0</v>
          </cell>
          <cell r="L24">
            <v>0</v>
          </cell>
          <cell r="M24">
            <v>0</v>
          </cell>
          <cell r="N24">
            <v>0</v>
          </cell>
          <cell r="O24">
            <v>0</v>
          </cell>
          <cell r="P24">
            <v>0</v>
          </cell>
          <cell r="Q24">
            <v>0</v>
          </cell>
        </row>
        <row r="25">
          <cell r="A25">
            <v>31029</v>
          </cell>
          <cell r="B25" t="str">
            <v>Hauling Revenue - Roll Off Special Waste</v>
          </cell>
          <cell r="E25">
            <v>0</v>
          </cell>
          <cell r="F25">
            <v>0</v>
          </cell>
          <cell r="G25">
            <v>0</v>
          </cell>
          <cell r="H25">
            <v>0</v>
          </cell>
          <cell r="I25">
            <v>0</v>
          </cell>
          <cell r="J25">
            <v>0</v>
          </cell>
          <cell r="K25">
            <v>0</v>
          </cell>
          <cell r="L25">
            <v>0</v>
          </cell>
          <cell r="M25">
            <v>0</v>
          </cell>
          <cell r="N25">
            <v>0</v>
          </cell>
          <cell r="O25">
            <v>0</v>
          </cell>
          <cell r="P25">
            <v>0</v>
          </cell>
          <cell r="Q25">
            <v>0</v>
          </cell>
        </row>
        <row r="26">
          <cell r="A26">
            <v>32000</v>
          </cell>
          <cell r="B26" t="str">
            <v>Hauling Revenue - Residential MSW</v>
          </cell>
          <cell r="E26">
            <v>1215495.77</v>
          </cell>
          <cell r="F26">
            <v>1200770.8</v>
          </cell>
          <cell r="G26">
            <v>1215802.44</v>
          </cell>
          <cell r="H26">
            <v>1220176.8500000001</v>
          </cell>
          <cell r="I26">
            <v>1224050.48</v>
          </cell>
          <cell r="J26">
            <v>1230237.8799999999</v>
          </cell>
          <cell r="K26">
            <v>1235768.5</v>
          </cell>
          <cell r="L26">
            <v>1230565.3500000001</v>
          </cell>
          <cell r="M26">
            <v>1233092.93</v>
          </cell>
          <cell r="N26">
            <v>1227440.83</v>
          </cell>
          <cell r="O26">
            <v>1230545.96</v>
          </cell>
          <cell r="P26">
            <v>1228126.99</v>
          </cell>
          <cell r="Q26">
            <v>14692074.779999999</v>
          </cell>
        </row>
        <row r="27">
          <cell r="A27">
            <v>32001</v>
          </cell>
          <cell r="B27" t="str">
            <v>Hauling Revenue - Residential MSW Extras</v>
          </cell>
          <cell r="E27">
            <v>29897.43</v>
          </cell>
          <cell r="F27">
            <v>23606.09</v>
          </cell>
          <cell r="G27">
            <v>37252.050000000003</v>
          </cell>
          <cell r="H27">
            <v>36299.58</v>
          </cell>
          <cell r="I27">
            <v>42698.61</v>
          </cell>
          <cell r="J27">
            <v>50366.1</v>
          </cell>
          <cell r="K27">
            <v>50649.79</v>
          </cell>
          <cell r="L27">
            <v>43300.24</v>
          </cell>
          <cell r="M27">
            <v>44830.46</v>
          </cell>
          <cell r="N27">
            <v>36083.339999999997</v>
          </cell>
          <cell r="O27">
            <v>44102.97</v>
          </cell>
          <cell r="P27">
            <v>42927.11</v>
          </cell>
          <cell r="Q27">
            <v>482013.77</v>
          </cell>
        </row>
        <row r="28">
          <cell r="A28">
            <v>32002</v>
          </cell>
          <cell r="B28" t="str">
            <v>Hauling Revenue - Residential MSW Adjust</v>
          </cell>
          <cell r="E28">
            <v>0</v>
          </cell>
          <cell r="F28">
            <v>0</v>
          </cell>
          <cell r="G28">
            <v>0</v>
          </cell>
          <cell r="H28">
            <v>0</v>
          </cell>
          <cell r="I28">
            <v>0</v>
          </cell>
          <cell r="J28">
            <v>0</v>
          </cell>
          <cell r="K28">
            <v>0</v>
          </cell>
          <cell r="L28">
            <v>0</v>
          </cell>
          <cell r="M28">
            <v>0</v>
          </cell>
          <cell r="N28">
            <v>0</v>
          </cell>
          <cell r="O28">
            <v>0</v>
          </cell>
          <cell r="P28">
            <v>0</v>
          </cell>
          <cell r="Q28">
            <v>0</v>
          </cell>
        </row>
        <row r="29">
          <cell r="A29">
            <v>32003</v>
          </cell>
          <cell r="B29" t="str">
            <v>Hauling Revenue - Residential MSW Specia</v>
          </cell>
          <cell r="E29">
            <v>0</v>
          </cell>
          <cell r="F29">
            <v>0</v>
          </cell>
          <cell r="G29">
            <v>0</v>
          </cell>
          <cell r="H29">
            <v>0</v>
          </cell>
          <cell r="I29">
            <v>0</v>
          </cell>
          <cell r="J29">
            <v>0</v>
          </cell>
          <cell r="K29">
            <v>0</v>
          </cell>
          <cell r="L29">
            <v>0</v>
          </cell>
          <cell r="M29">
            <v>0</v>
          </cell>
          <cell r="N29">
            <v>0</v>
          </cell>
          <cell r="O29">
            <v>0</v>
          </cell>
          <cell r="P29">
            <v>0</v>
          </cell>
          <cell r="Q29">
            <v>0</v>
          </cell>
        </row>
        <row r="30">
          <cell r="A30">
            <v>32009</v>
          </cell>
          <cell r="B30" t="str">
            <v>Hauling Revenue - Residential MSW Interc</v>
          </cell>
          <cell r="E30">
            <v>0</v>
          </cell>
          <cell r="F30">
            <v>0</v>
          </cell>
          <cell r="G30">
            <v>0</v>
          </cell>
          <cell r="H30">
            <v>0</v>
          </cell>
          <cell r="I30">
            <v>0</v>
          </cell>
          <cell r="J30">
            <v>0</v>
          </cell>
          <cell r="K30">
            <v>0</v>
          </cell>
          <cell r="L30">
            <v>0</v>
          </cell>
          <cell r="M30">
            <v>0</v>
          </cell>
          <cell r="N30">
            <v>0</v>
          </cell>
          <cell r="O30">
            <v>0</v>
          </cell>
          <cell r="P30">
            <v>0</v>
          </cell>
          <cell r="Q30">
            <v>0</v>
          </cell>
        </row>
        <row r="31">
          <cell r="A31">
            <v>32100</v>
          </cell>
          <cell r="B31" t="str">
            <v>Hauling Revenue - Residential Recycling</v>
          </cell>
          <cell r="E31">
            <v>0</v>
          </cell>
          <cell r="F31">
            <v>0</v>
          </cell>
          <cell r="G31">
            <v>0</v>
          </cell>
          <cell r="H31">
            <v>0</v>
          </cell>
          <cell r="I31">
            <v>0</v>
          </cell>
          <cell r="J31">
            <v>0</v>
          </cell>
          <cell r="K31">
            <v>0</v>
          </cell>
          <cell r="L31">
            <v>0</v>
          </cell>
          <cell r="M31">
            <v>0</v>
          </cell>
          <cell r="N31">
            <v>0</v>
          </cell>
          <cell r="O31">
            <v>0</v>
          </cell>
          <cell r="P31">
            <v>0</v>
          </cell>
          <cell r="Q31">
            <v>0</v>
          </cell>
        </row>
        <row r="32">
          <cell r="A32">
            <v>32101</v>
          </cell>
          <cell r="B32" t="str">
            <v>Hauling Revenue - Residential Recycling</v>
          </cell>
          <cell r="E32">
            <v>0</v>
          </cell>
          <cell r="F32">
            <v>0</v>
          </cell>
          <cell r="G32">
            <v>0</v>
          </cell>
          <cell r="H32">
            <v>0</v>
          </cell>
          <cell r="I32">
            <v>0</v>
          </cell>
          <cell r="J32">
            <v>0</v>
          </cell>
          <cell r="K32">
            <v>0</v>
          </cell>
          <cell r="L32">
            <v>0</v>
          </cell>
          <cell r="M32">
            <v>0</v>
          </cell>
          <cell r="N32">
            <v>0</v>
          </cell>
          <cell r="O32">
            <v>0</v>
          </cell>
          <cell r="P32">
            <v>0</v>
          </cell>
          <cell r="Q32">
            <v>0</v>
          </cell>
        </row>
        <row r="33">
          <cell r="A33">
            <v>32102</v>
          </cell>
          <cell r="B33" t="str">
            <v>Hauling Revenue - Residential Recycling</v>
          </cell>
          <cell r="E33">
            <v>0</v>
          </cell>
          <cell r="F33">
            <v>0</v>
          </cell>
          <cell r="G33">
            <v>0</v>
          </cell>
          <cell r="H33">
            <v>0</v>
          </cell>
          <cell r="I33">
            <v>0</v>
          </cell>
          <cell r="J33">
            <v>0</v>
          </cell>
          <cell r="K33">
            <v>0</v>
          </cell>
          <cell r="L33">
            <v>0</v>
          </cell>
          <cell r="M33">
            <v>0</v>
          </cell>
          <cell r="N33">
            <v>0</v>
          </cell>
          <cell r="O33">
            <v>0</v>
          </cell>
          <cell r="P33">
            <v>0</v>
          </cell>
          <cell r="Q33">
            <v>0</v>
          </cell>
        </row>
        <row r="34">
          <cell r="A34">
            <v>32103</v>
          </cell>
          <cell r="B34" t="str">
            <v>Hauling Revenue - Residential Recycling</v>
          </cell>
          <cell r="E34">
            <v>0</v>
          </cell>
          <cell r="F34">
            <v>0</v>
          </cell>
          <cell r="G34">
            <v>0</v>
          </cell>
          <cell r="H34">
            <v>0</v>
          </cell>
          <cell r="I34">
            <v>0</v>
          </cell>
          <cell r="J34">
            <v>0</v>
          </cell>
          <cell r="K34">
            <v>0</v>
          </cell>
          <cell r="L34">
            <v>0</v>
          </cell>
          <cell r="M34">
            <v>0</v>
          </cell>
          <cell r="N34">
            <v>0</v>
          </cell>
          <cell r="O34">
            <v>0</v>
          </cell>
          <cell r="P34">
            <v>0</v>
          </cell>
          <cell r="Q34">
            <v>0</v>
          </cell>
        </row>
        <row r="35">
          <cell r="A35">
            <v>32109</v>
          </cell>
          <cell r="B35" t="str">
            <v>Hauling Revenue - Residential Recycling</v>
          </cell>
          <cell r="E35">
            <v>0</v>
          </cell>
          <cell r="F35">
            <v>0</v>
          </cell>
          <cell r="G35">
            <v>0</v>
          </cell>
          <cell r="H35">
            <v>0</v>
          </cell>
          <cell r="I35">
            <v>0</v>
          </cell>
          <cell r="J35">
            <v>0</v>
          </cell>
          <cell r="K35">
            <v>0</v>
          </cell>
          <cell r="L35">
            <v>0</v>
          </cell>
          <cell r="M35">
            <v>0</v>
          </cell>
          <cell r="N35">
            <v>0</v>
          </cell>
          <cell r="O35">
            <v>0</v>
          </cell>
          <cell r="P35">
            <v>0</v>
          </cell>
          <cell r="Q35">
            <v>0</v>
          </cell>
        </row>
        <row r="36">
          <cell r="A36">
            <v>32110</v>
          </cell>
          <cell r="B36" t="str">
            <v>Hauling Revenue - Residential Composting</v>
          </cell>
          <cell r="E36">
            <v>232014.97</v>
          </cell>
          <cell r="F36">
            <v>232365.45</v>
          </cell>
          <cell r="G36">
            <v>257766.36</v>
          </cell>
          <cell r="H36">
            <v>270150.08</v>
          </cell>
          <cell r="I36">
            <v>281923.53999999998</v>
          </cell>
          <cell r="J36">
            <v>287780.03999999998</v>
          </cell>
          <cell r="K36">
            <v>291816.17</v>
          </cell>
          <cell r="L36">
            <v>292493.43</v>
          </cell>
          <cell r="M36">
            <v>290035.87</v>
          </cell>
          <cell r="N36">
            <v>289167.18</v>
          </cell>
          <cell r="O36">
            <v>283845.96999999997</v>
          </cell>
          <cell r="P36">
            <v>275560.67</v>
          </cell>
          <cell r="Q36">
            <v>3284919.7300000004</v>
          </cell>
        </row>
        <row r="37">
          <cell r="A37">
            <v>32111</v>
          </cell>
          <cell r="B37" t="str">
            <v>Hauling Revenue - Residential Composting</v>
          </cell>
          <cell r="E37">
            <v>0</v>
          </cell>
          <cell r="F37">
            <v>0</v>
          </cell>
          <cell r="G37">
            <v>0</v>
          </cell>
          <cell r="H37">
            <v>0</v>
          </cell>
          <cell r="I37">
            <v>0</v>
          </cell>
          <cell r="J37">
            <v>0</v>
          </cell>
          <cell r="K37">
            <v>0</v>
          </cell>
          <cell r="L37">
            <v>0</v>
          </cell>
          <cell r="M37">
            <v>0</v>
          </cell>
          <cell r="N37">
            <v>0</v>
          </cell>
          <cell r="O37">
            <v>0</v>
          </cell>
          <cell r="P37">
            <v>0</v>
          </cell>
          <cell r="Q37">
            <v>0</v>
          </cell>
        </row>
        <row r="38">
          <cell r="A38">
            <v>32112</v>
          </cell>
          <cell r="B38" t="str">
            <v>Hauling Revenue - Residential Composting</v>
          </cell>
          <cell r="E38">
            <v>0</v>
          </cell>
          <cell r="F38">
            <v>0</v>
          </cell>
          <cell r="G38">
            <v>0</v>
          </cell>
          <cell r="H38">
            <v>0</v>
          </cell>
          <cell r="I38">
            <v>0</v>
          </cell>
          <cell r="J38">
            <v>0</v>
          </cell>
          <cell r="K38">
            <v>0</v>
          </cell>
          <cell r="L38">
            <v>0</v>
          </cell>
          <cell r="M38">
            <v>0</v>
          </cell>
          <cell r="N38">
            <v>0</v>
          </cell>
          <cell r="O38">
            <v>0</v>
          </cell>
          <cell r="P38">
            <v>0</v>
          </cell>
          <cell r="Q38">
            <v>0</v>
          </cell>
        </row>
        <row r="39">
          <cell r="A39">
            <v>32113</v>
          </cell>
          <cell r="B39" t="str">
            <v>Hauling Revenue - Residential Composting</v>
          </cell>
          <cell r="E39">
            <v>0</v>
          </cell>
          <cell r="F39">
            <v>0</v>
          </cell>
          <cell r="G39">
            <v>0</v>
          </cell>
          <cell r="H39">
            <v>0</v>
          </cell>
          <cell r="I39">
            <v>0</v>
          </cell>
          <cell r="J39">
            <v>0</v>
          </cell>
          <cell r="K39">
            <v>0</v>
          </cell>
          <cell r="L39">
            <v>0</v>
          </cell>
          <cell r="M39">
            <v>0</v>
          </cell>
          <cell r="N39">
            <v>0</v>
          </cell>
          <cell r="O39">
            <v>0</v>
          </cell>
          <cell r="P39">
            <v>0</v>
          </cell>
          <cell r="Q39">
            <v>0</v>
          </cell>
        </row>
        <row r="40">
          <cell r="A40">
            <v>32119</v>
          </cell>
          <cell r="B40" t="str">
            <v>Hauling Revenue - Residential Composting</v>
          </cell>
          <cell r="E40">
            <v>0</v>
          </cell>
          <cell r="F40">
            <v>0</v>
          </cell>
          <cell r="G40">
            <v>0</v>
          </cell>
          <cell r="H40">
            <v>0</v>
          </cell>
          <cell r="I40">
            <v>0</v>
          </cell>
          <cell r="J40">
            <v>0</v>
          </cell>
          <cell r="K40">
            <v>0</v>
          </cell>
          <cell r="L40">
            <v>0</v>
          </cell>
          <cell r="M40">
            <v>0</v>
          </cell>
          <cell r="N40">
            <v>0</v>
          </cell>
          <cell r="O40">
            <v>0</v>
          </cell>
          <cell r="P40">
            <v>0</v>
          </cell>
          <cell r="Q40">
            <v>0</v>
          </cell>
        </row>
        <row r="41">
          <cell r="A41">
            <v>33000</v>
          </cell>
          <cell r="B41" t="str">
            <v>Hauling Revenue - Commercial FEL</v>
          </cell>
          <cell r="E41">
            <v>785575.03</v>
          </cell>
          <cell r="F41">
            <v>787034.21</v>
          </cell>
          <cell r="G41">
            <v>790933.58</v>
          </cell>
          <cell r="H41">
            <v>778610.72</v>
          </cell>
          <cell r="I41">
            <v>780041.46</v>
          </cell>
          <cell r="J41">
            <v>778320.61</v>
          </cell>
          <cell r="K41">
            <v>768305.23</v>
          </cell>
          <cell r="L41">
            <v>774319.69</v>
          </cell>
          <cell r="M41">
            <v>801901.87</v>
          </cell>
          <cell r="N41">
            <v>774557.42</v>
          </cell>
          <cell r="O41">
            <v>791933.57</v>
          </cell>
          <cell r="P41">
            <v>766346.74</v>
          </cell>
          <cell r="Q41">
            <v>9377880.129999999</v>
          </cell>
        </row>
        <row r="42">
          <cell r="A42">
            <v>33001</v>
          </cell>
          <cell r="B42" t="str">
            <v>Hauling Revenue - Commercial FEL Extras</v>
          </cell>
          <cell r="E42">
            <v>39516.839999999997</v>
          </cell>
          <cell r="F42">
            <v>40932.36</v>
          </cell>
          <cell r="G42">
            <v>42606.080000000002</v>
          </cell>
          <cell r="H42">
            <v>42197.16</v>
          </cell>
          <cell r="I42">
            <v>43036.11</v>
          </cell>
          <cell r="J42">
            <v>44513.7</v>
          </cell>
          <cell r="K42">
            <v>47317.760000000002</v>
          </cell>
          <cell r="L42">
            <v>46590.51</v>
          </cell>
          <cell r="M42">
            <v>43401.91</v>
          </cell>
          <cell r="N42">
            <v>44637.59</v>
          </cell>
          <cell r="O42">
            <v>43797.96</v>
          </cell>
          <cell r="P42">
            <v>45382.02</v>
          </cell>
          <cell r="Q42">
            <v>523930.00000000006</v>
          </cell>
        </row>
        <row r="43">
          <cell r="A43">
            <v>33002</v>
          </cell>
          <cell r="B43" t="str">
            <v>Hauling Revenue - Commercial FEL Adjustm</v>
          </cell>
          <cell r="E43">
            <v>0</v>
          </cell>
          <cell r="F43">
            <v>0</v>
          </cell>
          <cell r="G43">
            <v>0</v>
          </cell>
          <cell r="H43">
            <v>0</v>
          </cell>
          <cell r="I43">
            <v>0</v>
          </cell>
          <cell r="J43">
            <v>0</v>
          </cell>
          <cell r="K43">
            <v>0</v>
          </cell>
          <cell r="L43">
            <v>0</v>
          </cell>
          <cell r="M43">
            <v>0</v>
          </cell>
          <cell r="N43">
            <v>0</v>
          </cell>
          <cell r="O43">
            <v>0</v>
          </cell>
          <cell r="P43">
            <v>0</v>
          </cell>
          <cell r="Q43">
            <v>0</v>
          </cell>
        </row>
        <row r="44">
          <cell r="A44">
            <v>33009</v>
          </cell>
          <cell r="B44" t="str">
            <v>Hauling Revenue - Commercial FEL Interco</v>
          </cell>
          <cell r="E44">
            <v>0</v>
          </cell>
          <cell r="F44">
            <v>0</v>
          </cell>
          <cell r="G44">
            <v>0</v>
          </cell>
          <cell r="H44">
            <v>0</v>
          </cell>
          <cell r="I44">
            <v>0</v>
          </cell>
          <cell r="J44">
            <v>0</v>
          </cell>
          <cell r="K44">
            <v>0</v>
          </cell>
          <cell r="L44">
            <v>0</v>
          </cell>
          <cell r="M44">
            <v>0</v>
          </cell>
          <cell r="N44">
            <v>0</v>
          </cell>
          <cell r="O44">
            <v>0</v>
          </cell>
          <cell r="P44">
            <v>0</v>
          </cell>
          <cell r="Q44">
            <v>0</v>
          </cell>
        </row>
        <row r="45">
          <cell r="A45">
            <v>33010</v>
          </cell>
          <cell r="B45" t="str">
            <v>Hauling Revenue - Commercial REL</v>
          </cell>
          <cell r="E45">
            <v>0</v>
          </cell>
          <cell r="F45">
            <v>0</v>
          </cell>
          <cell r="G45">
            <v>0</v>
          </cell>
          <cell r="H45">
            <v>0</v>
          </cell>
          <cell r="I45">
            <v>0</v>
          </cell>
          <cell r="J45">
            <v>0</v>
          </cell>
          <cell r="K45">
            <v>0</v>
          </cell>
          <cell r="L45">
            <v>0</v>
          </cell>
          <cell r="M45">
            <v>0</v>
          </cell>
          <cell r="N45">
            <v>0</v>
          </cell>
          <cell r="O45">
            <v>0</v>
          </cell>
          <cell r="P45">
            <v>0</v>
          </cell>
          <cell r="Q45">
            <v>0</v>
          </cell>
        </row>
        <row r="46">
          <cell r="A46">
            <v>33011</v>
          </cell>
          <cell r="B46" t="str">
            <v>Hauling Revenue - Commercial REL Extras</v>
          </cell>
          <cell r="E46">
            <v>0</v>
          </cell>
          <cell r="F46">
            <v>0</v>
          </cell>
          <cell r="G46">
            <v>0</v>
          </cell>
          <cell r="H46">
            <v>0</v>
          </cell>
          <cell r="I46">
            <v>0</v>
          </cell>
          <cell r="J46">
            <v>0</v>
          </cell>
          <cell r="K46">
            <v>0</v>
          </cell>
          <cell r="L46">
            <v>0</v>
          </cell>
          <cell r="M46">
            <v>0</v>
          </cell>
          <cell r="N46">
            <v>0</v>
          </cell>
          <cell r="O46">
            <v>0</v>
          </cell>
          <cell r="P46">
            <v>0</v>
          </cell>
          <cell r="Q46">
            <v>0</v>
          </cell>
        </row>
        <row r="47">
          <cell r="A47">
            <v>33012</v>
          </cell>
          <cell r="B47" t="str">
            <v>Hauling Revenue - Commercial REL Adjustm</v>
          </cell>
          <cell r="E47">
            <v>0</v>
          </cell>
          <cell r="F47">
            <v>0</v>
          </cell>
          <cell r="G47">
            <v>0</v>
          </cell>
          <cell r="H47">
            <v>0</v>
          </cell>
          <cell r="I47">
            <v>0</v>
          </cell>
          <cell r="J47">
            <v>0</v>
          </cell>
          <cell r="K47">
            <v>0</v>
          </cell>
          <cell r="L47">
            <v>0</v>
          </cell>
          <cell r="M47">
            <v>0</v>
          </cell>
          <cell r="N47">
            <v>0</v>
          </cell>
          <cell r="O47">
            <v>0</v>
          </cell>
          <cell r="P47">
            <v>0</v>
          </cell>
          <cell r="Q47">
            <v>0</v>
          </cell>
        </row>
        <row r="48">
          <cell r="A48">
            <v>33019</v>
          </cell>
          <cell r="B48" t="str">
            <v>Hauling Revenue - Commercial REL Interco</v>
          </cell>
          <cell r="E48">
            <v>0</v>
          </cell>
          <cell r="F48">
            <v>0</v>
          </cell>
          <cell r="G48">
            <v>0</v>
          </cell>
          <cell r="H48">
            <v>0</v>
          </cell>
          <cell r="I48">
            <v>0</v>
          </cell>
          <cell r="J48">
            <v>0</v>
          </cell>
          <cell r="K48">
            <v>0</v>
          </cell>
          <cell r="L48">
            <v>0</v>
          </cell>
          <cell r="M48">
            <v>0</v>
          </cell>
          <cell r="N48">
            <v>0</v>
          </cell>
          <cell r="O48">
            <v>0</v>
          </cell>
          <cell r="P48">
            <v>0</v>
          </cell>
          <cell r="Q48">
            <v>0</v>
          </cell>
        </row>
        <row r="49">
          <cell r="A49">
            <v>33020</v>
          </cell>
          <cell r="B49" t="str">
            <v>Hauling Revenue - Commercial Recycling F</v>
          </cell>
          <cell r="E49">
            <v>119520.55</v>
          </cell>
          <cell r="F49">
            <v>122687.61</v>
          </cell>
          <cell r="G49">
            <v>123043.3</v>
          </cell>
          <cell r="H49">
            <v>123772.17</v>
          </cell>
          <cell r="I49">
            <v>125625.36</v>
          </cell>
          <cell r="J49">
            <v>127061.96</v>
          </cell>
          <cell r="K49">
            <v>116074.3</v>
          </cell>
          <cell r="L49">
            <v>111337.44</v>
          </cell>
          <cell r="M49">
            <v>128400.61</v>
          </cell>
          <cell r="N49">
            <v>133541.20000000001</v>
          </cell>
          <cell r="O49">
            <v>129324.87</v>
          </cell>
          <cell r="P49">
            <v>130696.08</v>
          </cell>
          <cell r="Q49">
            <v>1491085.4500000002</v>
          </cell>
        </row>
        <row r="50">
          <cell r="A50">
            <v>33021</v>
          </cell>
          <cell r="B50" t="str">
            <v>Hauling Revenue - Commercial Recycling F</v>
          </cell>
          <cell r="E50">
            <v>0</v>
          </cell>
          <cell r="F50">
            <v>0</v>
          </cell>
          <cell r="G50">
            <v>0</v>
          </cell>
          <cell r="H50">
            <v>0</v>
          </cell>
          <cell r="I50">
            <v>0</v>
          </cell>
          <cell r="J50">
            <v>0</v>
          </cell>
          <cell r="K50">
            <v>0</v>
          </cell>
          <cell r="L50">
            <v>0</v>
          </cell>
          <cell r="M50">
            <v>0</v>
          </cell>
          <cell r="N50">
            <v>0</v>
          </cell>
          <cell r="O50">
            <v>0</v>
          </cell>
          <cell r="P50">
            <v>0</v>
          </cell>
          <cell r="Q50">
            <v>0</v>
          </cell>
        </row>
        <row r="51">
          <cell r="A51">
            <v>33022</v>
          </cell>
          <cell r="B51" t="str">
            <v>Hauling Revenue - Commercial Recycling F</v>
          </cell>
          <cell r="E51">
            <v>0</v>
          </cell>
          <cell r="F51">
            <v>0</v>
          </cell>
          <cell r="G51">
            <v>0</v>
          </cell>
          <cell r="H51">
            <v>0</v>
          </cell>
          <cell r="I51">
            <v>0</v>
          </cell>
          <cell r="J51">
            <v>0</v>
          </cell>
          <cell r="K51">
            <v>0</v>
          </cell>
          <cell r="L51">
            <v>0</v>
          </cell>
          <cell r="M51">
            <v>0</v>
          </cell>
          <cell r="N51">
            <v>0</v>
          </cell>
          <cell r="O51">
            <v>0</v>
          </cell>
          <cell r="P51">
            <v>0</v>
          </cell>
          <cell r="Q51">
            <v>0</v>
          </cell>
        </row>
        <row r="52">
          <cell r="A52">
            <v>33029</v>
          </cell>
          <cell r="B52" t="str">
            <v>Hauling Revenue - Commercial Recycling F</v>
          </cell>
          <cell r="E52">
            <v>0</v>
          </cell>
          <cell r="F52">
            <v>0</v>
          </cell>
          <cell r="G52">
            <v>0</v>
          </cell>
          <cell r="H52">
            <v>0</v>
          </cell>
          <cell r="I52">
            <v>0</v>
          </cell>
          <cell r="J52">
            <v>0</v>
          </cell>
          <cell r="K52">
            <v>0</v>
          </cell>
          <cell r="L52">
            <v>0</v>
          </cell>
          <cell r="M52">
            <v>0</v>
          </cell>
          <cell r="N52">
            <v>0</v>
          </cell>
          <cell r="O52">
            <v>0</v>
          </cell>
          <cell r="P52">
            <v>0</v>
          </cell>
          <cell r="Q52">
            <v>0</v>
          </cell>
        </row>
        <row r="53">
          <cell r="A53">
            <v>33030</v>
          </cell>
          <cell r="B53" t="str">
            <v>Hauling Revenue - Commercial Recycling R</v>
          </cell>
          <cell r="E53">
            <v>0</v>
          </cell>
          <cell r="F53">
            <v>0</v>
          </cell>
          <cell r="G53">
            <v>0</v>
          </cell>
          <cell r="H53">
            <v>0</v>
          </cell>
          <cell r="I53">
            <v>0</v>
          </cell>
          <cell r="J53">
            <v>0</v>
          </cell>
          <cell r="K53">
            <v>0</v>
          </cell>
          <cell r="L53">
            <v>0</v>
          </cell>
          <cell r="M53">
            <v>0</v>
          </cell>
          <cell r="N53">
            <v>0</v>
          </cell>
          <cell r="O53">
            <v>0</v>
          </cell>
          <cell r="P53">
            <v>0</v>
          </cell>
          <cell r="Q53">
            <v>0</v>
          </cell>
        </row>
        <row r="54">
          <cell r="A54">
            <v>33031</v>
          </cell>
          <cell r="B54" t="str">
            <v>Hauling Revenue - Commercial Recycling R</v>
          </cell>
          <cell r="E54">
            <v>0</v>
          </cell>
          <cell r="F54">
            <v>0</v>
          </cell>
          <cell r="G54">
            <v>0</v>
          </cell>
          <cell r="H54">
            <v>0</v>
          </cell>
          <cell r="I54">
            <v>0</v>
          </cell>
          <cell r="J54">
            <v>0</v>
          </cell>
          <cell r="K54">
            <v>0</v>
          </cell>
          <cell r="L54">
            <v>0</v>
          </cell>
          <cell r="M54">
            <v>0</v>
          </cell>
          <cell r="N54">
            <v>0</v>
          </cell>
          <cell r="O54">
            <v>0</v>
          </cell>
          <cell r="P54">
            <v>0</v>
          </cell>
          <cell r="Q54">
            <v>0</v>
          </cell>
        </row>
        <row r="55">
          <cell r="A55">
            <v>33032</v>
          </cell>
          <cell r="B55" t="str">
            <v>Hauling Revenue - Commercial Recycling R</v>
          </cell>
          <cell r="E55">
            <v>0</v>
          </cell>
          <cell r="F55">
            <v>0</v>
          </cell>
          <cell r="G55">
            <v>0</v>
          </cell>
          <cell r="H55">
            <v>0</v>
          </cell>
          <cell r="I55">
            <v>0</v>
          </cell>
          <cell r="J55">
            <v>0</v>
          </cell>
          <cell r="K55">
            <v>0</v>
          </cell>
          <cell r="L55">
            <v>0</v>
          </cell>
          <cell r="M55">
            <v>0</v>
          </cell>
          <cell r="N55">
            <v>0</v>
          </cell>
          <cell r="O55">
            <v>0</v>
          </cell>
          <cell r="P55">
            <v>0</v>
          </cell>
          <cell r="Q55">
            <v>0</v>
          </cell>
        </row>
        <row r="56">
          <cell r="A56">
            <v>33039</v>
          </cell>
          <cell r="B56" t="str">
            <v>Hauling Revenue - Commercial Recycling R</v>
          </cell>
          <cell r="E56">
            <v>0</v>
          </cell>
          <cell r="F56">
            <v>0</v>
          </cell>
          <cell r="G56">
            <v>0</v>
          </cell>
          <cell r="H56">
            <v>0</v>
          </cell>
          <cell r="I56">
            <v>0</v>
          </cell>
          <cell r="J56">
            <v>0</v>
          </cell>
          <cell r="K56">
            <v>0</v>
          </cell>
          <cell r="L56">
            <v>0</v>
          </cell>
          <cell r="M56">
            <v>0</v>
          </cell>
          <cell r="N56">
            <v>0</v>
          </cell>
          <cell r="O56">
            <v>0</v>
          </cell>
          <cell r="P56">
            <v>0</v>
          </cell>
          <cell r="Q56">
            <v>0</v>
          </cell>
        </row>
        <row r="57">
          <cell r="A57">
            <v>33500</v>
          </cell>
          <cell r="B57" t="str">
            <v>Portable Toilet Revenue</v>
          </cell>
          <cell r="E57">
            <v>0</v>
          </cell>
          <cell r="F57">
            <v>0</v>
          </cell>
          <cell r="G57">
            <v>0</v>
          </cell>
          <cell r="H57">
            <v>0</v>
          </cell>
          <cell r="I57">
            <v>0</v>
          </cell>
          <cell r="J57">
            <v>0</v>
          </cell>
          <cell r="K57">
            <v>0</v>
          </cell>
          <cell r="L57">
            <v>0</v>
          </cell>
          <cell r="M57">
            <v>0</v>
          </cell>
          <cell r="N57">
            <v>0</v>
          </cell>
          <cell r="O57">
            <v>0</v>
          </cell>
          <cell r="P57">
            <v>0</v>
          </cell>
          <cell r="Q57">
            <v>0</v>
          </cell>
        </row>
        <row r="58">
          <cell r="A58">
            <v>33501</v>
          </cell>
          <cell r="B58" t="str">
            <v>Portable Toilet Extras</v>
          </cell>
          <cell r="E58">
            <v>0</v>
          </cell>
          <cell r="F58">
            <v>0</v>
          </cell>
          <cell r="G58">
            <v>0</v>
          </cell>
          <cell r="H58">
            <v>0</v>
          </cell>
          <cell r="I58">
            <v>0</v>
          </cell>
          <cell r="J58">
            <v>0</v>
          </cell>
          <cell r="K58">
            <v>0</v>
          </cell>
          <cell r="L58">
            <v>0</v>
          </cell>
          <cell r="M58">
            <v>0</v>
          </cell>
          <cell r="N58">
            <v>0</v>
          </cell>
          <cell r="O58">
            <v>0</v>
          </cell>
          <cell r="P58">
            <v>0</v>
          </cell>
          <cell r="Q58">
            <v>0</v>
          </cell>
        </row>
        <row r="59">
          <cell r="A59">
            <v>33502</v>
          </cell>
          <cell r="B59" t="str">
            <v>Portable Toilet Adjustments</v>
          </cell>
          <cell r="E59">
            <v>0</v>
          </cell>
          <cell r="F59">
            <v>0</v>
          </cell>
          <cell r="G59">
            <v>0</v>
          </cell>
          <cell r="H59">
            <v>0</v>
          </cell>
          <cell r="I59">
            <v>0</v>
          </cell>
          <cell r="J59">
            <v>0</v>
          </cell>
          <cell r="K59">
            <v>0</v>
          </cell>
          <cell r="L59">
            <v>0</v>
          </cell>
          <cell r="M59">
            <v>0</v>
          </cell>
          <cell r="N59">
            <v>0</v>
          </cell>
          <cell r="O59">
            <v>0</v>
          </cell>
          <cell r="P59">
            <v>0</v>
          </cell>
          <cell r="Q59">
            <v>0</v>
          </cell>
        </row>
        <row r="60">
          <cell r="A60">
            <v>33509</v>
          </cell>
          <cell r="B60" t="str">
            <v>Portable Toilet Intercompany</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Total Hauling</v>
          </cell>
          <cell r="E61">
            <v>2764673.9499999997</v>
          </cell>
          <cell r="F61">
            <v>2732997.1599999997</v>
          </cell>
          <cell r="G61">
            <v>2835849.13</v>
          </cell>
          <cell r="H61">
            <v>2834323.0100000002</v>
          </cell>
          <cell r="I61">
            <v>2846772.3099999996</v>
          </cell>
          <cell r="J61">
            <v>2910560.8800000004</v>
          </cell>
          <cell r="K61">
            <v>2892445.5999999996</v>
          </cell>
          <cell r="L61">
            <v>2894508.3399999994</v>
          </cell>
          <cell r="M61">
            <v>2922642.14</v>
          </cell>
          <cell r="N61">
            <v>2884456.3400000003</v>
          </cell>
          <cell r="O61">
            <v>2891560.59</v>
          </cell>
          <cell r="P61">
            <v>2879104.3000000003</v>
          </cell>
          <cell r="Q61">
            <v>34289893.75</v>
          </cell>
        </row>
        <row r="63">
          <cell r="A63" t="str">
            <v>Transfer</v>
          </cell>
        </row>
        <row r="64">
          <cell r="A64">
            <v>35000</v>
          </cell>
          <cell r="B64" t="str">
            <v>Transfer Station - Third Party</v>
          </cell>
          <cell r="E64">
            <v>0</v>
          </cell>
          <cell r="F64">
            <v>0</v>
          </cell>
          <cell r="G64">
            <v>0</v>
          </cell>
          <cell r="H64">
            <v>0</v>
          </cell>
          <cell r="I64">
            <v>0</v>
          </cell>
          <cell r="J64">
            <v>0</v>
          </cell>
          <cell r="K64">
            <v>0</v>
          </cell>
          <cell r="L64">
            <v>0</v>
          </cell>
          <cell r="M64">
            <v>0</v>
          </cell>
          <cell r="N64">
            <v>0</v>
          </cell>
          <cell r="O64">
            <v>0</v>
          </cell>
          <cell r="P64">
            <v>0</v>
          </cell>
          <cell r="Q64">
            <v>0</v>
          </cell>
        </row>
        <row r="65">
          <cell r="A65">
            <v>35001</v>
          </cell>
          <cell r="B65" t="str">
            <v>Transfer Station - Third Party Adjustmen</v>
          </cell>
          <cell r="E65">
            <v>0</v>
          </cell>
          <cell r="F65">
            <v>0</v>
          </cell>
          <cell r="G65">
            <v>0</v>
          </cell>
          <cell r="H65">
            <v>0</v>
          </cell>
          <cell r="I65">
            <v>0</v>
          </cell>
          <cell r="J65">
            <v>0</v>
          </cell>
          <cell r="K65">
            <v>0</v>
          </cell>
          <cell r="L65">
            <v>0</v>
          </cell>
          <cell r="M65">
            <v>0</v>
          </cell>
          <cell r="N65">
            <v>0</v>
          </cell>
          <cell r="O65">
            <v>0</v>
          </cell>
          <cell r="P65">
            <v>0</v>
          </cell>
          <cell r="Q65">
            <v>0</v>
          </cell>
        </row>
        <row r="66">
          <cell r="A66">
            <v>35009</v>
          </cell>
          <cell r="B66" t="str">
            <v>Transfer Station - Intercompany</v>
          </cell>
          <cell r="E66">
            <v>0</v>
          </cell>
          <cell r="F66">
            <v>0</v>
          </cell>
          <cell r="G66">
            <v>0</v>
          </cell>
          <cell r="H66">
            <v>0</v>
          </cell>
          <cell r="I66">
            <v>0</v>
          </cell>
          <cell r="J66">
            <v>0</v>
          </cell>
          <cell r="K66">
            <v>0</v>
          </cell>
          <cell r="L66">
            <v>0</v>
          </cell>
          <cell r="M66">
            <v>0</v>
          </cell>
          <cell r="N66">
            <v>0</v>
          </cell>
          <cell r="O66">
            <v>0</v>
          </cell>
          <cell r="P66">
            <v>0</v>
          </cell>
          <cell r="Q66">
            <v>0</v>
          </cell>
        </row>
        <row r="67">
          <cell r="A67">
            <v>35500</v>
          </cell>
          <cell r="B67" t="str">
            <v>MRF Processing Charge</v>
          </cell>
          <cell r="E67">
            <v>0</v>
          </cell>
          <cell r="F67">
            <v>0</v>
          </cell>
          <cell r="G67">
            <v>0</v>
          </cell>
          <cell r="H67">
            <v>0</v>
          </cell>
          <cell r="I67">
            <v>0</v>
          </cell>
          <cell r="J67">
            <v>0</v>
          </cell>
          <cell r="K67">
            <v>0</v>
          </cell>
          <cell r="L67">
            <v>0</v>
          </cell>
          <cell r="M67">
            <v>0</v>
          </cell>
          <cell r="N67">
            <v>0</v>
          </cell>
          <cell r="O67">
            <v>0</v>
          </cell>
          <cell r="P67">
            <v>0</v>
          </cell>
          <cell r="Q67">
            <v>0</v>
          </cell>
        </row>
        <row r="68">
          <cell r="A68">
            <v>35501</v>
          </cell>
          <cell r="B68" t="str">
            <v>MRF Processing Charge Adjustments</v>
          </cell>
          <cell r="E68">
            <v>0</v>
          </cell>
          <cell r="F68">
            <v>0</v>
          </cell>
          <cell r="G68">
            <v>0</v>
          </cell>
          <cell r="H68">
            <v>0</v>
          </cell>
          <cell r="I68">
            <v>0</v>
          </cell>
          <cell r="J68">
            <v>0</v>
          </cell>
          <cell r="K68">
            <v>0</v>
          </cell>
          <cell r="L68">
            <v>0</v>
          </cell>
          <cell r="M68">
            <v>0</v>
          </cell>
          <cell r="N68">
            <v>0</v>
          </cell>
          <cell r="O68">
            <v>0</v>
          </cell>
          <cell r="P68">
            <v>0</v>
          </cell>
          <cell r="Q68">
            <v>0</v>
          </cell>
        </row>
        <row r="69">
          <cell r="A69">
            <v>35509</v>
          </cell>
          <cell r="B69" t="str">
            <v>MRF Processing Charge Intercompany</v>
          </cell>
          <cell r="E69">
            <v>0</v>
          </cell>
          <cell r="F69">
            <v>0</v>
          </cell>
          <cell r="G69">
            <v>0</v>
          </cell>
          <cell r="H69">
            <v>0</v>
          </cell>
          <cell r="I69">
            <v>0</v>
          </cell>
          <cell r="J69">
            <v>0</v>
          </cell>
          <cell r="K69">
            <v>0</v>
          </cell>
          <cell r="L69">
            <v>0</v>
          </cell>
          <cell r="M69">
            <v>0</v>
          </cell>
          <cell r="N69">
            <v>0</v>
          </cell>
          <cell r="O69">
            <v>0</v>
          </cell>
          <cell r="P69">
            <v>0</v>
          </cell>
          <cell r="Q69">
            <v>0</v>
          </cell>
        </row>
        <row r="70">
          <cell r="A70" t="str">
            <v>Total Transfer</v>
          </cell>
          <cell r="E70">
            <v>0</v>
          </cell>
          <cell r="F70">
            <v>0</v>
          </cell>
          <cell r="G70">
            <v>0</v>
          </cell>
          <cell r="H70">
            <v>0</v>
          </cell>
          <cell r="I70">
            <v>0</v>
          </cell>
          <cell r="J70">
            <v>0</v>
          </cell>
          <cell r="K70">
            <v>0</v>
          </cell>
          <cell r="L70">
            <v>0</v>
          </cell>
          <cell r="M70">
            <v>0</v>
          </cell>
          <cell r="N70">
            <v>0</v>
          </cell>
          <cell r="O70">
            <v>0</v>
          </cell>
          <cell r="P70">
            <v>0</v>
          </cell>
          <cell r="Q70">
            <v>0</v>
          </cell>
        </row>
        <row r="72">
          <cell r="A72" t="str">
            <v>MRF</v>
          </cell>
        </row>
        <row r="73">
          <cell r="A73">
            <v>35510</v>
          </cell>
          <cell r="B73" t="str">
            <v>Proceeds - OCC</v>
          </cell>
          <cell r="E73">
            <v>0</v>
          </cell>
          <cell r="F73">
            <v>0</v>
          </cell>
          <cell r="G73">
            <v>0</v>
          </cell>
          <cell r="H73">
            <v>0</v>
          </cell>
          <cell r="I73">
            <v>0</v>
          </cell>
          <cell r="J73">
            <v>0</v>
          </cell>
          <cell r="K73">
            <v>0</v>
          </cell>
          <cell r="L73">
            <v>0</v>
          </cell>
          <cell r="M73">
            <v>0</v>
          </cell>
          <cell r="N73">
            <v>0</v>
          </cell>
          <cell r="O73">
            <v>0</v>
          </cell>
          <cell r="P73">
            <v>0</v>
          </cell>
          <cell r="Q73">
            <v>0</v>
          </cell>
        </row>
        <row r="74">
          <cell r="A74">
            <v>35511</v>
          </cell>
          <cell r="B74" t="str">
            <v>Proceeds - ONP</v>
          </cell>
          <cell r="E74">
            <v>0</v>
          </cell>
          <cell r="F74">
            <v>0</v>
          </cell>
          <cell r="G74">
            <v>0</v>
          </cell>
          <cell r="H74">
            <v>0</v>
          </cell>
          <cell r="I74">
            <v>0</v>
          </cell>
          <cell r="J74">
            <v>0</v>
          </cell>
          <cell r="K74">
            <v>0</v>
          </cell>
          <cell r="L74">
            <v>0</v>
          </cell>
          <cell r="M74">
            <v>0</v>
          </cell>
          <cell r="N74">
            <v>0</v>
          </cell>
          <cell r="O74">
            <v>0</v>
          </cell>
          <cell r="P74">
            <v>0</v>
          </cell>
          <cell r="Q74">
            <v>0</v>
          </cell>
        </row>
        <row r="75">
          <cell r="A75">
            <v>35512</v>
          </cell>
          <cell r="B75" t="str">
            <v>Proceeds - Other Paper</v>
          </cell>
          <cell r="E75">
            <v>0</v>
          </cell>
          <cell r="F75">
            <v>0</v>
          </cell>
          <cell r="G75">
            <v>0</v>
          </cell>
          <cell r="H75">
            <v>0</v>
          </cell>
          <cell r="I75">
            <v>0</v>
          </cell>
          <cell r="J75">
            <v>0</v>
          </cell>
          <cell r="K75">
            <v>0</v>
          </cell>
          <cell r="L75">
            <v>0</v>
          </cell>
          <cell r="M75">
            <v>0</v>
          </cell>
          <cell r="N75">
            <v>0</v>
          </cell>
          <cell r="O75">
            <v>0</v>
          </cell>
          <cell r="P75">
            <v>0</v>
          </cell>
          <cell r="Q75">
            <v>0</v>
          </cell>
        </row>
        <row r="76">
          <cell r="A76">
            <v>35513</v>
          </cell>
          <cell r="B76" t="str">
            <v>Proceeds - Aluminum</v>
          </cell>
          <cell r="E76">
            <v>0</v>
          </cell>
          <cell r="F76">
            <v>0</v>
          </cell>
          <cell r="G76">
            <v>0</v>
          </cell>
          <cell r="H76">
            <v>0</v>
          </cell>
          <cell r="I76">
            <v>0</v>
          </cell>
          <cell r="J76">
            <v>0</v>
          </cell>
          <cell r="K76">
            <v>0</v>
          </cell>
          <cell r="L76">
            <v>0</v>
          </cell>
          <cell r="M76">
            <v>0</v>
          </cell>
          <cell r="N76">
            <v>0</v>
          </cell>
          <cell r="O76">
            <v>0</v>
          </cell>
          <cell r="P76">
            <v>0</v>
          </cell>
          <cell r="Q76">
            <v>0</v>
          </cell>
        </row>
        <row r="77">
          <cell r="A77">
            <v>35514</v>
          </cell>
          <cell r="B77" t="str">
            <v>Proceeds - Metal</v>
          </cell>
          <cell r="E77">
            <v>745.55</v>
          </cell>
          <cell r="F77">
            <v>533.20000000000005</v>
          </cell>
          <cell r="G77">
            <v>3342.9</v>
          </cell>
          <cell r="H77">
            <v>13178.15</v>
          </cell>
          <cell r="I77">
            <v>5247</v>
          </cell>
          <cell r="J77">
            <v>16966.05</v>
          </cell>
          <cell r="K77">
            <v>7984.5</v>
          </cell>
          <cell r="L77">
            <v>1463.55</v>
          </cell>
          <cell r="M77">
            <v>-1454.1</v>
          </cell>
          <cell r="N77">
            <v>1425.6</v>
          </cell>
          <cell r="O77">
            <v>1051.75</v>
          </cell>
          <cell r="P77">
            <v>1088</v>
          </cell>
          <cell r="Q77">
            <v>51572.15</v>
          </cell>
        </row>
        <row r="78">
          <cell r="A78">
            <v>35515</v>
          </cell>
          <cell r="B78" t="str">
            <v>Proceeds - Glass</v>
          </cell>
          <cell r="E78">
            <v>0</v>
          </cell>
          <cell r="F78">
            <v>0</v>
          </cell>
          <cell r="G78">
            <v>0</v>
          </cell>
          <cell r="H78">
            <v>0</v>
          </cell>
          <cell r="I78">
            <v>0</v>
          </cell>
          <cell r="J78">
            <v>0</v>
          </cell>
          <cell r="K78">
            <v>0</v>
          </cell>
          <cell r="L78">
            <v>0</v>
          </cell>
          <cell r="M78">
            <v>0</v>
          </cell>
          <cell r="N78">
            <v>0</v>
          </cell>
          <cell r="O78">
            <v>0</v>
          </cell>
          <cell r="P78">
            <v>0</v>
          </cell>
          <cell r="Q78">
            <v>0</v>
          </cell>
        </row>
        <row r="79">
          <cell r="A79">
            <v>35516</v>
          </cell>
          <cell r="B79" t="str">
            <v>Proceeds - Plastic</v>
          </cell>
          <cell r="E79">
            <v>387</v>
          </cell>
          <cell r="F79">
            <v>318.60000000000002</v>
          </cell>
          <cell r="G79">
            <v>0</v>
          </cell>
          <cell r="H79">
            <v>331.2</v>
          </cell>
          <cell r="I79">
            <v>0</v>
          </cell>
          <cell r="J79">
            <v>412.2</v>
          </cell>
          <cell r="K79">
            <v>644.4</v>
          </cell>
          <cell r="L79">
            <v>0</v>
          </cell>
          <cell r="M79">
            <v>0</v>
          </cell>
          <cell r="N79">
            <v>-644.4</v>
          </cell>
          <cell r="O79">
            <v>652</v>
          </cell>
          <cell r="P79">
            <v>0</v>
          </cell>
          <cell r="Q79">
            <v>2101</v>
          </cell>
        </row>
        <row r="80">
          <cell r="A80">
            <v>35517</v>
          </cell>
          <cell r="B80" t="str">
            <v>Proceeds - Other Recyclables</v>
          </cell>
          <cell r="E80">
            <v>0</v>
          </cell>
          <cell r="F80">
            <v>0</v>
          </cell>
          <cell r="G80">
            <v>0</v>
          </cell>
          <cell r="H80">
            <v>0</v>
          </cell>
          <cell r="I80">
            <v>0</v>
          </cell>
          <cell r="J80">
            <v>0</v>
          </cell>
          <cell r="K80">
            <v>0</v>
          </cell>
          <cell r="L80">
            <v>0</v>
          </cell>
          <cell r="M80">
            <v>0</v>
          </cell>
          <cell r="N80">
            <v>0</v>
          </cell>
          <cell r="O80">
            <v>0</v>
          </cell>
          <cell r="P80">
            <v>0</v>
          </cell>
          <cell r="Q80">
            <v>0</v>
          </cell>
        </row>
        <row r="81">
          <cell r="A81">
            <v>35518</v>
          </cell>
          <cell r="B81" t="str">
            <v>Proceeds - Commingled</v>
          </cell>
          <cell r="E81">
            <v>0</v>
          </cell>
          <cell r="F81">
            <v>0</v>
          </cell>
          <cell r="G81">
            <v>0</v>
          </cell>
          <cell r="H81">
            <v>0</v>
          </cell>
          <cell r="I81">
            <v>0</v>
          </cell>
          <cell r="J81">
            <v>0</v>
          </cell>
          <cell r="K81">
            <v>0</v>
          </cell>
          <cell r="L81">
            <v>0</v>
          </cell>
          <cell r="M81">
            <v>0</v>
          </cell>
          <cell r="N81">
            <v>0</v>
          </cell>
          <cell r="O81">
            <v>0</v>
          </cell>
          <cell r="P81">
            <v>0</v>
          </cell>
          <cell r="Q81">
            <v>0</v>
          </cell>
        </row>
        <row r="82">
          <cell r="A82">
            <v>35519</v>
          </cell>
          <cell r="B82" t="str">
            <v>Proceeds - Intercompany Material Sales</v>
          </cell>
          <cell r="E82">
            <v>65030.879999999997</v>
          </cell>
          <cell r="F82">
            <v>76173.81</v>
          </cell>
          <cell r="G82">
            <v>70361.429999999993</v>
          </cell>
          <cell r="H82">
            <v>74831.539999999994</v>
          </cell>
          <cell r="I82">
            <v>73578.62</v>
          </cell>
          <cell r="J82">
            <v>75531.38</v>
          </cell>
          <cell r="K82">
            <v>73771.45</v>
          </cell>
          <cell r="L82">
            <v>57407.56</v>
          </cell>
          <cell r="M82">
            <v>68624.86</v>
          </cell>
          <cell r="N82">
            <v>71603.88</v>
          </cell>
          <cell r="O82">
            <v>84200.36</v>
          </cell>
          <cell r="P82">
            <v>95665.68</v>
          </cell>
          <cell r="Q82">
            <v>886781.45</v>
          </cell>
        </row>
        <row r="83">
          <cell r="A83">
            <v>35520</v>
          </cell>
          <cell r="B83" t="str">
            <v>Support - OCC</v>
          </cell>
          <cell r="E83">
            <v>0</v>
          </cell>
          <cell r="F83">
            <v>0</v>
          </cell>
          <cell r="G83">
            <v>0</v>
          </cell>
          <cell r="H83">
            <v>0</v>
          </cell>
          <cell r="I83">
            <v>0</v>
          </cell>
          <cell r="J83">
            <v>0</v>
          </cell>
          <cell r="K83">
            <v>0</v>
          </cell>
          <cell r="L83">
            <v>0</v>
          </cell>
          <cell r="M83">
            <v>0</v>
          </cell>
          <cell r="N83">
            <v>0</v>
          </cell>
          <cell r="O83">
            <v>0</v>
          </cell>
          <cell r="P83">
            <v>0</v>
          </cell>
          <cell r="Q83">
            <v>0</v>
          </cell>
        </row>
        <row r="84">
          <cell r="A84">
            <v>35521</v>
          </cell>
          <cell r="B84" t="str">
            <v>Support - ONP</v>
          </cell>
          <cell r="E84">
            <v>0</v>
          </cell>
          <cell r="F84">
            <v>0</v>
          </cell>
          <cell r="G84">
            <v>0</v>
          </cell>
          <cell r="H84">
            <v>0</v>
          </cell>
          <cell r="I84">
            <v>0</v>
          </cell>
          <cell r="J84">
            <v>0</v>
          </cell>
          <cell r="K84">
            <v>0</v>
          </cell>
          <cell r="L84">
            <v>0</v>
          </cell>
          <cell r="M84">
            <v>0</v>
          </cell>
          <cell r="N84">
            <v>0</v>
          </cell>
          <cell r="O84">
            <v>0</v>
          </cell>
          <cell r="P84">
            <v>0</v>
          </cell>
          <cell r="Q84">
            <v>0</v>
          </cell>
        </row>
        <row r="85">
          <cell r="A85">
            <v>35522</v>
          </cell>
          <cell r="B85" t="str">
            <v>Support - Other Paper</v>
          </cell>
          <cell r="E85">
            <v>0</v>
          </cell>
          <cell r="F85">
            <v>0</v>
          </cell>
          <cell r="G85">
            <v>0</v>
          </cell>
          <cell r="H85">
            <v>0</v>
          </cell>
          <cell r="I85">
            <v>0</v>
          </cell>
          <cell r="J85">
            <v>0</v>
          </cell>
          <cell r="K85">
            <v>0</v>
          </cell>
          <cell r="L85">
            <v>0</v>
          </cell>
          <cell r="M85">
            <v>0</v>
          </cell>
          <cell r="N85">
            <v>0</v>
          </cell>
          <cell r="O85">
            <v>0</v>
          </cell>
          <cell r="P85">
            <v>0</v>
          </cell>
          <cell r="Q85">
            <v>0</v>
          </cell>
        </row>
        <row r="86">
          <cell r="A86">
            <v>35523</v>
          </cell>
          <cell r="B86" t="str">
            <v>Support - Aluminum</v>
          </cell>
          <cell r="E86">
            <v>0</v>
          </cell>
          <cell r="F86">
            <v>0</v>
          </cell>
          <cell r="G86">
            <v>0</v>
          </cell>
          <cell r="H86">
            <v>0</v>
          </cell>
          <cell r="I86">
            <v>0</v>
          </cell>
          <cell r="J86">
            <v>0</v>
          </cell>
          <cell r="K86">
            <v>0</v>
          </cell>
          <cell r="L86">
            <v>0</v>
          </cell>
          <cell r="M86">
            <v>0</v>
          </cell>
          <cell r="N86">
            <v>0</v>
          </cell>
          <cell r="O86">
            <v>0</v>
          </cell>
          <cell r="P86">
            <v>0</v>
          </cell>
          <cell r="Q86">
            <v>0</v>
          </cell>
        </row>
        <row r="87">
          <cell r="A87">
            <v>35524</v>
          </cell>
          <cell r="B87" t="str">
            <v>Support - Metal</v>
          </cell>
          <cell r="E87">
            <v>0</v>
          </cell>
          <cell r="F87">
            <v>0</v>
          </cell>
          <cell r="G87">
            <v>0</v>
          </cell>
          <cell r="H87">
            <v>0</v>
          </cell>
          <cell r="I87">
            <v>0</v>
          </cell>
          <cell r="J87">
            <v>0</v>
          </cell>
          <cell r="K87">
            <v>0</v>
          </cell>
          <cell r="L87">
            <v>0</v>
          </cell>
          <cell r="M87">
            <v>0</v>
          </cell>
          <cell r="N87">
            <v>0</v>
          </cell>
          <cell r="O87">
            <v>0</v>
          </cell>
          <cell r="P87">
            <v>0</v>
          </cell>
          <cell r="Q87">
            <v>0</v>
          </cell>
        </row>
        <row r="88">
          <cell r="A88">
            <v>35525</v>
          </cell>
          <cell r="B88" t="str">
            <v>Support - Glass</v>
          </cell>
          <cell r="E88">
            <v>0</v>
          </cell>
          <cell r="F88">
            <v>0</v>
          </cell>
          <cell r="G88">
            <v>0</v>
          </cell>
          <cell r="H88">
            <v>0</v>
          </cell>
          <cell r="I88">
            <v>0</v>
          </cell>
          <cell r="J88">
            <v>0</v>
          </cell>
          <cell r="K88">
            <v>0</v>
          </cell>
          <cell r="L88">
            <v>0</v>
          </cell>
          <cell r="M88">
            <v>0</v>
          </cell>
          <cell r="N88">
            <v>0</v>
          </cell>
          <cell r="O88">
            <v>0</v>
          </cell>
          <cell r="P88">
            <v>0</v>
          </cell>
          <cell r="Q88">
            <v>0</v>
          </cell>
        </row>
        <row r="89">
          <cell r="A89">
            <v>35526</v>
          </cell>
          <cell r="B89" t="str">
            <v>Support - Plastic</v>
          </cell>
          <cell r="E89">
            <v>0</v>
          </cell>
          <cell r="F89">
            <v>0</v>
          </cell>
          <cell r="G89">
            <v>0</v>
          </cell>
          <cell r="H89">
            <v>0</v>
          </cell>
          <cell r="I89">
            <v>0</v>
          </cell>
          <cell r="J89">
            <v>0</v>
          </cell>
          <cell r="K89">
            <v>0</v>
          </cell>
          <cell r="L89">
            <v>0</v>
          </cell>
          <cell r="M89">
            <v>0</v>
          </cell>
          <cell r="N89">
            <v>0</v>
          </cell>
          <cell r="O89">
            <v>0</v>
          </cell>
          <cell r="P89">
            <v>0</v>
          </cell>
          <cell r="Q89">
            <v>0</v>
          </cell>
        </row>
        <row r="90">
          <cell r="A90">
            <v>35527</v>
          </cell>
          <cell r="B90" t="str">
            <v>Support - Other Recyclables</v>
          </cell>
          <cell r="E90">
            <v>0</v>
          </cell>
          <cell r="F90">
            <v>0</v>
          </cell>
          <cell r="G90">
            <v>0</v>
          </cell>
          <cell r="H90">
            <v>0</v>
          </cell>
          <cell r="I90">
            <v>0</v>
          </cell>
          <cell r="J90">
            <v>0</v>
          </cell>
          <cell r="K90">
            <v>0</v>
          </cell>
          <cell r="L90">
            <v>0</v>
          </cell>
          <cell r="M90">
            <v>0</v>
          </cell>
          <cell r="N90">
            <v>0</v>
          </cell>
          <cell r="O90">
            <v>0</v>
          </cell>
          <cell r="P90">
            <v>0</v>
          </cell>
          <cell r="Q90">
            <v>0</v>
          </cell>
        </row>
        <row r="91">
          <cell r="A91">
            <v>35529</v>
          </cell>
          <cell r="B91" t="str">
            <v>Support - Intercompany Material Sales</v>
          </cell>
          <cell r="E91">
            <v>0</v>
          </cell>
          <cell r="F91">
            <v>0</v>
          </cell>
          <cell r="G91">
            <v>0</v>
          </cell>
          <cell r="H91">
            <v>0</v>
          </cell>
          <cell r="I91">
            <v>0</v>
          </cell>
          <cell r="J91">
            <v>0</v>
          </cell>
          <cell r="K91">
            <v>0</v>
          </cell>
          <cell r="L91">
            <v>0</v>
          </cell>
          <cell r="M91">
            <v>0</v>
          </cell>
          <cell r="N91">
            <v>0</v>
          </cell>
          <cell r="O91">
            <v>0</v>
          </cell>
          <cell r="P91">
            <v>0</v>
          </cell>
          <cell r="Q91">
            <v>0</v>
          </cell>
        </row>
        <row r="92">
          <cell r="A92">
            <v>35551</v>
          </cell>
          <cell r="B92" t="str">
            <v>Proceeds - Compost</v>
          </cell>
          <cell r="E92">
            <v>0</v>
          </cell>
          <cell r="F92">
            <v>0</v>
          </cell>
          <cell r="G92">
            <v>0</v>
          </cell>
          <cell r="H92">
            <v>0</v>
          </cell>
          <cell r="I92">
            <v>0</v>
          </cell>
          <cell r="J92">
            <v>0</v>
          </cell>
          <cell r="K92">
            <v>0</v>
          </cell>
          <cell r="L92">
            <v>0</v>
          </cell>
          <cell r="M92">
            <v>0</v>
          </cell>
          <cell r="N92">
            <v>0</v>
          </cell>
          <cell r="O92">
            <v>0</v>
          </cell>
          <cell r="P92">
            <v>0</v>
          </cell>
          <cell r="Q92">
            <v>0</v>
          </cell>
        </row>
        <row r="93">
          <cell r="A93">
            <v>35552</v>
          </cell>
          <cell r="B93" t="str">
            <v>Proceeds - Fuel</v>
          </cell>
          <cell r="E93">
            <v>0</v>
          </cell>
          <cell r="F93">
            <v>0</v>
          </cell>
          <cell r="G93">
            <v>0</v>
          </cell>
          <cell r="H93">
            <v>0</v>
          </cell>
          <cell r="I93">
            <v>0</v>
          </cell>
          <cell r="J93">
            <v>0</v>
          </cell>
          <cell r="K93">
            <v>0</v>
          </cell>
          <cell r="L93">
            <v>0</v>
          </cell>
          <cell r="M93">
            <v>0</v>
          </cell>
          <cell r="N93">
            <v>0</v>
          </cell>
          <cell r="O93">
            <v>0</v>
          </cell>
          <cell r="P93">
            <v>0</v>
          </cell>
          <cell r="Q93">
            <v>0</v>
          </cell>
        </row>
        <row r="94">
          <cell r="A94">
            <v>35553</v>
          </cell>
          <cell r="B94" t="str">
            <v>Proceeds - Landscape Materials</v>
          </cell>
          <cell r="E94">
            <v>0</v>
          </cell>
          <cell r="F94">
            <v>0</v>
          </cell>
          <cell r="G94">
            <v>0</v>
          </cell>
          <cell r="H94">
            <v>0</v>
          </cell>
          <cell r="I94">
            <v>0</v>
          </cell>
          <cell r="J94">
            <v>0</v>
          </cell>
          <cell r="K94">
            <v>0</v>
          </cell>
          <cell r="L94">
            <v>0</v>
          </cell>
          <cell r="M94">
            <v>0</v>
          </cell>
          <cell r="N94">
            <v>0</v>
          </cell>
          <cell r="O94">
            <v>0</v>
          </cell>
          <cell r="P94">
            <v>0</v>
          </cell>
          <cell r="Q94">
            <v>0</v>
          </cell>
        </row>
        <row r="95">
          <cell r="A95" t="str">
            <v>Total MRF</v>
          </cell>
          <cell r="E95">
            <v>66163.429999999993</v>
          </cell>
          <cell r="F95">
            <v>77025.61</v>
          </cell>
          <cell r="G95">
            <v>73704.329999999987</v>
          </cell>
          <cell r="H95">
            <v>88340.89</v>
          </cell>
          <cell r="I95">
            <v>78825.62</v>
          </cell>
          <cell r="J95">
            <v>92909.63</v>
          </cell>
          <cell r="K95">
            <v>82400.349999999991</v>
          </cell>
          <cell r="L95">
            <v>58871.11</v>
          </cell>
          <cell r="M95">
            <v>67170.759999999995</v>
          </cell>
          <cell r="N95">
            <v>72385.08</v>
          </cell>
          <cell r="O95">
            <v>85904.11</v>
          </cell>
          <cell r="P95">
            <v>96753.68</v>
          </cell>
          <cell r="Q95">
            <v>940454.6</v>
          </cell>
        </row>
        <row r="97">
          <cell r="A97" t="str">
            <v>Landfill</v>
          </cell>
        </row>
        <row r="98">
          <cell r="A98">
            <v>36000</v>
          </cell>
          <cell r="B98" t="str">
            <v>Landfill Revenue - MSW</v>
          </cell>
          <cell r="E98">
            <v>0</v>
          </cell>
          <cell r="F98">
            <v>0</v>
          </cell>
          <cell r="G98">
            <v>0</v>
          </cell>
          <cell r="H98">
            <v>0</v>
          </cell>
          <cell r="I98">
            <v>0</v>
          </cell>
          <cell r="J98">
            <v>0</v>
          </cell>
          <cell r="K98">
            <v>0</v>
          </cell>
          <cell r="L98">
            <v>0</v>
          </cell>
          <cell r="M98">
            <v>0</v>
          </cell>
          <cell r="N98">
            <v>0</v>
          </cell>
          <cell r="O98">
            <v>0</v>
          </cell>
          <cell r="P98">
            <v>0</v>
          </cell>
          <cell r="Q98">
            <v>0</v>
          </cell>
        </row>
        <row r="99">
          <cell r="A99">
            <v>36001</v>
          </cell>
          <cell r="B99" t="str">
            <v>Landfill Revenue - MSW Adjustments</v>
          </cell>
          <cell r="E99">
            <v>0</v>
          </cell>
          <cell r="F99">
            <v>0</v>
          </cell>
          <cell r="G99">
            <v>0</v>
          </cell>
          <cell r="H99">
            <v>0</v>
          </cell>
          <cell r="I99">
            <v>0</v>
          </cell>
          <cell r="J99">
            <v>0</v>
          </cell>
          <cell r="K99">
            <v>0</v>
          </cell>
          <cell r="L99">
            <v>0</v>
          </cell>
          <cell r="M99">
            <v>0</v>
          </cell>
          <cell r="N99">
            <v>0</v>
          </cell>
          <cell r="O99">
            <v>0</v>
          </cell>
          <cell r="P99">
            <v>0</v>
          </cell>
          <cell r="Q99">
            <v>0</v>
          </cell>
        </row>
        <row r="100">
          <cell r="A100">
            <v>36002</v>
          </cell>
          <cell r="B100" t="str">
            <v>Landfill Revenue - Extras</v>
          </cell>
          <cell r="E100">
            <v>0</v>
          </cell>
          <cell r="F100">
            <v>0</v>
          </cell>
          <cell r="G100">
            <v>0</v>
          </cell>
          <cell r="H100">
            <v>0</v>
          </cell>
          <cell r="I100">
            <v>0</v>
          </cell>
          <cell r="J100">
            <v>0</v>
          </cell>
          <cell r="K100">
            <v>0</v>
          </cell>
          <cell r="L100">
            <v>0</v>
          </cell>
          <cell r="M100">
            <v>0</v>
          </cell>
          <cell r="N100">
            <v>0</v>
          </cell>
          <cell r="O100">
            <v>0</v>
          </cell>
          <cell r="P100">
            <v>0</v>
          </cell>
          <cell r="Q100">
            <v>0</v>
          </cell>
        </row>
        <row r="101">
          <cell r="A101">
            <v>36009</v>
          </cell>
          <cell r="B101" t="str">
            <v>Landfill Revenue - MSW Intercompany</v>
          </cell>
          <cell r="E101">
            <v>0</v>
          </cell>
          <cell r="F101">
            <v>0</v>
          </cell>
          <cell r="G101">
            <v>0</v>
          </cell>
          <cell r="H101">
            <v>0</v>
          </cell>
          <cell r="I101">
            <v>0</v>
          </cell>
          <cell r="J101">
            <v>0</v>
          </cell>
          <cell r="K101">
            <v>0</v>
          </cell>
          <cell r="L101">
            <v>0</v>
          </cell>
          <cell r="M101">
            <v>0</v>
          </cell>
          <cell r="N101">
            <v>0</v>
          </cell>
          <cell r="O101">
            <v>0</v>
          </cell>
          <cell r="P101">
            <v>0</v>
          </cell>
          <cell r="Q101">
            <v>0</v>
          </cell>
        </row>
        <row r="102">
          <cell r="A102">
            <v>36010</v>
          </cell>
          <cell r="B102" t="str">
            <v>Landfill Revenue - C&amp;D</v>
          </cell>
          <cell r="E102">
            <v>0</v>
          </cell>
          <cell r="F102">
            <v>0</v>
          </cell>
          <cell r="G102">
            <v>0</v>
          </cell>
          <cell r="H102">
            <v>0</v>
          </cell>
          <cell r="I102">
            <v>0</v>
          </cell>
          <cell r="J102">
            <v>0</v>
          </cell>
          <cell r="K102">
            <v>0</v>
          </cell>
          <cell r="L102">
            <v>0</v>
          </cell>
          <cell r="M102">
            <v>0</v>
          </cell>
          <cell r="N102">
            <v>0</v>
          </cell>
          <cell r="O102">
            <v>0</v>
          </cell>
          <cell r="P102">
            <v>0</v>
          </cell>
          <cell r="Q102">
            <v>0</v>
          </cell>
        </row>
        <row r="103">
          <cell r="A103">
            <v>36011</v>
          </cell>
          <cell r="B103" t="str">
            <v>Landfill Revenue - C&amp;D Adjustments</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v>36019</v>
          </cell>
          <cell r="B104" t="str">
            <v>Landfill Revenue - C&amp;D Intercompany</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v>36020</v>
          </cell>
          <cell r="B105" t="str">
            <v>Landfill Revenue - Special Waste</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A106">
            <v>36021</v>
          </cell>
          <cell r="B106" t="str">
            <v>Landfill Revenue - Special Waste Adjustm</v>
          </cell>
          <cell r="E106">
            <v>0</v>
          </cell>
          <cell r="F106">
            <v>0</v>
          </cell>
          <cell r="G106">
            <v>0</v>
          </cell>
          <cell r="H106">
            <v>0</v>
          </cell>
          <cell r="I106">
            <v>0</v>
          </cell>
          <cell r="J106">
            <v>0</v>
          </cell>
          <cell r="K106">
            <v>0</v>
          </cell>
          <cell r="L106">
            <v>0</v>
          </cell>
          <cell r="M106">
            <v>0</v>
          </cell>
          <cell r="N106">
            <v>0</v>
          </cell>
          <cell r="O106">
            <v>0</v>
          </cell>
          <cell r="P106">
            <v>0</v>
          </cell>
          <cell r="Q106">
            <v>0</v>
          </cell>
        </row>
        <row r="107">
          <cell r="A107">
            <v>36029</v>
          </cell>
          <cell r="B107" t="str">
            <v>Landfill Revenue - Special Waste Interco</v>
          </cell>
          <cell r="E107">
            <v>0</v>
          </cell>
          <cell r="F107">
            <v>0</v>
          </cell>
          <cell r="G107">
            <v>0</v>
          </cell>
          <cell r="H107">
            <v>0</v>
          </cell>
          <cell r="I107">
            <v>0</v>
          </cell>
          <cell r="J107">
            <v>0</v>
          </cell>
          <cell r="K107">
            <v>0</v>
          </cell>
          <cell r="L107">
            <v>0</v>
          </cell>
          <cell r="M107">
            <v>0</v>
          </cell>
          <cell r="N107">
            <v>0</v>
          </cell>
          <cell r="O107">
            <v>0</v>
          </cell>
          <cell r="P107">
            <v>0</v>
          </cell>
          <cell r="Q107">
            <v>0</v>
          </cell>
        </row>
        <row r="108">
          <cell r="A108">
            <v>36030</v>
          </cell>
          <cell r="B108" t="str">
            <v>Landfill Revenue - Asbestos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A109">
            <v>36031</v>
          </cell>
          <cell r="B109" t="str">
            <v>Landfill Revenue - Asbestos Adjustments</v>
          </cell>
          <cell r="E109">
            <v>0</v>
          </cell>
          <cell r="F109">
            <v>0</v>
          </cell>
          <cell r="G109">
            <v>0</v>
          </cell>
          <cell r="H109">
            <v>0</v>
          </cell>
          <cell r="I109">
            <v>0</v>
          </cell>
          <cell r="J109">
            <v>0</v>
          </cell>
          <cell r="K109">
            <v>0</v>
          </cell>
          <cell r="L109">
            <v>0</v>
          </cell>
          <cell r="M109">
            <v>0</v>
          </cell>
          <cell r="N109">
            <v>0</v>
          </cell>
          <cell r="O109">
            <v>0</v>
          </cell>
          <cell r="P109">
            <v>0</v>
          </cell>
          <cell r="Q109">
            <v>0</v>
          </cell>
        </row>
        <row r="110">
          <cell r="A110">
            <v>36039</v>
          </cell>
          <cell r="B110" t="str">
            <v>Landfill Revenue - Asbestos Intercompany</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v>36040</v>
          </cell>
          <cell r="B111" t="str">
            <v>Landfill Revenue - Contaminated Soil</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v>36041</v>
          </cell>
          <cell r="B112" t="str">
            <v>Landfill Revenue - Contaminated Soil Adj</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A113">
            <v>36049</v>
          </cell>
          <cell r="B113" t="str">
            <v>Landfill Revenue - Contaminated Soil Int</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A114">
            <v>36050</v>
          </cell>
          <cell r="B114" t="str">
            <v>Landfill Revenue - Yard Waste</v>
          </cell>
          <cell r="E114">
            <v>0</v>
          </cell>
          <cell r="F114">
            <v>0</v>
          </cell>
          <cell r="G114">
            <v>0</v>
          </cell>
          <cell r="H114">
            <v>0</v>
          </cell>
          <cell r="I114">
            <v>0</v>
          </cell>
          <cell r="J114">
            <v>0</v>
          </cell>
          <cell r="K114">
            <v>0</v>
          </cell>
          <cell r="L114">
            <v>0</v>
          </cell>
          <cell r="M114">
            <v>0</v>
          </cell>
          <cell r="N114">
            <v>0</v>
          </cell>
          <cell r="O114">
            <v>0</v>
          </cell>
          <cell r="P114">
            <v>0</v>
          </cell>
          <cell r="Q114">
            <v>0</v>
          </cell>
        </row>
        <row r="115">
          <cell r="A115">
            <v>36051</v>
          </cell>
          <cell r="B115" t="str">
            <v>Landfill Revenue - Yard Waste Adjustment</v>
          </cell>
          <cell r="E115">
            <v>0</v>
          </cell>
          <cell r="F115">
            <v>0</v>
          </cell>
          <cell r="G115">
            <v>0</v>
          </cell>
          <cell r="H115">
            <v>0</v>
          </cell>
          <cell r="I115">
            <v>0</v>
          </cell>
          <cell r="J115">
            <v>0</v>
          </cell>
          <cell r="K115">
            <v>0</v>
          </cell>
          <cell r="L115">
            <v>0</v>
          </cell>
          <cell r="M115">
            <v>0</v>
          </cell>
          <cell r="N115">
            <v>0</v>
          </cell>
          <cell r="O115">
            <v>0</v>
          </cell>
          <cell r="P115">
            <v>0</v>
          </cell>
          <cell r="Q115">
            <v>0</v>
          </cell>
        </row>
        <row r="116">
          <cell r="A116">
            <v>36059</v>
          </cell>
          <cell r="B116" t="str">
            <v>Landfill Revenue - Yard Waste Intercompa</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v>36090</v>
          </cell>
          <cell r="B117" t="str">
            <v>Landfill Pass Through Revenue</v>
          </cell>
          <cell r="E117">
            <v>0</v>
          </cell>
          <cell r="F117">
            <v>0</v>
          </cell>
          <cell r="G117">
            <v>0</v>
          </cell>
          <cell r="H117">
            <v>0</v>
          </cell>
          <cell r="I117">
            <v>0</v>
          </cell>
          <cell r="J117">
            <v>0</v>
          </cell>
          <cell r="K117">
            <v>0</v>
          </cell>
          <cell r="L117">
            <v>0</v>
          </cell>
          <cell r="M117">
            <v>0</v>
          </cell>
          <cell r="N117">
            <v>0</v>
          </cell>
          <cell r="O117">
            <v>0</v>
          </cell>
          <cell r="P117">
            <v>0</v>
          </cell>
          <cell r="Q117">
            <v>0</v>
          </cell>
        </row>
        <row r="118">
          <cell r="A118">
            <v>36099</v>
          </cell>
          <cell r="B118" t="str">
            <v>Landfill Pass Through Revenue Intercompany</v>
          </cell>
          <cell r="E118">
            <v>0</v>
          </cell>
          <cell r="F118">
            <v>0</v>
          </cell>
          <cell r="G118">
            <v>0</v>
          </cell>
          <cell r="H118">
            <v>0</v>
          </cell>
          <cell r="I118">
            <v>0</v>
          </cell>
          <cell r="J118">
            <v>0</v>
          </cell>
          <cell r="K118">
            <v>0</v>
          </cell>
          <cell r="L118">
            <v>0</v>
          </cell>
          <cell r="M118">
            <v>0</v>
          </cell>
          <cell r="N118">
            <v>0</v>
          </cell>
          <cell r="O118">
            <v>0</v>
          </cell>
          <cell r="P118">
            <v>0</v>
          </cell>
          <cell r="Q118">
            <v>0</v>
          </cell>
        </row>
        <row r="119">
          <cell r="A119">
            <v>36301</v>
          </cell>
          <cell r="B119" t="str">
            <v>E&amp;P Liquids - Non Count Waste</v>
          </cell>
          <cell r="E119">
            <v>0</v>
          </cell>
          <cell r="F119">
            <v>0</v>
          </cell>
          <cell r="G119">
            <v>0</v>
          </cell>
          <cell r="H119">
            <v>0</v>
          </cell>
          <cell r="I119">
            <v>0</v>
          </cell>
          <cell r="J119">
            <v>0</v>
          </cell>
          <cell r="K119">
            <v>0</v>
          </cell>
          <cell r="L119">
            <v>0</v>
          </cell>
          <cell r="M119">
            <v>0</v>
          </cell>
          <cell r="N119">
            <v>0</v>
          </cell>
          <cell r="O119">
            <v>0</v>
          </cell>
          <cell r="P119">
            <v>0</v>
          </cell>
          <cell r="Q119">
            <v>0</v>
          </cell>
        </row>
        <row r="120">
          <cell r="A120">
            <v>36309</v>
          </cell>
          <cell r="B120" t="str">
            <v>E&amp;P Liquids - Non Count Waste Intercompany</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v>36311</v>
          </cell>
          <cell r="B121" t="str">
            <v>E&amp;P Liquids - Count Waste</v>
          </cell>
          <cell r="E121">
            <v>0</v>
          </cell>
          <cell r="F121">
            <v>0</v>
          </cell>
          <cell r="G121">
            <v>0</v>
          </cell>
          <cell r="H121">
            <v>0</v>
          </cell>
          <cell r="I121">
            <v>0</v>
          </cell>
          <cell r="J121">
            <v>0</v>
          </cell>
          <cell r="K121">
            <v>0</v>
          </cell>
          <cell r="L121">
            <v>0</v>
          </cell>
          <cell r="M121">
            <v>0</v>
          </cell>
          <cell r="N121">
            <v>0</v>
          </cell>
          <cell r="O121">
            <v>0</v>
          </cell>
          <cell r="P121">
            <v>0</v>
          </cell>
          <cell r="Q121">
            <v>0</v>
          </cell>
        </row>
        <row r="122">
          <cell r="A122">
            <v>36319</v>
          </cell>
          <cell r="B122" t="str">
            <v>E&amp;P Liquids - Count Waste Intercompany</v>
          </cell>
          <cell r="E122">
            <v>0</v>
          </cell>
          <cell r="F122">
            <v>0</v>
          </cell>
          <cell r="G122">
            <v>0</v>
          </cell>
          <cell r="H122">
            <v>0</v>
          </cell>
          <cell r="I122">
            <v>0</v>
          </cell>
          <cell r="J122">
            <v>0</v>
          </cell>
          <cell r="K122">
            <v>0</v>
          </cell>
          <cell r="L122">
            <v>0</v>
          </cell>
          <cell r="M122">
            <v>0</v>
          </cell>
          <cell r="N122">
            <v>0</v>
          </cell>
          <cell r="O122">
            <v>0</v>
          </cell>
          <cell r="P122">
            <v>0</v>
          </cell>
          <cell r="Q122">
            <v>0</v>
          </cell>
        </row>
        <row r="123">
          <cell r="A123">
            <v>36321</v>
          </cell>
          <cell r="B123" t="str">
            <v>Other Liquids - Non E&amp;P</v>
          </cell>
          <cell r="E123">
            <v>0</v>
          </cell>
          <cell r="F123">
            <v>0</v>
          </cell>
          <cell r="G123">
            <v>0</v>
          </cell>
          <cell r="H123">
            <v>0</v>
          </cell>
          <cell r="I123">
            <v>0</v>
          </cell>
          <cell r="J123">
            <v>0</v>
          </cell>
          <cell r="K123">
            <v>0</v>
          </cell>
          <cell r="L123">
            <v>0</v>
          </cell>
          <cell r="M123">
            <v>0</v>
          </cell>
          <cell r="N123">
            <v>0</v>
          </cell>
          <cell r="O123">
            <v>0</v>
          </cell>
          <cell r="P123">
            <v>0</v>
          </cell>
          <cell r="Q123">
            <v>0</v>
          </cell>
        </row>
        <row r="124">
          <cell r="A124">
            <v>36329</v>
          </cell>
          <cell r="B124" t="str">
            <v>Other Liquids - Non E&amp;P Intercompany</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A125">
            <v>36331</v>
          </cell>
          <cell r="B125" t="str">
            <v>E&amp;P Solids - Count Waste</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A126">
            <v>36339</v>
          </cell>
          <cell r="B126" t="str">
            <v>E&amp;P Solids - Count Waste Intercompany</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A127" t="str">
            <v>Total Landfill</v>
          </cell>
          <cell r="E127">
            <v>0</v>
          </cell>
          <cell r="F127">
            <v>0</v>
          </cell>
          <cell r="G127">
            <v>0</v>
          </cell>
          <cell r="H127">
            <v>0</v>
          </cell>
          <cell r="I127">
            <v>0</v>
          </cell>
          <cell r="J127">
            <v>0</v>
          </cell>
          <cell r="K127">
            <v>0</v>
          </cell>
          <cell r="L127">
            <v>0</v>
          </cell>
          <cell r="M127">
            <v>0</v>
          </cell>
          <cell r="N127">
            <v>0</v>
          </cell>
          <cell r="O127">
            <v>0</v>
          </cell>
          <cell r="P127">
            <v>0</v>
          </cell>
          <cell r="Q127">
            <v>0</v>
          </cell>
        </row>
        <row r="129">
          <cell r="A129" t="str">
            <v>Intermodal</v>
          </cell>
        </row>
        <row r="130">
          <cell r="A130">
            <v>36101</v>
          </cell>
          <cell r="B130" t="str">
            <v>Rail Drayage Revenue</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v>36109</v>
          </cell>
          <cell r="B131" t="str">
            <v>Rail Drayage Revenue - Intercompany</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v>36111</v>
          </cell>
          <cell r="B132" t="str">
            <v>Truck Drayage Revenue</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A133">
            <v>36119</v>
          </cell>
          <cell r="B133" t="str">
            <v>Truck Drayage Revenue - Intercompany</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A134">
            <v>36121</v>
          </cell>
          <cell r="B134" t="str">
            <v>Barge Drayage Revenue</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A135">
            <v>36131</v>
          </cell>
          <cell r="B135" t="str">
            <v>Service Labor Revenue</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A136">
            <v>36141</v>
          </cell>
          <cell r="B136" t="str">
            <v>Refrigeration Labor Revenue</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v>36145</v>
          </cell>
          <cell r="B137" t="str">
            <v>Parts Revenue</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A138">
            <v>36151</v>
          </cell>
          <cell r="B138" t="str">
            <v>Container Sales Revenue</v>
          </cell>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v>36161</v>
          </cell>
          <cell r="B139" t="str">
            <v>Container Rental Revenue</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v>36171</v>
          </cell>
          <cell r="B140" t="str">
            <v>Intermodal Revenue</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A141">
            <v>36181</v>
          </cell>
          <cell r="B141" t="str">
            <v>Chassis Lease Revenue</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A142">
            <v>36191</v>
          </cell>
          <cell r="B142" t="str">
            <v>Interchanges Revenue</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A143">
            <v>36201</v>
          </cell>
          <cell r="B143" t="str">
            <v>Storage Revenue</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v>36211</v>
          </cell>
          <cell r="B144" t="str">
            <v>Empty Lifts Revenue</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v>36221</v>
          </cell>
          <cell r="B145" t="str">
            <v>Load Lifts Revenue</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A146" t="str">
            <v>Total Intermodal</v>
          </cell>
          <cell r="E146">
            <v>0</v>
          </cell>
          <cell r="F146">
            <v>0</v>
          </cell>
          <cell r="G146">
            <v>0</v>
          </cell>
          <cell r="H146">
            <v>0</v>
          </cell>
          <cell r="I146">
            <v>0</v>
          </cell>
          <cell r="J146">
            <v>0</v>
          </cell>
          <cell r="K146">
            <v>0</v>
          </cell>
          <cell r="L146">
            <v>0</v>
          </cell>
          <cell r="M146">
            <v>0</v>
          </cell>
          <cell r="N146">
            <v>0</v>
          </cell>
          <cell r="O146">
            <v>0</v>
          </cell>
          <cell r="P146">
            <v>0</v>
          </cell>
          <cell r="Q146">
            <v>0</v>
          </cell>
        </row>
        <row r="148">
          <cell r="A148" t="str">
            <v>Other Revenue</v>
          </cell>
        </row>
        <row r="149">
          <cell r="A149">
            <v>37001</v>
          </cell>
          <cell r="B149" t="str">
            <v>Sale of Equipment</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A150">
            <v>37010</v>
          </cell>
          <cell r="B150" t="str">
            <v>Tire Processing Revenue</v>
          </cell>
          <cell r="E150">
            <v>0</v>
          </cell>
          <cell r="F150">
            <v>0</v>
          </cell>
          <cell r="G150">
            <v>0</v>
          </cell>
          <cell r="H150">
            <v>0</v>
          </cell>
          <cell r="I150">
            <v>0</v>
          </cell>
          <cell r="J150">
            <v>0</v>
          </cell>
          <cell r="K150">
            <v>0</v>
          </cell>
          <cell r="L150">
            <v>0</v>
          </cell>
          <cell r="M150">
            <v>0</v>
          </cell>
          <cell r="N150">
            <v>0</v>
          </cell>
          <cell r="O150">
            <v>0</v>
          </cell>
          <cell r="P150">
            <v>0</v>
          </cell>
          <cell r="Q150">
            <v>0</v>
          </cell>
        </row>
        <row r="151">
          <cell r="A151">
            <v>37019</v>
          </cell>
          <cell r="B151" t="str">
            <v>Tire Processing Revenue - Intercompany</v>
          </cell>
          <cell r="E151">
            <v>0</v>
          </cell>
          <cell r="F151">
            <v>0</v>
          </cell>
          <cell r="G151">
            <v>0</v>
          </cell>
          <cell r="H151">
            <v>0</v>
          </cell>
          <cell r="I151">
            <v>0</v>
          </cell>
          <cell r="J151">
            <v>0</v>
          </cell>
          <cell r="K151">
            <v>0</v>
          </cell>
          <cell r="L151">
            <v>0</v>
          </cell>
          <cell r="M151">
            <v>0</v>
          </cell>
          <cell r="N151">
            <v>0</v>
          </cell>
          <cell r="O151">
            <v>0</v>
          </cell>
          <cell r="P151">
            <v>0</v>
          </cell>
          <cell r="Q151">
            <v>0</v>
          </cell>
        </row>
        <row r="152">
          <cell r="A152">
            <v>38000</v>
          </cell>
          <cell r="B152" t="str">
            <v>Corporate Other Revenue</v>
          </cell>
          <cell r="E152">
            <v>8589.2099999999991</v>
          </cell>
          <cell r="F152">
            <v>1694.09</v>
          </cell>
          <cell r="G152">
            <v>4218.3599999999997</v>
          </cell>
          <cell r="H152">
            <v>1373.97</v>
          </cell>
          <cell r="I152">
            <v>5262.72</v>
          </cell>
          <cell r="J152">
            <v>1769.91</v>
          </cell>
          <cell r="K152">
            <v>5502.45</v>
          </cell>
          <cell r="L152">
            <v>1702.72</v>
          </cell>
          <cell r="M152">
            <v>5805.85</v>
          </cell>
          <cell r="N152">
            <v>2208.19</v>
          </cell>
          <cell r="O152">
            <v>5752.25</v>
          </cell>
          <cell r="P152">
            <v>3433.24</v>
          </cell>
          <cell r="Q152">
            <v>47312.959999999999</v>
          </cell>
        </row>
        <row r="153">
          <cell r="A153">
            <v>38001</v>
          </cell>
          <cell r="B153" t="str">
            <v>P-Card Rebate Revenue</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A154" t="str">
            <v>Total Other Revenue</v>
          </cell>
          <cell r="E154">
            <v>8589.2099999999991</v>
          </cell>
          <cell r="F154">
            <v>1694.09</v>
          </cell>
          <cell r="G154">
            <v>4218.3599999999997</v>
          </cell>
          <cell r="H154">
            <v>1373.97</v>
          </cell>
          <cell r="I154">
            <v>5262.72</v>
          </cell>
          <cell r="J154">
            <v>1769.91</v>
          </cell>
          <cell r="K154">
            <v>5502.45</v>
          </cell>
          <cell r="L154">
            <v>1702.72</v>
          </cell>
          <cell r="M154">
            <v>5805.85</v>
          </cell>
          <cell r="N154">
            <v>2208.19</v>
          </cell>
          <cell r="O154">
            <v>5752.25</v>
          </cell>
          <cell r="P154">
            <v>3433.24</v>
          </cell>
          <cell r="Q154">
            <v>47312.959999999999</v>
          </cell>
        </row>
        <row r="156">
          <cell r="A156" t="str">
            <v>Total Revenue</v>
          </cell>
          <cell r="E156">
            <v>2839426.59</v>
          </cell>
          <cell r="F156">
            <v>2811716.86</v>
          </cell>
          <cell r="G156">
            <v>2913771.82</v>
          </cell>
          <cell r="H156">
            <v>2924037.87</v>
          </cell>
          <cell r="I156">
            <v>2930860.6499999994</v>
          </cell>
          <cell r="J156">
            <v>3005240.4200000004</v>
          </cell>
          <cell r="K156">
            <v>2980348.3999999994</v>
          </cell>
          <cell r="L156">
            <v>2955082.1699999995</v>
          </cell>
          <cell r="M156">
            <v>2995618.75</v>
          </cell>
          <cell r="N156">
            <v>2959049.6100000003</v>
          </cell>
          <cell r="O156">
            <v>2983216.9499999997</v>
          </cell>
          <cell r="P156">
            <v>2979291.22</v>
          </cell>
          <cell r="Q156">
            <v>35277661.310000002</v>
          </cell>
        </row>
        <row r="158">
          <cell r="A158" t="str">
            <v>Revenue Reductions</v>
          </cell>
        </row>
        <row r="159">
          <cell r="A159" t="str">
            <v>Disposal</v>
          </cell>
        </row>
        <row r="160">
          <cell r="A160">
            <v>40101</v>
          </cell>
          <cell r="B160" t="str">
            <v>Disposal Landfill</v>
          </cell>
          <cell r="E160">
            <v>23350.03</v>
          </cell>
          <cell r="F160">
            <v>26834.720000000001</v>
          </cell>
          <cell r="G160">
            <v>42381.84</v>
          </cell>
          <cell r="H160">
            <v>36707.01</v>
          </cell>
          <cell r="I160">
            <v>39327.86</v>
          </cell>
          <cell r="J160">
            <v>44813.91</v>
          </cell>
          <cell r="K160">
            <v>45601.91</v>
          </cell>
          <cell r="L160">
            <v>42594.05</v>
          </cell>
          <cell r="M160">
            <v>39719.949999999997</v>
          </cell>
          <cell r="N160">
            <v>37160.81</v>
          </cell>
          <cell r="O160">
            <v>33518.03</v>
          </cell>
          <cell r="P160">
            <v>28405.79</v>
          </cell>
          <cell r="Q160">
            <v>440415.91</v>
          </cell>
        </row>
        <row r="161">
          <cell r="A161">
            <v>40109</v>
          </cell>
          <cell r="B161" t="str">
            <v>Disposal Landfill Intercompany</v>
          </cell>
          <cell r="E161">
            <v>194.6</v>
          </cell>
          <cell r="F161">
            <v>327.96</v>
          </cell>
          <cell r="G161">
            <v>99.4</v>
          </cell>
          <cell r="H161">
            <v>8930.7999999999993</v>
          </cell>
          <cell r="I161">
            <v>8418</v>
          </cell>
          <cell r="J161">
            <v>10225</v>
          </cell>
          <cell r="K161">
            <v>9550</v>
          </cell>
          <cell r="L161">
            <v>8953</v>
          </cell>
          <cell r="M161">
            <v>8660</v>
          </cell>
          <cell r="N161">
            <v>8485</v>
          </cell>
          <cell r="O161">
            <v>8205</v>
          </cell>
          <cell r="P161">
            <v>8111.2</v>
          </cell>
          <cell r="Q161">
            <v>80159.959999999992</v>
          </cell>
        </row>
        <row r="162">
          <cell r="A162">
            <v>40121</v>
          </cell>
          <cell r="B162" t="str">
            <v>Disposal Incineration</v>
          </cell>
          <cell r="E162">
            <v>0</v>
          </cell>
          <cell r="F162">
            <v>0</v>
          </cell>
          <cell r="G162">
            <v>0</v>
          </cell>
          <cell r="H162">
            <v>0</v>
          </cell>
          <cell r="I162">
            <v>0</v>
          </cell>
          <cell r="J162">
            <v>0</v>
          </cell>
          <cell r="K162">
            <v>0</v>
          </cell>
          <cell r="L162">
            <v>0</v>
          </cell>
          <cell r="M162">
            <v>0</v>
          </cell>
          <cell r="N162">
            <v>0</v>
          </cell>
          <cell r="O162">
            <v>0</v>
          </cell>
          <cell r="P162">
            <v>0</v>
          </cell>
          <cell r="Q162">
            <v>0</v>
          </cell>
        </row>
        <row r="163">
          <cell r="A163">
            <v>40122</v>
          </cell>
          <cell r="B163" t="str">
            <v>Disposal Other</v>
          </cell>
          <cell r="E163">
            <v>0</v>
          </cell>
          <cell r="F163">
            <v>0</v>
          </cell>
          <cell r="G163">
            <v>0</v>
          </cell>
          <cell r="H163">
            <v>0</v>
          </cell>
          <cell r="I163">
            <v>0</v>
          </cell>
          <cell r="J163">
            <v>0</v>
          </cell>
          <cell r="K163">
            <v>0</v>
          </cell>
          <cell r="L163">
            <v>0</v>
          </cell>
          <cell r="M163">
            <v>0</v>
          </cell>
          <cell r="N163">
            <v>0</v>
          </cell>
          <cell r="O163">
            <v>0</v>
          </cell>
          <cell r="P163">
            <v>0</v>
          </cell>
          <cell r="Q163">
            <v>0</v>
          </cell>
        </row>
        <row r="164">
          <cell r="A164">
            <v>40129</v>
          </cell>
          <cell r="B164" t="str">
            <v>Disposal Other</v>
          </cell>
          <cell r="E164">
            <v>0</v>
          </cell>
          <cell r="F164">
            <v>0</v>
          </cell>
          <cell r="G164">
            <v>0</v>
          </cell>
          <cell r="H164">
            <v>0</v>
          </cell>
          <cell r="I164">
            <v>0</v>
          </cell>
          <cell r="J164">
            <v>0</v>
          </cell>
          <cell r="K164">
            <v>0</v>
          </cell>
          <cell r="L164">
            <v>0</v>
          </cell>
          <cell r="M164">
            <v>0</v>
          </cell>
          <cell r="N164">
            <v>0</v>
          </cell>
          <cell r="O164">
            <v>0</v>
          </cell>
          <cell r="P164">
            <v>0</v>
          </cell>
          <cell r="Q164">
            <v>0</v>
          </cell>
        </row>
        <row r="165">
          <cell r="A165">
            <v>40131</v>
          </cell>
          <cell r="B165" t="str">
            <v>Disposal Transfer</v>
          </cell>
          <cell r="E165">
            <v>4652.22</v>
          </cell>
          <cell r="F165">
            <v>5422.23</v>
          </cell>
          <cell r="G165">
            <v>6556.26</v>
          </cell>
          <cell r="H165">
            <v>5248.01</v>
          </cell>
          <cell r="I165">
            <v>6285.68</v>
          </cell>
          <cell r="J165">
            <v>5271.25</v>
          </cell>
          <cell r="K165">
            <v>2375.48</v>
          </cell>
          <cell r="L165">
            <v>2345.9499999999998</v>
          </cell>
          <cell r="M165">
            <v>4253.9399999999996</v>
          </cell>
          <cell r="N165">
            <v>5654.19</v>
          </cell>
          <cell r="O165">
            <v>5131.53</v>
          </cell>
          <cell r="P165">
            <v>5010.78</v>
          </cell>
          <cell r="Q165">
            <v>58207.520000000004</v>
          </cell>
        </row>
        <row r="166">
          <cell r="A166">
            <v>40139</v>
          </cell>
          <cell r="B166" t="str">
            <v>Disposal Transfer Intercompany</v>
          </cell>
          <cell r="E166">
            <v>593825.03</v>
          </cell>
          <cell r="F166">
            <v>547142.99</v>
          </cell>
          <cell r="G166">
            <v>630810.36</v>
          </cell>
          <cell r="H166">
            <v>605643.42000000004</v>
          </cell>
          <cell r="I166">
            <v>594549.89</v>
          </cell>
          <cell r="J166">
            <v>658860.29</v>
          </cell>
          <cell r="K166">
            <v>621190.5</v>
          </cell>
          <cell r="L166">
            <v>619548.27</v>
          </cell>
          <cell r="M166">
            <v>634021.85</v>
          </cell>
          <cell r="N166">
            <v>591478.38</v>
          </cell>
          <cell r="O166">
            <v>635582.61</v>
          </cell>
          <cell r="P166">
            <v>652795.86</v>
          </cell>
          <cell r="Q166">
            <v>7385449.4500000002</v>
          </cell>
        </row>
        <row r="167">
          <cell r="A167" t="str">
            <v>Total Disposal</v>
          </cell>
          <cell r="E167">
            <v>622021.88</v>
          </cell>
          <cell r="F167">
            <v>579727.9</v>
          </cell>
          <cell r="G167">
            <v>679847.86</v>
          </cell>
          <cell r="H167">
            <v>656529.24</v>
          </cell>
          <cell r="I167">
            <v>648581.43000000005</v>
          </cell>
          <cell r="J167">
            <v>719170.45000000007</v>
          </cell>
          <cell r="K167">
            <v>678717.89</v>
          </cell>
          <cell r="L167">
            <v>673441.27</v>
          </cell>
          <cell r="M167">
            <v>686655.74</v>
          </cell>
          <cell r="N167">
            <v>642778.38</v>
          </cell>
          <cell r="O167">
            <v>682437.16999999993</v>
          </cell>
          <cell r="P167">
            <v>694323.63</v>
          </cell>
          <cell r="Q167">
            <v>7964232.8399999999</v>
          </cell>
        </row>
        <row r="169">
          <cell r="A169" t="str">
            <v>MRF Processing</v>
          </cell>
        </row>
        <row r="170">
          <cell r="A170">
            <v>40861</v>
          </cell>
          <cell r="B170" t="str">
            <v>Processing Fees MRF</v>
          </cell>
          <cell r="E170">
            <v>0</v>
          </cell>
          <cell r="F170">
            <v>0</v>
          </cell>
          <cell r="G170">
            <v>0</v>
          </cell>
          <cell r="H170">
            <v>0</v>
          </cell>
          <cell r="I170">
            <v>0</v>
          </cell>
          <cell r="J170">
            <v>0</v>
          </cell>
          <cell r="K170">
            <v>0</v>
          </cell>
          <cell r="L170">
            <v>0</v>
          </cell>
          <cell r="M170">
            <v>0</v>
          </cell>
          <cell r="N170">
            <v>0</v>
          </cell>
          <cell r="O170">
            <v>0</v>
          </cell>
          <cell r="P170">
            <v>0</v>
          </cell>
          <cell r="Q170">
            <v>0</v>
          </cell>
        </row>
        <row r="171">
          <cell r="A171">
            <v>40869</v>
          </cell>
          <cell r="B171" t="str">
            <v>Processing Fees MRF Intercompany</v>
          </cell>
          <cell r="E171">
            <v>0</v>
          </cell>
          <cell r="F171">
            <v>0</v>
          </cell>
          <cell r="G171">
            <v>0</v>
          </cell>
          <cell r="H171">
            <v>0</v>
          </cell>
          <cell r="I171">
            <v>0</v>
          </cell>
          <cell r="J171">
            <v>0</v>
          </cell>
          <cell r="K171">
            <v>0</v>
          </cell>
          <cell r="L171">
            <v>0</v>
          </cell>
          <cell r="M171">
            <v>0</v>
          </cell>
          <cell r="N171">
            <v>0</v>
          </cell>
          <cell r="O171">
            <v>0</v>
          </cell>
          <cell r="P171">
            <v>0</v>
          </cell>
          <cell r="Q171">
            <v>0</v>
          </cell>
        </row>
        <row r="172">
          <cell r="A172" t="str">
            <v>Total MRF Processing</v>
          </cell>
          <cell r="E172">
            <v>0</v>
          </cell>
          <cell r="F172">
            <v>0</v>
          </cell>
          <cell r="G172">
            <v>0</v>
          </cell>
          <cell r="H172">
            <v>0</v>
          </cell>
          <cell r="I172">
            <v>0</v>
          </cell>
          <cell r="J172">
            <v>0</v>
          </cell>
          <cell r="K172">
            <v>0</v>
          </cell>
          <cell r="L172">
            <v>0</v>
          </cell>
          <cell r="M172">
            <v>0</v>
          </cell>
          <cell r="N172">
            <v>0</v>
          </cell>
          <cell r="O172">
            <v>0</v>
          </cell>
          <cell r="P172">
            <v>0</v>
          </cell>
          <cell r="Q172">
            <v>0</v>
          </cell>
        </row>
        <row r="174">
          <cell r="A174" t="str">
            <v>Brokerage, Rebates and Taxes</v>
          </cell>
        </row>
        <row r="175">
          <cell r="A175">
            <v>41121</v>
          </cell>
          <cell r="B175" t="str">
            <v>Brokerage Cost</v>
          </cell>
          <cell r="E175">
            <v>0</v>
          </cell>
          <cell r="F175">
            <v>0</v>
          </cell>
          <cell r="G175">
            <v>0</v>
          </cell>
          <cell r="H175">
            <v>178.39</v>
          </cell>
          <cell r="I175">
            <v>0</v>
          </cell>
          <cell r="J175">
            <v>0</v>
          </cell>
          <cell r="K175">
            <v>0</v>
          </cell>
          <cell r="L175">
            <v>0</v>
          </cell>
          <cell r="M175">
            <v>0</v>
          </cell>
          <cell r="N175">
            <v>0</v>
          </cell>
          <cell r="O175">
            <v>0</v>
          </cell>
          <cell r="P175">
            <v>0</v>
          </cell>
          <cell r="Q175">
            <v>178.39</v>
          </cell>
        </row>
        <row r="176">
          <cell r="A176">
            <v>41129</v>
          </cell>
          <cell r="B176" t="str">
            <v>Brokerage Cost Intercompany</v>
          </cell>
          <cell r="E176">
            <v>0</v>
          </cell>
          <cell r="F176">
            <v>0</v>
          </cell>
          <cell r="G176">
            <v>0</v>
          </cell>
          <cell r="H176">
            <v>0</v>
          </cell>
          <cell r="I176">
            <v>0</v>
          </cell>
          <cell r="J176">
            <v>0</v>
          </cell>
          <cell r="K176">
            <v>0</v>
          </cell>
          <cell r="L176">
            <v>0</v>
          </cell>
          <cell r="M176">
            <v>0</v>
          </cell>
          <cell r="N176">
            <v>0</v>
          </cell>
          <cell r="O176">
            <v>0</v>
          </cell>
          <cell r="P176">
            <v>0</v>
          </cell>
          <cell r="Q176">
            <v>0</v>
          </cell>
        </row>
        <row r="177">
          <cell r="A177">
            <v>41131</v>
          </cell>
          <cell r="B177" t="str">
            <v>Rail Drayage Expenses</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v>41135</v>
          </cell>
          <cell r="B178" t="str">
            <v>Resale Parts - Cost of Goods Sold</v>
          </cell>
          <cell r="E178">
            <v>0</v>
          </cell>
          <cell r="F178">
            <v>0</v>
          </cell>
          <cell r="G178">
            <v>0</v>
          </cell>
          <cell r="H178">
            <v>0</v>
          </cell>
          <cell r="I178">
            <v>0</v>
          </cell>
          <cell r="J178">
            <v>0</v>
          </cell>
          <cell r="K178">
            <v>0</v>
          </cell>
          <cell r="L178">
            <v>0</v>
          </cell>
          <cell r="M178">
            <v>0</v>
          </cell>
          <cell r="N178">
            <v>0</v>
          </cell>
          <cell r="O178">
            <v>0</v>
          </cell>
          <cell r="P178">
            <v>0</v>
          </cell>
          <cell r="Q178">
            <v>0</v>
          </cell>
        </row>
        <row r="179">
          <cell r="A179">
            <v>41139</v>
          </cell>
          <cell r="B179" t="str">
            <v>Rail Drayage Expenses - Intercompany</v>
          </cell>
          <cell r="E179">
            <v>0</v>
          </cell>
          <cell r="F179">
            <v>0</v>
          </cell>
          <cell r="G179">
            <v>0</v>
          </cell>
          <cell r="H179">
            <v>0</v>
          </cell>
          <cell r="I179">
            <v>0</v>
          </cell>
          <cell r="J179">
            <v>0</v>
          </cell>
          <cell r="K179">
            <v>0</v>
          </cell>
          <cell r="L179">
            <v>0</v>
          </cell>
          <cell r="M179">
            <v>0</v>
          </cell>
          <cell r="N179">
            <v>0</v>
          </cell>
          <cell r="O179">
            <v>0</v>
          </cell>
          <cell r="P179">
            <v>0</v>
          </cell>
          <cell r="Q179">
            <v>0</v>
          </cell>
        </row>
        <row r="180">
          <cell r="A180">
            <v>41141</v>
          </cell>
          <cell r="B180" t="str">
            <v>Truck Drayage Expenses</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v>41149</v>
          </cell>
          <cell r="B181" t="str">
            <v>Truck Drayage Expenses - Intercompany</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v>41151</v>
          </cell>
          <cell r="B182" t="str">
            <v>Intermodal Expenses</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v>41201</v>
          </cell>
          <cell r="B183" t="str">
            <v>Rebates and Revenue Sharing</v>
          </cell>
          <cell r="E183">
            <v>521936.87</v>
          </cell>
          <cell r="F183">
            <v>516837.5</v>
          </cell>
          <cell r="G183">
            <v>526589.43999999994</v>
          </cell>
          <cell r="H183">
            <v>507133.7</v>
          </cell>
          <cell r="I183">
            <v>514778.73</v>
          </cell>
          <cell r="J183">
            <v>520529.95</v>
          </cell>
          <cell r="K183">
            <v>523325.23</v>
          </cell>
          <cell r="L183">
            <v>525169.91</v>
          </cell>
          <cell r="M183">
            <v>526242.24</v>
          </cell>
          <cell r="N183">
            <v>522492.7</v>
          </cell>
          <cell r="O183">
            <v>519798.37</v>
          </cell>
          <cell r="P183">
            <v>519523.19</v>
          </cell>
          <cell r="Q183">
            <v>6244357.830000001</v>
          </cell>
        </row>
        <row r="184">
          <cell r="A184">
            <v>43001</v>
          </cell>
          <cell r="B184" t="str">
            <v>Taxes and Pass Thru Fees</v>
          </cell>
          <cell r="E184">
            <v>41543.1</v>
          </cell>
          <cell r="F184">
            <v>40952.97</v>
          </cell>
          <cell r="G184">
            <v>42462.54</v>
          </cell>
          <cell r="H184">
            <v>45489.33</v>
          </cell>
          <cell r="I184">
            <v>48581.71</v>
          </cell>
          <cell r="J184">
            <v>53321.59</v>
          </cell>
          <cell r="K184">
            <v>51875.89</v>
          </cell>
          <cell r="L184">
            <v>52096.88</v>
          </cell>
          <cell r="M184">
            <v>52109.83</v>
          </cell>
          <cell r="N184">
            <v>51665.29</v>
          </cell>
          <cell r="O184">
            <v>51559.19</v>
          </cell>
          <cell r="P184">
            <v>51703.040000000001</v>
          </cell>
          <cell r="Q184">
            <v>583361.3600000001</v>
          </cell>
        </row>
        <row r="185">
          <cell r="A185">
            <v>43002</v>
          </cell>
          <cell r="B185" t="str">
            <v>WUTC Taxes</v>
          </cell>
          <cell r="E185">
            <v>0</v>
          </cell>
          <cell r="F185">
            <v>0</v>
          </cell>
          <cell r="G185">
            <v>0</v>
          </cell>
          <cell r="H185">
            <v>0</v>
          </cell>
          <cell r="I185">
            <v>0</v>
          </cell>
          <cell r="J185">
            <v>0</v>
          </cell>
          <cell r="K185">
            <v>0</v>
          </cell>
          <cell r="L185">
            <v>0</v>
          </cell>
          <cell r="M185">
            <v>0</v>
          </cell>
          <cell r="N185">
            <v>0</v>
          </cell>
          <cell r="O185">
            <v>0</v>
          </cell>
          <cell r="P185">
            <v>0</v>
          </cell>
          <cell r="Q185">
            <v>0</v>
          </cell>
        </row>
        <row r="186">
          <cell r="A186">
            <v>43090</v>
          </cell>
          <cell r="B186" t="str">
            <v>Pass Through Expenses</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v>43099</v>
          </cell>
          <cell r="B187" t="str">
            <v>Pass Through Expenses Intercompany</v>
          </cell>
          <cell r="E187">
            <v>0</v>
          </cell>
          <cell r="F187">
            <v>0</v>
          </cell>
          <cell r="G187">
            <v>0</v>
          </cell>
          <cell r="H187">
            <v>0</v>
          </cell>
          <cell r="I187">
            <v>0</v>
          </cell>
          <cell r="J187">
            <v>0</v>
          </cell>
          <cell r="K187">
            <v>0</v>
          </cell>
          <cell r="L187">
            <v>0</v>
          </cell>
          <cell r="M187">
            <v>0</v>
          </cell>
          <cell r="N187">
            <v>0</v>
          </cell>
          <cell r="O187">
            <v>0</v>
          </cell>
          <cell r="P187">
            <v>0</v>
          </cell>
          <cell r="Q187">
            <v>0</v>
          </cell>
        </row>
        <row r="188">
          <cell r="A188" t="str">
            <v>Total Brokerage, Rebates and Taxes</v>
          </cell>
          <cell r="E188">
            <v>563479.97</v>
          </cell>
          <cell r="F188">
            <v>557790.47</v>
          </cell>
          <cell r="G188">
            <v>569051.98</v>
          </cell>
          <cell r="H188">
            <v>552801.42000000004</v>
          </cell>
          <cell r="I188">
            <v>563360.43999999994</v>
          </cell>
          <cell r="J188">
            <v>573851.54</v>
          </cell>
          <cell r="K188">
            <v>575201.12</v>
          </cell>
          <cell r="L188">
            <v>577266.79</v>
          </cell>
          <cell r="M188">
            <v>578352.06999999995</v>
          </cell>
          <cell r="N188">
            <v>574157.99</v>
          </cell>
          <cell r="O188">
            <v>571357.56000000006</v>
          </cell>
          <cell r="P188">
            <v>571226.23</v>
          </cell>
          <cell r="Q188">
            <v>6827897.580000001</v>
          </cell>
        </row>
        <row r="190">
          <cell r="A190" t="str">
            <v>Recycling Materials Expense</v>
          </cell>
        </row>
        <row r="191">
          <cell r="A191">
            <v>44161</v>
          </cell>
          <cell r="B191" t="str">
            <v>Cost of Materials - OCC</v>
          </cell>
          <cell r="E191">
            <v>2426.64</v>
          </cell>
          <cell r="F191">
            <v>2389.0700000000002</v>
          </cell>
          <cell r="G191">
            <v>2400.6</v>
          </cell>
          <cell r="H191">
            <v>2445.6799999999998</v>
          </cell>
          <cell r="I191">
            <v>2403.29</v>
          </cell>
          <cell r="J191">
            <v>2402.11</v>
          </cell>
          <cell r="K191">
            <v>437.67</v>
          </cell>
          <cell r="L191">
            <v>1356.93</v>
          </cell>
          <cell r="M191">
            <v>2409.56</v>
          </cell>
          <cell r="N191">
            <v>2530.52</v>
          </cell>
          <cell r="O191">
            <v>2633.11</v>
          </cell>
          <cell r="P191">
            <v>2651.26</v>
          </cell>
          <cell r="Q191">
            <v>26486.440000000002</v>
          </cell>
        </row>
        <row r="192">
          <cell r="A192">
            <v>44162</v>
          </cell>
          <cell r="B192" t="str">
            <v>Cost of Materials - ONP</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v>44163</v>
          </cell>
          <cell r="B193" t="str">
            <v>Cost of Materials - Other Paper</v>
          </cell>
          <cell r="E193">
            <v>0</v>
          </cell>
          <cell r="F193">
            <v>0</v>
          </cell>
          <cell r="G193">
            <v>0</v>
          </cell>
          <cell r="H193">
            <v>0</v>
          </cell>
          <cell r="I193">
            <v>0</v>
          </cell>
          <cell r="J193">
            <v>0</v>
          </cell>
          <cell r="K193">
            <v>0</v>
          </cell>
          <cell r="L193">
            <v>0</v>
          </cell>
          <cell r="M193">
            <v>0</v>
          </cell>
          <cell r="N193">
            <v>0</v>
          </cell>
          <cell r="O193">
            <v>0</v>
          </cell>
          <cell r="P193">
            <v>0</v>
          </cell>
          <cell r="Q193">
            <v>0</v>
          </cell>
        </row>
        <row r="194">
          <cell r="A194">
            <v>44164</v>
          </cell>
          <cell r="B194" t="str">
            <v>Cost of Materials - Aluminum</v>
          </cell>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v>44165</v>
          </cell>
          <cell r="B195" t="str">
            <v>Cost of Materials - Metal</v>
          </cell>
          <cell r="E195">
            <v>0</v>
          </cell>
          <cell r="F195">
            <v>0</v>
          </cell>
          <cell r="G195">
            <v>0</v>
          </cell>
          <cell r="H195">
            <v>0</v>
          </cell>
          <cell r="I195">
            <v>0</v>
          </cell>
          <cell r="J195">
            <v>0</v>
          </cell>
          <cell r="K195">
            <v>0</v>
          </cell>
          <cell r="L195">
            <v>0</v>
          </cell>
          <cell r="M195">
            <v>0</v>
          </cell>
          <cell r="N195">
            <v>0</v>
          </cell>
          <cell r="O195">
            <v>0</v>
          </cell>
          <cell r="P195">
            <v>0</v>
          </cell>
          <cell r="Q195">
            <v>0</v>
          </cell>
        </row>
        <row r="196">
          <cell r="A196">
            <v>44166</v>
          </cell>
          <cell r="B196" t="str">
            <v>Cost of Materials - Glass</v>
          </cell>
          <cell r="E196">
            <v>0</v>
          </cell>
          <cell r="F196">
            <v>0</v>
          </cell>
          <cell r="G196">
            <v>0</v>
          </cell>
          <cell r="H196">
            <v>0</v>
          </cell>
          <cell r="I196">
            <v>0</v>
          </cell>
          <cell r="J196">
            <v>0</v>
          </cell>
          <cell r="K196">
            <v>0</v>
          </cell>
          <cell r="L196">
            <v>0</v>
          </cell>
          <cell r="M196">
            <v>0</v>
          </cell>
          <cell r="N196">
            <v>0</v>
          </cell>
          <cell r="O196">
            <v>0</v>
          </cell>
          <cell r="P196">
            <v>0</v>
          </cell>
          <cell r="Q196">
            <v>0</v>
          </cell>
        </row>
        <row r="197">
          <cell r="A197">
            <v>44167</v>
          </cell>
          <cell r="B197" t="str">
            <v>Cost of Materials - Plastic</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v>44168</v>
          </cell>
          <cell r="B198" t="str">
            <v>Cost of Materials - Other Recyclables</v>
          </cell>
          <cell r="E198">
            <v>0</v>
          </cell>
          <cell r="F198">
            <v>8</v>
          </cell>
          <cell r="G198">
            <v>8</v>
          </cell>
          <cell r="H198">
            <v>0</v>
          </cell>
          <cell r="I198">
            <v>8</v>
          </cell>
          <cell r="J198">
            <v>0</v>
          </cell>
          <cell r="K198">
            <v>8</v>
          </cell>
          <cell r="L198">
            <v>7</v>
          </cell>
          <cell r="M198">
            <v>0</v>
          </cell>
          <cell r="N198">
            <v>7</v>
          </cell>
          <cell r="O198">
            <v>15</v>
          </cell>
          <cell r="P198">
            <v>8</v>
          </cell>
          <cell r="Q198">
            <v>69</v>
          </cell>
        </row>
        <row r="199">
          <cell r="A199">
            <v>44169</v>
          </cell>
          <cell r="B199" t="str">
            <v>Cost of Materials - Intercompany</v>
          </cell>
          <cell r="E199">
            <v>1793.25</v>
          </cell>
          <cell r="F199">
            <v>1711</v>
          </cell>
          <cell r="G199">
            <v>2209.37</v>
          </cell>
          <cell r="H199">
            <v>2644.25</v>
          </cell>
          <cell r="I199">
            <v>3170</v>
          </cell>
          <cell r="J199">
            <v>2275.25</v>
          </cell>
          <cell r="K199">
            <v>1660.5</v>
          </cell>
          <cell r="L199">
            <v>2033.7</v>
          </cell>
          <cell r="M199">
            <v>1648</v>
          </cell>
          <cell r="N199">
            <v>2091.5500000000002</v>
          </cell>
          <cell r="O199">
            <v>2223.8000000000002</v>
          </cell>
          <cell r="P199">
            <v>2182.25</v>
          </cell>
          <cell r="Q199">
            <v>25642.92</v>
          </cell>
        </row>
        <row r="200">
          <cell r="A200">
            <v>44261</v>
          </cell>
          <cell r="B200" t="str">
            <v>Cost of Materials - Organics</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v>44262</v>
          </cell>
          <cell r="B201" t="str">
            <v>Cost of Materials - Clean Wood</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A202">
            <v>44263</v>
          </cell>
          <cell r="B202" t="str">
            <v>Cost of Materials - Landscaping Materials</v>
          </cell>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Total Recycling Materials Expense</v>
          </cell>
          <cell r="E203">
            <v>4219.8899999999994</v>
          </cell>
          <cell r="F203">
            <v>4108.07</v>
          </cell>
          <cell r="G203">
            <v>4617.9699999999993</v>
          </cell>
          <cell r="H203">
            <v>5089.93</v>
          </cell>
          <cell r="I203">
            <v>5581.29</v>
          </cell>
          <cell r="J203">
            <v>4677.3600000000006</v>
          </cell>
          <cell r="K203">
            <v>2106.17</v>
          </cell>
          <cell r="L203">
            <v>3397.63</v>
          </cell>
          <cell r="M203">
            <v>4057.56</v>
          </cell>
          <cell r="N203">
            <v>4629.07</v>
          </cell>
          <cell r="O203">
            <v>4871.91</v>
          </cell>
          <cell r="P203">
            <v>4841.51</v>
          </cell>
          <cell r="Q203">
            <v>52198.36</v>
          </cell>
        </row>
        <row r="205">
          <cell r="A205" t="str">
            <v>Other Expense</v>
          </cell>
        </row>
        <row r="206">
          <cell r="A206">
            <v>47000</v>
          </cell>
          <cell r="B206" t="str">
            <v>Cost of Containers Sold</v>
          </cell>
          <cell r="E206">
            <v>0</v>
          </cell>
          <cell r="F206">
            <v>0</v>
          </cell>
          <cell r="G206">
            <v>0</v>
          </cell>
          <cell r="H206">
            <v>0</v>
          </cell>
          <cell r="I206">
            <v>0</v>
          </cell>
          <cell r="J206">
            <v>0</v>
          </cell>
          <cell r="K206">
            <v>0</v>
          </cell>
          <cell r="L206">
            <v>0</v>
          </cell>
          <cell r="M206">
            <v>0</v>
          </cell>
          <cell r="N206">
            <v>0</v>
          </cell>
          <cell r="O206">
            <v>0</v>
          </cell>
          <cell r="P206">
            <v>0</v>
          </cell>
          <cell r="Q206">
            <v>0</v>
          </cell>
        </row>
        <row r="207">
          <cell r="A207">
            <v>47001</v>
          </cell>
          <cell r="B207" t="str">
            <v>Cost of Equipment Sold</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v>47010</v>
          </cell>
          <cell r="B208" t="str">
            <v>Tire Processing Expenses</v>
          </cell>
          <cell r="E208">
            <v>0</v>
          </cell>
          <cell r="F208">
            <v>0</v>
          </cell>
          <cell r="G208">
            <v>0</v>
          </cell>
          <cell r="H208">
            <v>205.8</v>
          </cell>
          <cell r="I208">
            <v>0</v>
          </cell>
          <cell r="J208">
            <v>0</v>
          </cell>
          <cell r="K208">
            <v>0</v>
          </cell>
          <cell r="L208">
            <v>0</v>
          </cell>
          <cell r="M208">
            <v>0</v>
          </cell>
          <cell r="N208">
            <v>0</v>
          </cell>
          <cell r="O208">
            <v>0</v>
          </cell>
          <cell r="P208">
            <v>0</v>
          </cell>
          <cell r="Q208">
            <v>205.8</v>
          </cell>
        </row>
        <row r="209">
          <cell r="A209">
            <v>47019</v>
          </cell>
          <cell r="B209" t="str">
            <v>Tire Processing Expenses - Intercompany</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Total Other Expense</v>
          </cell>
          <cell r="E210">
            <v>0</v>
          </cell>
          <cell r="F210">
            <v>0</v>
          </cell>
          <cell r="G210">
            <v>0</v>
          </cell>
          <cell r="H210">
            <v>205.8</v>
          </cell>
          <cell r="I210">
            <v>0</v>
          </cell>
          <cell r="J210">
            <v>0</v>
          </cell>
          <cell r="K210">
            <v>0</v>
          </cell>
          <cell r="L210">
            <v>0</v>
          </cell>
          <cell r="M210">
            <v>0</v>
          </cell>
          <cell r="N210">
            <v>0</v>
          </cell>
          <cell r="O210">
            <v>0</v>
          </cell>
          <cell r="P210">
            <v>0</v>
          </cell>
          <cell r="Q210">
            <v>205.8</v>
          </cell>
        </row>
        <row r="212">
          <cell r="A212" t="str">
            <v>Total Revenue Reductions</v>
          </cell>
          <cell r="E212">
            <v>1189721.74</v>
          </cell>
          <cell r="F212">
            <v>1141626.44</v>
          </cell>
          <cell r="G212">
            <v>1253517.81</v>
          </cell>
          <cell r="H212">
            <v>1214626.3900000001</v>
          </cell>
          <cell r="I212">
            <v>1217523.1600000001</v>
          </cell>
          <cell r="J212">
            <v>1297699.3500000001</v>
          </cell>
          <cell r="K212">
            <v>1256025.1800000002</v>
          </cell>
          <cell r="L212">
            <v>1254105.69</v>
          </cell>
          <cell r="M212">
            <v>1269065.3700000001</v>
          </cell>
          <cell r="N212">
            <v>1221565.4399999999</v>
          </cell>
          <cell r="O212">
            <v>1258666.6400000001</v>
          </cell>
          <cell r="P212">
            <v>1270391.3700000001</v>
          </cell>
          <cell r="Q212">
            <v>14844534.580000002</v>
          </cell>
        </row>
        <row r="214">
          <cell r="A214" t="str">
            <v>Net Revenue</v>
          </cell>
          <cell r="E214">
            <v>1649704.8499999999</v>
          </cell>
          <cell r="F214">
            <v>1670090.42</v>
          </cell>
          <cell r="G214">
            <v>1660254.0099999998</v>
          </cell>
          <cell r="H214">
            <v>1709411.48</v>
          </cell>
          <cell r="I214">
            <v>1713337.4899999993</v>
          </cell>
          <cell r="J214">
            <v>1707541.0700000003</v>
          </cell>
          <cell r="K214">
            <v>1724323.2199999993</v>
          </cell>
          <cell r="L214">
            <v>1700976.4799999995</v>
          </cell>
          <cell r="M214">
            <v>1726553.38</v>
          </cell>
          <cell r="N214">
            <v>1737484.1700000004</v>
          </cell>
          <cell r="O214">
            <v>1724550.3099999996</v>
          </cell>
          <cell r="P214">
            <v>1708899.85</v>
          </cell>
          <cell r="Q214">
            <v>20433126.73</v>
          </cell>
        </row>
        <row r="216">
          <cell r="A216" t="str">
            <v>Cost of Operations</v>
          </cell>
        </row>
        <row r="217">
          <cell r="A217" t="str">
            <v>Labor</v>
          </cell>
        </row>
        <row r="218">
          <cell r="A218">
            <v>50010</v>
          </cell>
          <cell r="B218" t="str">
            <v>Salaries</v>
          </cell>
          <cell r="E218">
            <v>0</v>
          </cell>
          <cell r="F218">
            <v>0</v>
          </cell>
          <cell r="G218">
            <v>0</v>
          </cell>
          <cell r="H218">
            <v>0</v>
          </cell>
          <cell r="I218">
            <v>0</v>
          </cell>
          <cell r="J218">
            <v>0</v>
          </cell>
          <cell r="K218">
            <v>0</v>
          </cell>
          <cell r="L218">
            <v>0</v>
          </cell>
          <cell r="M218">
            <v>0</v>
          </cell>
          <cell r="N218">
            <v>0</v>
          </cell>
          <cell r="O218">
            <v>0</v>
          </cell>
          <cell r="P218">
            <v>0</v>
          </cell>
          <cell r="Q218">
            <v>0</v>
          </cell>
        </row>
        <row r="219">
          <cell r="A219">
            <v>50020</v>
          </cell>
          <cell r="B219" t="str">
            <v>Wages Regular</v>
          </cell>
          <cell r="E219">
            <v>164883.42000000001</v>
          </cell>
          <cell r="F219">
            <v>163593.57</v>
          </cell>
          <cell r="G219">
            <v>188109.33</v>
          </cell>
          <cell r="H219">
            <v>179849.71</v>
          </cell>
          <cell r="I219">
            <v>172347.9</v>
          </cell>
          <cell r="J219">
            <v>187859.47</v>
          </cell>
          <cell r="K219">
            <v>178348.24</v>
          </cell>
          <cell r="L219">
            <v>182091.36</v>
          </cell>
          <cell r="M219">
            <v>176392.37000000002</v>
          </cell>
          <cell r="N219">
            <v>178231.65999999997</v>
          </cell>
          <cell r="O219">
            <v>171402.89</v>
          </cell>
          <cell r="P219">
            <v>200565.78999999998</v>
          </cell>
          <cell r="Q219">
            <v>2143675.71</v>
          </cell>
        </row>
        <row r="220">
          <cell r="A220">
            <v>50025</v>
          </cell>
          <cell r="B220" t="str">
            <v>Wages O.T.</v>
          </cell>
          <cell r="E220">
            <v>32984.839999999997</v>
          </cell>
          <cell r="F220">
            <v>9544.4</v>
          </cell>
          <cell r="G220">
            <v>22471.78</v>
          </cell>
          <cell r="H220">
            <v>31363.030000000002</v>
          </cell>
          <cell r="I220">
            <v>49805.09</v>
          </cell>
          <cell r="J220">
            <v>35207.21</v>
          </cell>
          <cell r="K220">
            <v>36825.21</v>
          </cell>
          <cell r="L220">
            <v>33200.26</v>
          </cell>
          <cell r="M220">
            <v>40758.67</v>
          </cell>
          <cell r="N220">
            <v>31022.81</v>
          </cell>
          <cell r="O220">
            <v>51285.26</v>
          </cell>
          <cell r="P220">
            <v>33854.409999999996</v>
          </cell>
          <cell r="Q220">
            <v>408322.97</v>
          </cell>
        </row>
        <row r="221">
          <cell r="A221">
            <v>50035</v>
          </cell>
          <cell r="B221" t="str">
            <v>Safety Bonuses</v>
          </cell>
          <cell r="E221">
            <v>4800</v>
          </cell>
          <cell r="F221">
            <v>4800</v>
          </cell>
          <cell r="G221">
            <v>4800</v>
          </cell>
          <cell r="H221">
            <v>4800</v>
          </cell>
          <cell r="I221">
            <v>5550</v>
          </cell>
          <cell r="J221">
            <v>5550</v>
          </cell>
          <cell r="K221">
            <v>5550</v>
          </cell>
          <cell r="L221">
            <v>5550</v>
          </cell>
          <cell r="M221">
            <v>3500</v>
          </cell>
          <cell r="N221">
            <v>3500</v>
          </cell>
          <cell r="O221">
            <v>4800</v>
          </cell>
          <cell r="P221">
            <v>-8000</v>
          </cell>
          <cell r="Q221">
            <v>45200</v>
          </cell>
        </row>
        <row r="222">
          <cell r="A222">
            <v>50036</v>
          </cell>
          <cell r="B222" t="str">
            <v>Other Bonus/Commission - Non-Safety</v>
          </cell>
          <cell r="E222">
            <v>0</v>
          </cell>
          <cell r="F222">
            <v>0</v>
          </cell>
          <cell r="G222">
            <v>0</v>
          </cell>
          <cell r="H222">
            <v>0</v>
          </cell>
          <cell r="I222">
            <v>0</v>
          </cell>
          <cell r="J222">
            <v>0</v>
          </cell>
          <cell r="K222">
            <v>0</v>
          </cell>
          <cell r="L222">
            <v>0</v>
          </cell>
          <cell r="M222">
            <v>0</v>
          </cell>
          <cell r="N222">
            <v>0</v>
          </cell>
          <cell r="O222">
            <v>0</v>
          </cell>
          <cell r="P222">
            <v>0</v>
          </cell>
          <cell r="Q222">
            <v>0</v>
          </cell>
        </row>
        <row r="223">
          <cell r="A223">
            <v>50045</v>
          </cell>
          <cell r="B223" t="str">
            <v>Contract Labor</v>
          </cell>
          <cell r="E223">
            <v>0</v>
          </cell>
          <cell r="F223">
            <v>0</v>
          </cell>
          <cell r="G223">
            <v>0</v>
          </cell>
          <cell r="H223">
            <v>0</v>
          </cell>
          <cell r="I223">
            <v>0</v>
          </cell>
          <cell r="J223">
            <v>0</v>
          </cell>
          <cell r="K223">
            <v>4788.33</v>
          </cell>
          <cell r="L223">
            <v>3663.38</v>
          </cell>
          <cell r="M223">
            <v>2786.12</v>
          </cell>
          <cell r="N223">
            <v>7835.02</v>
          </cell>
          <cell r="O223">
            <v>2360.66</v>
          </cell>
          <cell r="P223">
            <v>120.48</v>
          </cell>
          <cell r="Q223">
            <v>21553.989999999998</v>
          </cell>
        </row>
        <row r="224">
          <cell r="A224">
            <v>50050</v>
          </cell>
          <cell r="B224" t="str">
            <v>Payroll Taxes</v>
          </cell>
          <cell r="E224">
            <v>25189.960000000003</v>
          </cell>
          <cell r="F224">
            <v>18251.73</v>
          </cell>
          <cell r="G224">
            <v>20679.02</v>
          </cell>
          <cell r="H224">
            <v>21039.350000000002</v>
          </cell>
          <cell r="I224">
            <v>21060.63</v>
          </cell>
          <cell r="J224">
            <v>22770.019999999997</v>
          </cell>
          <cell r="K224">
            <v>23082.989999999998</v>
          </cell>
          <cell r="L224">
            <v>21413.860000000004</v>
          </cell>
          <cell r="M224">
            <v>22297.15</v>
          </cell>
          <cell r="N224">
            <v>19721.989999999998</v>
          </cell>
          <cell r="O224">
            <v>24041.16</v>
          </cell>
          <cell r="P224">
            <v>17044.59</v>
          </cell>
          <cell r="Q224">
            <v>256592.45</v>
          </cell>
        </row>
        <row r="225">
          <cell r="A225">
            <v>50060</v>
          </cell>
          <cell r="B225" t="str">
            <v>Group Insurance</v>
          </cell>
          <cell r="E225">
            <v>-52</v>
          </cell>
          <cell r="F225">
            <v>52</v>
          </cell>
          <cell r="G225">
            <v>400</v>
          </cell>
          <cell r="H225">
            <v>400</v>
          </cell>
          <cell r="I225">
            <v>400</v>
          </cell>
          <cell r="J225">
            <v>400</v>
          </cell>
          <cell r="K225">
            <v>400.77</v>
          </cell>
          <cell r="L225">
            <v>348</v>
          </cell>
          <cell r="M225">
            <v>400</v>
          </cell>
          <cell r="N225">
            <v>400</v>
          </cell>
          <cell r="O225">
            <v>1.54</v>
          </cell>
          <cell r="P225">
            <v>-913.13</v>
          </cell>
          <cell r="Q225">
            <v>2237.1799999999998</v>
          </cell>
        </row>
        <row r="226">
          <cell r="A226">
            <v>50065</v>
          </cell>
          <cell r="B226" t="str">
            <v>Vacation Pay</v>
          </cell>
          <cell r="E226">
            <v>19746.13</v>
          </cell>
          <cell r="F226">
            <v>10715.919999999998</v>
          </cell>
          <cell r="G226">
            <v>10164.220000000001</v>
          </cell>
          <cell r="H226">
            <v>13775.17</v>
          </cell>
          <cell r="I226">
            <v>12214.41</v>
          </cell>
          <cell r="J226">
            <v>9839.7799999999988</v>
          </cell>
          <cell r="K226">
            <v>16829.84</v>
          </cell>
          <cell r="L226">
            <v>10619.08</v>
          </cell>
          <cell r="M226">
            <v>20174.8</v>
          </cell>
          <cell r="N226">
            <v>7964.8900000000012</v>
          </cell>
          <cell r="O226">
            <v>28346.93</v>
          </cell>
          <cell r="P226">
            <v>21322.129999999997</v>
          </cell>
          <cell r="Q226">
            <v>181713.30000000002</v>
          </cell>
        </row>
        <row r="227">
          <cell r="A227">
            <v>50070</v>
          </cell>
          <cell r="B227" t="str">
            <v>Sick Pay</v>
          </cell>
          <cell r="E227">
            <v>0</v>
          </cell>
          <cell r="F227">
            <v>0</v>
          </cell>
          <cell r="G227">
            <v>0</v>
          </cell>
          <cell r="H227">
            <v>0</v>
          </cell>
          <cell r="I227">
            <v>0</v>
          </cell>
          <cell r="J227">
            <v>0</v>
          </cell>
          <cell r="K227">
            <v>0</v>
          </cell>
          <cell r="L227">
            <v>0</v>
          </cell>
          <cell r="M227">
            <v>0</v>
          </cell>
          <cell r="N227">
            <v>0</v>
          </cell>
          <cell r="O227">
            <v>0</v>
          </cell>
          <cell r="P227">
            <v>0</v>
          </cell>
          <cell r="Q227">
            <v>0</v>
          </cell>
        </row>
        <row r="228">
          <cell r="A228">
            <v>50086</v>
          </cell>
          <cell r="B228" t="str">
            <v>Safety and Training</v>
          </cell>
          <cell r="E228">
            <v>157.5</v>
          </cell>
          <cell r="F228">
            <v>172.5</v>
          </cell>
          <cell r="G228">
            <v>808.28</v>
          </cell>
          <cell r="H228">
            <v>-442.5</v>
          </cell>
          <cell r="I228">
            <v>965.32</v>
          </cell>
          <cell r="J228">
            <v>0</v>
          </cell>
          <cell r="K228">
            <v>0</v>
          </cell>
          <cell r="L228">
            <v>0</v>
          </cell>
          <cell r="M228">
            <v>25</v>
          </cell>
          <cell r="N228">
            <v>675</v>
          </cell>
          <cell r="O228">
            <v>0</v>
          </cell>
          <cell r="P228">
            <v>0</v>
          </cell>
          <cell r="Q228">
            <v>2361.1</v>
          </cell>
        </row>
        <row r="229">
          <cell r="A229">
            <v>50087</v>
          </cell>
          <cell r="B229" t="str">
            <v>Drug Testing</v>
          </cell>
          <cell r="E229">
            <v>60</v>
          </cell>
          <cell r="F229">
            <v>294</v>
          </cell>
          <cell r="G229">
            <v>180</v>
          </cell>
          <cell r="H229">
            <v>60</v>
          </cell>
          <cell r="I229">
            <v>180</v>
          </cell>
          <cell r="J229">
            <v>0</v>
          </cell>
          <cell r="K229">
            <v>660</v>
          </cell>
          <cell r="L229">
            <v>180</v>
          </cell>
          <cell r="M229">
            <v>480</v>
          </cell>
          <cell r="N229">
            <v>360</v>
          </cell>
          <cell r="O229">
            <v>180</v>
          </cell>
          <cell r="P229">
            <v>120</v>
          </cell>
          <cell r="Q229">
            <v>2754</v>
          </cell>
        </row>
        <row r="230">
          <cell r="A230">
            <v>50090</v>
          </cell>
          <cell r="B230" t="str">
            <v>Uniforms</v>
          </cell>
          <cell r="E230">
            <v>4074.6600000000003</v>
          </cell>
          <cell r="F230">
            <v>3623.04</v>
          </cell>
          <cell r="G230">
            <v>5198.9500000000007</v>
          </cell>
          <cell r="H230">
            <v>3689.49</v>
          </cell>
          <cell r="I230">
            <v>10448.56</v>
          </cell>
          <cell r="J230">
            <v>4504.9699999999993</v>
          </cell>
          <cell r="K230">
            <v>4758.2000000000007</v>
          </cell>
          <cell r="L230">
            <v>10818.759999999998</v>
          </cell>
          <cell r="M230">
            <v>4750.04</v>
          </cell>
          <cell r="N230">
            <v>7936.8100000000013</v>
          </cell>
          <cell r="O230">
            <v>4016.29</v>
          </cell>
          <cell r="P230">
            <v>3616.1000000000004</v>
          </cell>
          <cell r="Q230">
            <v>67435.87</v>
          </cell>
        </row>
        <row r="231">
          <cell r="A231">
            <v>50115</v>
          </cell>
          <cell r="B231" t="str">
            <v>Pension and Profit Sharing</v>
          </cell>
          <cell r="E231">
            <v>28983.06</v>
          </cell>
          <cell r="F231">
            <v>25738.78</v>
          </cell>
          <cell r="G231">
            <v>27512.51</v>
          </cell>
          <cell r="H231">
            <v>29149.510000000002</v>
          </cell>
          <cell r="I231">
            <v>28747.71</v>
          </cell>
          <cell r="J231">
            <v>30320.410000000003</v>
          </cell>
          <cell r="K231">
            <v>30592.95</v>
          </cell>
          <cell r="L231">
            <v>30361.019999999997</v>
          </cell>
          <cell r="M231">
            <v>30798.07</v>
          </cell>
          <cell r="N231">
            <v>28965.410000000003</v>
          </cell>
          <cell r="O231">
            <v>29195.13</v>
          </cell>
          <cell r="P231">
            <v>27681.32</v>
          </cell>
          <cell r="Q231">
            <v>348045.87999999995</v>
          </cell>
        </row>
        <row r="232">
          <cell r="A232">
            <v>50116</v>
          </cell>
          <cell r="B232" t="str">
            <v>Union Benefit Expense</v>
          </cell>
          <cell r="E232">
            <v>75002.37000000001</v>
          </cell>
          <cell r="F232">
            <v>76004.59</v>
          </cell>
          <cell r="G232">
            <v>72736.17</v>
          </cell>
          <cell r="H232">
            <v>70560.600000000006</v>
          </cell>
          <cell r="I232">
            <v>73715.539999999994</v>
          </cell>
          <cell r="J232">
            <v>76036.11</v>
          </cell>
          <cell r="K232">
            <v>76033.8</v>
          </cell>
          <cell r="L232">
            <v>76047.17</v>
          </cell>
          <cell r="M232">
            <v>75995.589999999982</v>
          </cell>
          <cell r="N232">
            <v>77106.5</v>
          </cell>
          <cell r="O232">
            <v>74405.170000000013</v>
          </cell>
          <cell r="P232">
            <v>74519.92</v>
          </cell>
          <cell r="Q232">
            <v>898163.53</v>
          </cell>
        </row>
        <row r="233">
          <cell r="A233">
            <v>50117</v>
          </cell>
          <cell r="B233" t="str">
            <v>Union Pension</v>
          </cell>
          <cell r="E233">
            <v>0</v>
          </cell>
          <cell r="F233">
            <v>0</v>
          </cell>
          <cell r="G233">
            <v>0</v>
          </cell>
          <cell r="H233">
            <v>0</v>
          </cell>
          <cell r="I233">
            <v>0</v>
          </cell>
          <cell r="J233">
            <v>0</v>
          </cell>
          <cell r="K233">
            <v>0</v>
          </cell>
          <cell r="L233">
            <v>0</v>
          </cell>
          <cell r="M233">
            <v>0</v>
          </cell>
          <cell r="N233">
            <v>0</v>
          </cell>
          <cell r="O233">
            <v>0</v>
          </cell>
          <cell r="P233">
            <v>0</v>
          </cell>
          <cell r="Q233">
            <v>0</v>
          </cell>
        </row>
        <row r="234">
          <cell r="A234">
            <v>50148</v>
          </cell>
          <cell r="B234" t="str">
            <v>Allocated Exp In - District</v>
          </cell>
          <cell r="E234">
            <v>0</v>
          </cell>
          <cell r="F234">
            <v>0</v>
          </cell>
          <cell r="G234">
            <v>0</v>
          </cell>
          <cell r="H234">
            <v>0</v>
          </cell>
          <cell r="I234">
            <v>0</v>
          </cell>
          <cell r="J234">
            <v>0</v>
          </cell>
          <cell r="K234">
            <v>0</v>
          </cell>
          <cell r="L234">
            <v>0</v>
          </cell>
          <cell r="M234">
            <v>0</v>
          </cell>
          <cell r="N234">
            <v>0</v>
          </cell>
          <cell r="O234">
            <v>0</v>
          </cell>
          <cell r="P234">
            <v>0</v>
          </cell>
          <cell r="Q234">
            <v>0</v>
          </cell>
        </row>
        <row r="235">
          <cell r="A235">
            <v>50149</v>
          </cell>
          <cell r="B235" t="str">
            <v>Allocated Exp In Out - District</v>
          </cell>
          <cell r="E235">
            <v>0</v>
          </cell>
          <cell r="F235">
            <v>0</v>
          </cell>
          <cell r="G235">
            <v>0</v>
          </cell>
          <cell r="H235">
            <v>0</v>
          </cell>
          <cell r="I235">
            <v>0</v>
          </cell>
          <cell r="J235">
            <v>0</v>
          </cell>
          <cell r="K235">
            <v>0</v>
          </cell>
          <cell r="L235">
            <v>0</v>
          </cell>
          <cell r="M235">
            <v>0</v>
          </cell>
          <cell r="N235">
            <v>0</v>
          </cell>
          <cell r="O235">
            <v>0</v>
          </cell>
          <cell r="P235">
            <v>0</v>
          </cell>
          <cell r="Q235">
            <v>0</v>
          </cell>
        </row>
        <row r="236">
          <cell r="A236">
            <v>50335</v>
          </cell>
          <cell r="B236" t="str">
            <v>Miscellaneous</v>
          </cell>
          <cell r="E236">
            <v>0</v>
          </cell>
          <cell r="F236">
            <v>0</v>
          </cell>
          <cell r="G236">
            <v>0</v>
          </cell>
          <cell r="H236">
            <v>0</v>
          </cell>
          <cell r="I236">
            <v>0</v>
          </cell>
          <cell r="J236">
            <v>0</v>
          </cell>
          <cell r="K236">
            <v>0</v>
          </cell>
          <cell r="L236">
            <v>0</v>
          </cell>
          <cell r="M236">
            <v>0</v>
          </cell>
          <cell r="N236">
            <v>0</v>
          </cell>
          <cell r="O236">
            <v>0</v>
          </cell>
          <cell r="P236">
            <v>0</v>
          </cell>
          <cell r="Q236">
            <v>0</v>
          </cell>
        </row>
        <row r="237">
          <cell r="A237">
            <v>50900</v>
          </cell>
          <cell r="B237" t="str">
            <v>Capitalized Costs</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A238">
            <v>50998</v>
          </cell>
          <cell r="B238" t="str">
            <v>Allocation Out - District</v>
          </cell>
          <cell r="E238">
            <v>0</v>
          </cell>
          <cell r="F238">
            <v>0</v>
          </cell>
          <cell r="G238">
            <v>0</v>
          </cell>
          <cell r="H238">
            <v>0</v>
          </cell>
          <cell r="I238">
            <v>0</v>
          </cell>
          <cell r="J238">
            <v>0</v>
          </cell>
          <cell r="K238">
            <v>0</v>
          </cell>
          <cell r="L238">
            <v>0</v>
          </cell>
          <cell r="M238">
            <v>0</v>
          </cell>
          <cell r="N238">
            <v>0</v>
          </cell>
          <cell r="O238">
            <v>0</v>
          </cell>
          <cell r="P238">
            <v>0</v>
          </cell>
          <cell r="Q238">
            <v>0</v>
          </cell>
        </row>
        <row r="239">
          <cell r="A239">
            <v>50999</v>
          </cell>
          <cell r="B239" t="str">
            <v>Allocation Out - Out District</v>
          </cell>
          <cell r="E239">
            <v>0</v>
          </cell>
          <cell r="F239">
            <v>0</v>
          </cell>
          <cell r="G239">
            <v>0</v>
          </cell>
          <cell r="H239">
            <v>0</v>
          </cell>
          <cell r="I239">
            <v>0</v>
          </cell>
          <cell r="J239">
            <v>0</v>
          </cell>
          <cell r="K239">
            <v>0</v>
          </cell>
          <cell r="L239">
            <v>0</v>
          </cell>
          <cell r="M239">
            <v>0</v>
          </cell>
          <cell r="N239">
            <v>0</v>
          </cell>
          <cell r="O239">
            <v>0</v>
          </cell>
          <cell r="P239">
            <v>0</v>
          </cell>
          <cell r="Q239">
            <v>0</v>
          </cell>
        </row>
        <row r="240">
          <cell r="A240" t="str">
            <v>Total Labor</v>
          </cell>
          <cell r="E240">
            <v>355829.94</v>
          </cell>
          <cell r="F240">
            <v>312790.53000000003</v>
          </cell>
          <cell r="G240">
            <v>353060.25999999995</v>
          </cell>
          <cell r="H240">
            <v>354244.36</v>
          </cell>
          <cell r="I240">
            <v>375435.16</v>
          </cell>
          <cell r="J240">
            <v>372487.97</v>
          </cell>
          <cell r="K240">
            <v>377870.32999999996</v>
          </cell>
          <cell r="L240">
            <v>374292.89</v>
          </cell>
          <cell r="M240">
            <v>378357.81</v>
          </cell>
          <cell r="N240">
            <v>363720.08999999997</v>
          </cell>
          <cell r="O240">
            <v>390035.03</v>
          </cell>
          <cell r="P240">
            <v>369931.60999999993</v>
          </cell>
          <cell r="Q240">
            <v>4378055.9800000004</v>
          </cell>
        </row>
        <row r="242">
          <cell r="A242" t="str">
            <v>Truck Fixed Expenses</v>
          </cell>
        </row>
        <row r="243">
          <cell r="A243">
            <v>51148</v>
          </cell>
          <cell r="B243" t="str">
            <v>Allocation In - District</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v>51149</v>
          </cell>
          <cell r="B244" t="str">
            <v>Allocation In - Out District</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v>51175</v>
          </cell>
          <cell r="B245" t="str">
            <v>Equipment/Vehicle Rental</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v>51275</v>
          </cell>
          <cell r="B246" t="str">
            <v>Property Taxes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v>51295</v>
          </cell>
          <cell r="B247" t="str">
            <v>Licenses</v>
          </cell>
          <cell r="E247">
            <v>7094.03</v>
          </cell>
          <cell r="F247">
            <v>5283.39</v>
          </cell>
          <cell r="G247">
            <v>6038.79</v>
          </cell>
          <cell r="H247">
            <v>6260.76</v>
          </cell>
          <cell r="I247">
            <v>7130.37</v>
          </cell>
          <cell r="J247">
            <v>6495.12</v>
          </cell>
          <cell r="K247">
            <v>7155.12</v>
          </cell>
          <cell r="L247">
            <v>8517.26</v>
          </cell>
          <cell r="M247">
            <v>6025.42</v>
          </cell>
          <cell r="N247">
            <v>6730.71</v>
          </cell>
          <cell r="O247">
            <v>6040.84</v>
          </cell>
          <cell r="P247">
            <v>7017.82</v>
          </cell>
          <cell r="Q247">
            <v>79789.63</v>
          </cell>
        </row>
        <row r="248">
          <cell r="A248">
            <v>51335</v>
          </cell>
          <cell r="B248" t="str">
            <v>Miscellaneous</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v>51998</v>
          </cell>
          <cell r="B249" t="str">
            <v>Allocation Out - District</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A250">
            <v>51999</v>
          </cell>
          <cell r="B250" t="str">
            <v>Allocation Out - Out District</v>
          </cell>
          <cell r="E250">
            <v>0</v>
          </cell>
          <cell r="F250">
            <v>0</v>
          </cell>
          <cell r="G250">
            <v>0</v>
          </cell>
          <cell r="H250">
            <v>0</v>
          </cell>
          <cell r="I250">
            <v>0</v>
          </cell>
          <cell r="J250">
            <v>0</v>
          </cell>
          <cell r="K250">
            <v>0</v>
          </cell>
          <cell r="L250">
            <v>0</v>
          </cell>
          <cell r="M250">
            <v>0</v>
          </cell>
          <cell r="N250">
            <v>0</v>
          </cell>
          <cell r="O250">
            <v>0</v>
          </cell>
          <cell r="P250">
            <v>0</v>
          </cell>
          <cell r="Q250">
            <v>0</v>
          </cell>
        </row>
        <row r="251">
          <cell r="A251" t="str">
            <v>Total Truck Fixed Expenses</v>
          </cell>
          <cell r="E251">
            <v>7094.03</v>
          </cell>
          <cell r="F251">
            <v>5283.39</v>
          </cell>
          <cell r="G251">
            <v>6038.79</v>
          </cell>
          <cell r="H251">
            <v>6260.76</v>
          </cell>
          <cell r="I251">
            <v>7130.37</v>
          </cell>
          <cell r="J251">
            <v>6495.12</v>
          </cell>
          <cell r="K251">
            <v>7155.12</v>
          </cell>
          <cell r="L251">
            <v>8517.26</v>
          </cell>
          <cell r="M251">
            <v>6025.42</v>
          </cell>
          <cell r="N251">
            <v>6730.71</v>
          </cell>
          <cell r="O251">
            <v>6040.84</v>
          </cell>
          <cell r="P251">
            <v>7017.82</v>
          </cell>
          <cell r="Q251">
            <v>79789.63</v>
          </cell>
        </row>
        <row r="253">
          <cell r="A253" t="str">
            <v>Truck Variable Expenses</v>
          </cell>
        </row>
        <row r="254">
          <cell r="A254">
            <v>52010</v>
          </cell>
          <cell r="B254" t="str">
            <v>Salaries</v>
          </cell>
          <cell r="E254">
            <v>0</v>
          </cell>
          <cell r="F254">
            <v>0</v>
          </cell>
          <cell r="G254">
            <v>0</v>
          </cell>
          <cell r="H254">
            <v>0</v>
          </cell>
          <cell r="I254">
            <v>0</v>
          </cell>
          <cell r="J254">
            <v>0</v>
          </cell>
          <cell r="K254">
            <v>0</v>
          </cell>
          <cell r="L254">
            <v>0</v>
          </cell>
          <cell r="M254">
            <v>0</v>
          </cell>
          <cell r="N254">
            <v>0</v>
          </cell>
          <cell r="O254">
            <v>0</v>
          </cell>
          <cell r="P254">
            <v>0</v>
          </cell>
          <cell r="Q254">
            <v>0</v>
          </cell>
        </row>
        <row r="255">
          <cell r="A255">
            <v>52020</v>
          </cell>
          <cell r="B255" t="str">
            <v>Wages Regular</v>
          </cell>
          <cell r="E255">
            <v>41831.43</v>
          </cell>
          <cell r="F255">
            <v>31547.360000000001</v>
          </cell>
          <cell r="G255">
            <v>41785.230000000003</v>
          </cell>
          <cell r="H255">
            <v>41270.26</v>
          </cell>
          <cell r="I255">
            <v>32339.71</v>
          </cell>
          <cell r="J255">
            <v>31241.200000000001</v>
          </cell>
          <cell r="K255">
            <v>37276.75</v>
          </cell>
          <cell r="L255">
            <v>38079.120000000003</v>
          </cell>
          <cell r="M255">
            <v>35899.410000000003</v>
          </cell>
          <cell r="N255">
            <v>39332.589999999997</v>
          </cell>
          <cell r="O255">
            <v>37890.239999999998</v>
          </cell>
          <cell r="P255">
            <v>44055.94</v>
          </cell>
          <cell r="Q255">
            <v>452549.24000000005</v>
          </cell>
        </row>
        <row r="256">
          <cell r="A256">
            <v>52025</v>
          </cell>
          <cell r="B256" t="str">
            <v>Wages O.T.</v>
          </cell>
          <cell r="E256">
            <v>7524.35</v>
          </cell>
          <cell r="F256">
            <v>4047.27</v>
          </cell>
          <cell r="G256">
            <v>4760.2299999999996</v>
          </cell>
          <cell r="H256">
            <v>4152.5200000000004</v>
          </cell>
          <cell r="I256">
            <v>5808.01</v>
          </cell>
          <cell r="J256">
            <v>4035.92</v>
          </cell>
          <cell r="K256">
            <v>11119.38</v>
          </cell>
          <cell r="L256">
            <v>2971.58</v>
          </cell>
          <cell r="M256">
            <v>6964.42</v>
          </cell>
          <cell r="N256">
            <v>4824.8500000000004</v>
          </cell>
          <cell r="O256">
            <v>7793.34</v>
          </cell>
          <cell r="P256">
            <v>5555.18</v>
          </cell>
          <cell r="Q256">
            <v>69557.049999999988</v>
          </cell>
        </row>
        <row r="257">
          <cell r="A257">
            <v>52035</v>
          </cell>
          <cell r="B257" t="str">
            <v>Safety Bonuses</v>
          </cell>
          <cell r="E257">
            <v>1250</v>
          </cell>
          <cell r="F257">
            <v>1250</v>
          </cell>
          <cell r="G257">
            <v>1250</v>
          </cell>
          <cell r="H257">
            <v>1250</v>
          </cell>
          <cell r="I257">
            <v>2000</v>
          </cell>
          <cell r="J257">
            <v>2000</v>
          </cell>
          <cell r="K257">
            <v>2000</v>
          </cell>
          <cell r="L257">
            <v>2000</v>
          </cell>
          <cell r="M257">
            <v>1000</v>
          </cell>
          <cell r="N257">
            <v>1000</v>
          </cell>
          <cell r="O257">
            <v>1200</v>
          </cell>
          <cell r="P257">
            <v>-2000</v>
          </cell>
          <cell r="Q257">
            <v>14200</v>
          </cell>
        </row>
        <row r="258">
          <cell r="A258">
            <v>52036</v>
          </cell>
          <cell r="B258" t="str">
            <v>Other Bonus/Commission - Non-Safety</v>
          </cell>
          <cell r="E258">
            <v>0</v>
          </cell>
          <cell r="F258">
            <v>0</v>
          </cell>
          <cell r="G258">
            <v>0</v>
          </cell>
          <cell r="H258">
            <v>0</v>
          </cell>
          <cell r="I258">
            <v>0</v>
          </cell>
          <cell r="J258">
            <v>0</v>
          </cell>
          <cell r="K258">
            <v>0</v>
          </cell>
          <cell r="L258">
            <v>0</v>
          </cell>
          <cell r="M258">
            <v>0</v>
          </cell>
          <cell r="N258">
            <v>0</v>
          </cell>
          <cell r="O258">
            <v>0</v>
          </cell>
          <cell r="P258">
            <v>0</v>
          </cell>
          <cell r="Q258">
            <v>0</v>
          </cell>
        </row>
        <row r="259">
          <cell r="A259">
            <v>52045</v>
          </cell>
          <cell r="B259" t="str">
            <v>Contract Labor</v>
          </cell>
          <cell r="E259">
            <v>0</v>
          </cell>
          <cell r="F259">
            <v>0</v>
          </cell>
          <cell r="G259">
            <v>0</v>
          </cell>
          <cell r="H259">
            <v>0</v>
          </cell>
          <cell r="I259">
            <v>0</v>
          </cell>
          <cell r="J259">
            <v>0</v>
          </cell>
          <cell r="K259">
            <v>0</v>
          </cell>
          <cell r="L259">
            <v>0</v>
          </cell>
          <cell r="M259">
            <v>0</v>
          </cell>
          <cell r="N259">
            <v>0</v>
          </cell>
          <cell r="O259">
            <v>0</v>
          </cell>
          <cell r="P259">
            <v>0</v>
          </cell>
          <cell r="Q259">
            <v>0</v>
          </cell>
        </row>
        <row r="260">
          <cell r="A260">
            <v>52050</v>
          </cell>
          <cell r="B260" t="str">
            <v>Payroll Taxes</v>
          </cell>
          <cell r="E260">
            <v>5936.87</v>
          </cell>
          <cell r="F260">
            <v>3515.19</v>
          </cell>
          <cell r="G260">
            <v>4535.6499999999996</v>
          </cell>
          <cell r="H260">
            <v>4653.75</v>
          </cell>
          <cell r="I260">
            <v>4561.24</v>
          </cell>
          <cell r="J260">
            <v>5119.2299999999996</v>
          </cell>
          <cell r="K260">
            <v>5503.32</v>
          </cell>
          <cell r="L260">
            <v>4465.1099999999997</v>
          </cell>
          <cell r="M260">
            <v>4260.3100000000004</v>
          </cell>
          <cell r="N260">
            <v>4002.25</v>
          </cell>
          <cell r="O260">
            <v>5640.4</v>
          </cell>
          <cell r="P260">
            <v>3070</v>
          </cell>
          <cell r="Q260">
            <v>55263.32</v>
          </cell>
        </row>
        <row r="261">
          <cell r="A261">
            <v>52060</v>
          </cell>
          <cell r="B261" t="str">
            <v>Group Insurance</v>
          </cell>
          <cell r="E261">
            <v>-159</v>
          </cell>
          <cell r="F261">
            <v>-159</v>
          </cell>
          <cell r="G261">
            <v>561.5</v>
          </cell>
          <cell r="H261">
            <v>720.5</v>
          </cell>
          <cell r="I261">
            <v>641</v>
          </cell>
          <cell r="J261">
            <v>641</v>
          </cell>
          <cell r="K261">
            <v>641</v>
          </cell>
          <cell r="L261">
            <v>641</v>
          </cell>
          <cell r="M261">
            <v>561.5</v>
          </cell>
          <cell r="N261">
            <v>720.5</v>
          </cell>
          <cell r="O261">
            <v>641</v>
          </cell>
          <cell r="P261">
            <v>511.58</v>
          </cell>
          <cell r="Q261">
            <v>5962.58</v>
          </cell>
        </row>
        <row r="262">
          <cell r="A262">
            <v>52065</v>
          </cell>
          <cell r="B262" t="str">
            <v>Vacation Pay</v>
          </cell>
          <cell r="E262">
            <v>5737.5</v>
          </cell>
          <cell r="F262">
            <v>2090.71</v>
          </cell>
          <cell r="G262">
            <v>1979.73</v>
          </cell>
          <cell r="H262">
            <v>3044.17</v>
          </cell>
          <cell r="I262">
            <v>1571.02</v>
          </cell>
          <cell r="J262">
            <v>4642.26</v>
          </cell>
          <cell r="K262">
            <v>3319.05</v>
          </cell>
          <cell r="L262">
            <v>1557.75</v>
          </cell>
          <cell r="M262">
            <v>5888.63</v>
          </cell>
          <cell r="N262">
            <v>2065.0500000000002</v>
          </cell>
          <cell r="O262">
            <v>3190.34</v>
          </cell>
          <cell r="P262">
            <v>2387</v>
          </cell>
          <cell r="Q262">
            <v>37473.21</v>
          </cell>
        </row>
        <row r="263">
          <cell r="A263">
            <v>52070</v>
          </cell>
          <cell r="B263" t="str">
            <v>Sick Pay</v>
          </cell>
          <cell r="E263">
            <v>0</v>
          </cell>
          <cell r="F263">
            <v>0</v>
          </cell>
          <cell r="G263">
            <v>111.2</v>
          </cell>
          <cell r="H263">
            <v>903.6</v>
          </cell>
          <cell r="I263">
            <v>-301.2</v>
          </cell>
          <cell r="J263">
            <v>114.8</v>
          </cell>
          <cell r="K263">
            <v>229.6</v>
          </cell>
          <cell r="L263">
            <v>-114.8</v>
          </cell>
          <cell r="M263">
            <v>0</v>
          </cell>
          <cell r="N263">
            <v>0</v>
          </cell>
          <cell r="O263">
            <v>0</v>
          </cell>
          <cell r="P263">
            <v>0</v>
          </cell>
          <cell r="Q263">
            <v>943.2</v>
          </cell>
        </row>
        <row r="264">
          <cell r="A264">
            <v>52086</v>
          </cell>
          <cell r="B264" t="str">
            <v>Safety and Training</v>
          </cell>
          <cell r="E264">
            <v>313.67</v>
          </cell>
          <cell r="F264">
            <v>337.9</v>
          </cell>
          <cell r="G264">
            <v>464.12</v>
          </cell>
          <cell r="H264">
            <v>898.81</v>
          </cell>
          <cell r="I264">
            <v>1000.19</v>
          </cell>
          <cell r="J264">
            <v>951.13</v>
          </cell>
          <cell r="K264">
            <v>348.03</v>
          </cell>
          <cell r="L264">
            <v>1085.5</v>
          </cell>
          <cell r="M264">
            <v>0</v>
          </cell>
          <cell r="N264">
            <v>252.45</v>
          </cell>
          <cell r="O264">
            <v>0</v>
          </cell>
          <cell r="P264">
            <v>1352.06</v>
          </cell>
          <cell r="Q264">
            <v>7003.8600000000006</v>
          </cell>
        </row>
        <row r="265">
          <cell r="A265">
            <v>52087</v>
          </cell>
          <cell r="B265" t="str">
            <v>Drug Screening</v>
          </cell>
          <cell r="E265">
            <v>0</v>
          </cell>
          <cell r="F265">
            <v>0</v>
          </cell>
          <cell r="G265">
            <v>0</v>
          </cell>
          <cell r="H265">
            <v>0</v>
          </cell>
          <cell r="I265">
            <v>0</v>
          </cell>
          <cell r="J265">
            <v>0</v>
          </cell>
          <cell r="K265">
            <v>0</v>
          </cell>
          <cell r="L265">
            <v>0</v>
          </cell>
          <cell r="M265">
            <v>0</v>
          </cell>
          <cell r="N265">
            <v>0</v>
          </cell>
          <cell r="O265">
            <v>0</v>
          </cell>
          <cell r="P265">
            <v>0</v>
          </cell>
          <cell r="Q265">
            <v>0</v>
          </cell>
        </row>
        <row r="266">
          <cell r="A266">
            <v>52090</v>
          </cell>
          <cell r="B266" t="str">
            <v>Uniforms</v>
          </cell>
          <cell r="E266">
            <v>300.83</v>
          </cell>
          <cell r="F266">
            <v>353.71</v>
          </cell>
          <cell r="G266">
            <v>389.7</v>
          </cell>
          <cell r="H266">
            <v>320.22000000000003</v>
          </cell>
          <cell r="I266">
            <v>296.99</v>
          </cell>
          <cell r="J266">
            <v>450.43</v>
          </cell>
          <cell r="K266">
            <v>428.66</v>
          </cell>
          <cell r="L266">
            <v>1034.03</v>
          </cell>
          <cell r="M266">
            <v>250.15</v>
          </cell>
          <cell r="N266">
            <v>3123.18</v>
          </cell>
          <cell r="O266">
            <v>276.32</v>
          </cell>
          <cell r="P266">
            <v>308.07</v>
          </cell>
          <cell r="Q266">
            <v>7532.2899999999991</v>
          </cell>
        </row>
        <row r="267">
          <cell r="A267">
            <v>52115</v>
          </cell>
          <cell r="B267" t="str">
            <v>Pension and Profit Sharing</v>
          </cell>
          <cell r="E267">
            <v>4010.46</v>
          </cell>
          <cell r="F267">
            <v>3565.56</v>
          </cell>
          <cell r="G267">
            <v>3834.74</v>
          </cell>
          <cell r="H267">
            <v>3873.02</v>
          </cell>
          <cell r="I267">
            <v>3977.37</v>
          </cell>
          <cell r="J267">
            <v>4220.3500000000004</v>
          </cell>
          <cell r="K267">
            <v>4228.8599999999997</v>
          </cell>
          <cell r="L267">
            <v>4197.5600000000004</v>
          </cell>
          <cell r="M267">
            <v>4257.6400000000003</v>
          </cell>
          <cell r="N267">
            <v>4035.58</v>
          </cell>
          <cell r="O267">
            <v>4052.24</v>
          </cell>
          <cell r="P267">
            <v>3832.52</v>
          </cell>
          <cell r="Q267">
            <v>48085.9</v>
          </cell>
        </row>
        <row r="268">
          <cell r="A268">
            <v>52116</v>
          </cell>
          <cell r="B268" t="str">
            <v>Union Benefit Expense</v>
          </cell>
          <cell r="E268">
            <v>11221.99</v>
          </cell>
          <cell r="F268">
            <v>11221.61</v>
          </cell>
          <cell r="G268">
            <v>8963.65</v>
          </cell>
          <cell r="H268">
            <v>10117.1</v>
          </cell>
          <cell r="I268">
            <v>10108.799999999999</v>
          </cell>
          <cell r="J268">
            <v>10108.799999999999</v>
          </cell>
          <cell r="K268">
            <v>10108.799999999999</v>
          </cell>
          <cell r="L268">
            <v>10108.799999999999</v>
          </cell>
          <cell r="M268">
            <v>10102.129999999999</v>
          </cell>
          <cell r="N268">
            <v>10118.73</v>
          </cell>
          <cell r="O268">
            <v>8978.93</v>
          </cell>
          <cell r="P268">
            <v>9916.0499999999993</v>
          </cell>
          <cell r="Q268">
            <v>121075.39</v>
          </cell>
        </row>
        <row r="269">
          <cell r="A269">
            <v>52117</v>
          </cell>
          <cell r="B269" t="str">
            <v>Union Pension</v>
          </cell>
          <cell r="E269">
            <v>0</v>
          </cell>
          <cell r="F269">
            <v>0</v>
          </cell>
          <cell r="G269">
            <v>0</v>
          </cell>
          <cell r="H269">
            <v>0</v>
          </cell>
          <cell r="I269">
            <v>0</v>
          </cell>
          <cell r="J269">
            <v>0</v>
          </cell>
          <cell r="K269">
            <v>0</v>
          </cell>
          <cell r="L269">
            <v>0</v>
          </cell>
          <cell r="M269">
            <v>0</v>
          </cell>
          <cell r="N269">
            <v>0</v>
          </cell>
          <cell r="O269">
            <v>0</v>
          </cell>
          <cell r="P269">
            <v>0</v>
          </cell>
          <cell r="Q269">
            <v>0</v>
          </cell>
        </row>
        <row r="270">
          <cell r="A270">
            <v>52120</v>
          </cell>
          <cell r="B270" t="str">
            <v>Parts and Materials</v>
          </cell>
          <cell r="E270">
            <v>41193.56</v>
          </cell>
          <cell r="F270">
            <v>42024.94</v>
          </cell>
          <cell r="G270">
            <v>38734.660000000003</v>
          </cell>
          <cell r="H270">
            <v>21757.73</v>
          </cell>
          <cell r="I270">
            <v>38676.519999999997</v>
          </cell>
          <cell r="J270">
            <v>21919.95</v>
          </cell>
          <cell r="K270">
            <v>34237.410000000003</v>
          </cell>
          <cell r="L270">
            <v>36723.200000000004</v>
          </cell>
          <cell r="M270">
            <v>30874.03</v>
          </cell>
          <cell r="N270">
            <v>23554.1</v>
          </cell>
          <cell r="O270">
            <v>38660.959999999999</v>
          </cell>
          <cell r="P270">
            <v>71007.829999999987</v>
          </cell>
          <cell r="Q270">
            <v>439364.89</v>
          </cell>
        </row>
        <row r="271">
          <cell r="A271">
            <v>52125</v>
          </cell>
          <cell r="B271" t="str">
            <v>Operating Supplies</v>
          </cell>
          <cell r="E271">
            <v>450.54</v>
          </cell>
          <cell r="F271">
            <v>864.08</v>
          </cell>
          <cell r="G271">
            <v>1556.99</v>
          </cell>
          <cell r="H271">
            <v>537.54</v>
          </cell>
          <cell r="I271">
            <v>1099.93</v>
          </cell>
          <cell r="J271">
            <v>712.27</v>
          </cell>
          <cell r="K271">
            <v>5197.97</v>
          </cell>
          <cell r="L271">
            <v>-137.46</v>
          </cell>
          <cell r="M271">
            <v>1851.48</v>
          </cell>
          <cell r="N271">
            <v>2157.91</v>
          </cell>
          <cell r="O271">
            <v>2427.54</v>
          </cell>
          <cell r="P271">
            <v>1259.3</v>
          </cell>
          <cell r="Q271">
            <v>17978.09</v>
          </cell>
        </row>
        <row r="272">
          <cell r="A272">
            <v>52135</v>
          </cell>
          <cell r="B272" t="str">
            <v>Equipment and Maint Repair</v>
          </cell>
          <cell r="E272">
            <v>1311.54</v>
          </cell>
          <cell r="F272">
            <v>0</v>
          </cell>
          <cell r="G272">
            <v>1331.95</v>
          </cell>
          <cell r="H272">
            <v>2045.95</v>
          </cell>
          <cell r="I272">
            <v>0</v>
          </cell>
          <cell r="J272">
            <v>829.81</v>
          </cell>
          <cell r="K272">
            <v>0</v>
          </cell>
          <cell r="L272">
            <v>606.65</v>
          </cell>
          <cell r="M272">
            <v>0</v>
          </cell>
          <cell r="N272">
            <v>19.89</v>
          </cell>
          <cell r="O272">
            <v>0</v>
          </cell>
          <cell r="P272">
            <v>4997.33</v>
          </cell>
          <cell r="Q272">
            <v>11143.119999999999</v>
          </cell>
        </row>
        <row r="273">
          <cell r="A273">
            <v>52140</v>
          </cell>
          <cell r="B273" t="str">
            <v>Tires</v>
          </cell>
          <cell r="E273">
            <v>10747.01</v>
          </cell>
          <cell r="F273">
            <v>20260.900000000001</v>
          </cell>
          <cell r="G273">
            <v>12967.76</v>
          </cell>
          <cell r="H273">
            <v>15725.04</v>
          </cell>
          <cell r="I273">
            <v>18198.22</v>
          </cell>
          <cell r="J273">
            <v>22108.07</v>
          </cell>
          <cell r="K273">
            <v>15799.4</v>
          </cell>
          <cell r="L273">
            <v>23775.3</v>
          </cell>
          <cell r="M273">
            <v>38329.33</v>
          </cell>
          <cell r="N273">
            <v>6596.26</v>
          </cell>
          <cell r="O273">
            <v>14714.42</v>
          </cell>
          <cell r="P273">
            <v>23906.22</v>
          </cell>
          <cell r="Q273">
            <v>223127.93</v>
          </cell>
        </row>
        <row r="274">
          <cell r="A274">
            <v>52142</v>
          </cell>
          <cell r="B274" t="str">
            <v>Fuel Expense</v>
          </cell>
          <cell r="E274">
            <v>90672.87</v>
          </cell>
          <cell r="F274">
            <v>84188.88</v>
          </cell>
          <cell r="G274">
            <v>96017.58</v>
          </cell>
          <cell r="H274">
            <v>104369.3</v>
          </cell>
          <cell r="I274">
            <v>97844</v>
          </cell>
          <cell r="J274">
            <v>100692.82</v>
          </cell>
          <cell r="K274">
            <v>101529.68</v>
          </cell>
          <cell r="L274">
            <v>100169.49</v>
          </cell>
          <cell r="M274">
            <v>104198.62999999999</v>
          </cell>
          <cell r="N274">
            <v>102536.13</v>
          </cell>
          <cell r="O274">
            <v>101351.78</v>
          </cell>
          <cell r="P274">
            <v>108470.82</v>
          </cell>
          <cell r="Q274">
            <v>1192041.98</v>
          </cell>
        </row>
        <row r="275">
          <cell r="A275">
            <v>52143</v>
          </cell>
          <cell r="B275" t="str">
            <v>Transmontagne Fuel</v>
          </cell>
          <cell r="E275">
            <v>0</v>
          </cell>
          <cell r="F275">
            <v>0</v>
          </cell>
          <cell r="G275">
            <v>0</v>
          </cell>
          <cell r="H275">
            <v>0</v>
          </cell>
          <cell r="I275">
            <v>0</v>
          </cell>
          <cell r="J275">
            <v>0</v>
          </cell>
          <cell r="K275">
            <v>0</v>
          </cell>
          <cell r="L275">
            <v>0</v>
          </cell>
          <cell r="M275">
            <v>0</v>
          </cell>
          <cell r="N275">
            <v>0</v>
          </cell>
          <cell r="O275">
            <v>0</v>
          </cell>
          <cell r="P275">
            <v>0</v>
          </cell>
          <cell r="Q275">
            <v>0</v>
          </cell>
        </row>
        <row r="276">
          <cell r="A276">
            <v>52144</v>
          </cell>
          <cell r="B276" t="str">
            <v>Urea Expense</v>
          </cell>
          <cell r="E276">
            <v>0</v>
          </cell>
          <cell r="F276">
            <v>0</v>
          </cell>
          <cell r="G276">
            <v>0</v>
          </cell>
          <cell r="H276">
            <v>0</v>
          </cell>
          <cell r="I276">
            <v>0</v>
          </cell>
          <cell r="J276">
            <v>0</v>
          </cell>
          <cell r="K276">
            <v>0</v>
          </cell>
          <cell r="L276">
            <v>0</v>
          </cell>
          <cell r="M276">
            <v>0</v>
          </cell>
          <cell r="N276">
            <v>0</v>
          </cell>
          <cell r="O276">
            <v>0</v>
          </cell>
          <cell r="P276">
            <v>0</v>
          </cell>
          <cell r="Q276">
            <v>0</v>
          </cell>
        </row>
        <row r="277">
          <cell r="A277">
            <v>52146</v>
          </cell>
          <cell r="B277" t="str">
            <v>Oil and Grease</v>
          </cell>
          <cell r="E277">
            <v>1875.42</v>
          </cell>
          <cell r="F277">
            <v>3140.6</v>
          </cell>
          <cell r="G277">
            <v>5599.47</v>
          </cell>
          <cell r="H277">
            <v>2698.4</v>
          </cell>
          <cell r="I277">
            <v>3948.29</v>
          </cell>
          <cell r="J277">
            <v>2749.6</v>
          </cell>
          <cell r="K277">
            <v>7146.81</v>
          </cell>
          <cell r="L277">
            <v>2889.82</v>
          </cell>
          <cell r="M277">
            <v>9639.18</v>
          </cell>
          <cell r="N277">
            <v>6672.23</v>
          </cell>
          <cell r="O277">
            <v>11463.27</v>
          </cell>
          <cell r="P277">
            <v>-1288.0899999999999</v>
          </cell>
          <cell r="Q277">
            <v>56535</v>
          </cell>
        </row>
        <row r="278">
          <cell r="A278">
            <v>52147</v>
          </cell>
          <cell r="B278" t="str">
            <v>Outside Repairs</v>
          </cell>
          <cell r="E278">
            <v>8076.3899999999994</v>
          </cell>
          <cell r="F278">
            <v>4057.67</v>
          </cell>
          <cell r="G278">
            <v>2887.37</v>
          </cell>
          <cell r="H278">
            <v>4718.95</v>
          </cell>
          <cell r="I278">
            <v>7256.5</v>
          </cell>
          <cell r="J278">
            <v>4191.84</v>
          </cell>
          <cell r="K278">
            <v>8112.14</v>
          </cell>
          <cell r="L278">
            <v>5106.9299999999994</v>
          </cell>
          <cell r="M278">
            <v>11697.4</v>
          </cell>
          <cell r="N278">
            <v>2871.95</v>
          </cell>
          <cell r="O278">
            <v>2463.9499999999998</v>
          </cell>
          <cell r="P278">
            <v>2818.3500000000004</v>
          </cell>
          <cell r="Q278">
            <v>64259.439999999995</v>
          </cell>
        </row>
        <row r="279">
          <cell r="A279">
            <v>52148</v>
          </cell>
          <cell r="B279" t="str">
            <v>Allocated Exp In - District</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A280">
            <v>52149</v>
          </cell>
          <cell r="B280" t="str">
            <v>Allocated Exp In Out - District</v>
          </cell>
          <cell r="E280">
            <v>0</v>
          </cell>
          <cell r="F280">
            <v>0</v>
          </cell>
          <cell r="G280">
            <v>0</v>
          </cell>
          <cell r="H280">
            <v>0</v>
          </cell>
          <cell r="I280">
            <v>0</v>
          </cell>
          <cell r="J280">
            <v>0</v>
          </cell>
          <cell r="K280">
            <v>0</v>
          </cell>
          <cell r="L280">
            <v>0</v>
          </cell>
          <cell r="M280">
            <v>0</v>
          </cell>
          <cell r="N280">
            <v>0</v>
          </cell>
          <cell r="O280">
            <v>0</v>
          </cell>
          <cell r="P280">
            <v>0</v>
          </cell>
          <cell r="Q280">
            <v>0</v>
          </cell>
        </row>
        <row r="281">
          <cell r="A281">
            <v>52150</v>
          </cell>
          <cell r="B281" t="str">
            <v>Utilities</v>
          </cell>
          <cell r="E281">
            <v>3181.16</v>
          </cell>
          <cell r="F281">
            <v>2292.6799999999998</v>
          </cell>
          <cell r="G281">
            <v>2139.2399999999998</v>
          </cell>
          <cell r="H281">
            <v>1852.79</v>
          </cell>
          <cell r="I281">
            <v>1236.6600000000001</v>
          </cell>
          <cell r="J281">
            <v>1066.23</v>
          </cell>
          <cell r="K281">
            <v>890.6</v>
          </cell>
          <cell r="L281">
            <v>864.21</v>
          </cell>
          <cell r="M281">
            <v>875.77</v>
          </cell>
          <cell r="N281">
            <v>889.61</v>
          </cell>
          <cell r="O281">
            <v>1635.02</v>
          </cell>
          <cell r="P281">
            <v>2991.91</v>
          </cell>
          <cell r="Q281">
            <v>19915.88</v>
          </cell>
        </row>
        <row r="282">
          <cell r="A282">
            <v>52165</v>
          </cell>
          <cell r="B282" t="str">
            <v>Communications</v>
          </cell>
          <cell r="E282">
            <v>1324.81</v>
          </cell>
          <cell r="F282">
            <v>1312.75</v>
          </cell>
          <cell r="G282">
            <v>1300.6099999999999</v>
          </cell>
          <cell r="H282">
            <v>1324.91</v>
          </cell>
          <cell r="I282">
            <v>1652.06</v>
          </cell>
          <cell r="J282">
            <v>1336.3</v>
          </cell>
          <cell r="K282">
            <v>1291.19</v>
          </cell>
          <cell r="L282">
            <v>1252.44</v>
          </cell>
          <cell r="M282">
            <v>1871.82</v>
          </cell>
          <cell r="N282">
            <v>1105.6099999999999</v>
          </cell>
          <cell r="O282">
            <v>1351.41</v>
          </cell>
          <cell r="P282">
            <v>1424.14</v>
          </cell>
          <cell r="Q282">
            <v>16548.05</v>
          </cell>
        </row>
        <row r="283">
          <cell r="A283">
            <v>52170</v>
          </cell>
          <cell r="B283" t="str">
            <v>Real Estate Rentals</v>
          </cell>
          <cell r="E283">
            <v>0</v>
          </cell>
          <cell r="F283">
            <v>0</v>
          </cell>
          <cell r="G283">
            <v>0</v>
          </cell>
          <cell r="H283">
            <v>0</v>
          </cell>
          <cell r="I283">
            <v>0</v>
          </cell>
          <cell r="J283">
            <v>0</v>
          </cell>
          <cell r="K283">
            <v>0</v>
          </cell>
          <cell r="L283">
            <v>0</v>
          </cell>
          <cell r="M283">
            <v>0</v>
          </cell>
          <cell r="N283">
            <v>0</v>
          </cell>
          <cell r="O283">
            <v>0</v>
          </cell>
          <cell r="P283">
            <v>0</v>
          </cell>
          <cell r="Q283">
            <v>0</v>
          </cell>
        </row>
        <row r="284">
          <cell r="A284">
            <v>52172</v>
          </cell>
          <cell r="B284" t="str">
            <v>Chassis Lease Expense</v>
          </cell>
          <cell r="E284">
            <v>0</v>
          </cell>
          <cell r="F284">
            <v>0</v>
          </cell>
          <cell r="G284">
            <v>0</v>
          </cell>
          <cell r="H284">
            <v>0</v>
          </cell>
          <cell r="I284">
            <v>0</v>
          </cell>
          <cell r="J284">
            <v>0</v>
          </cell>
          <cell r="K284">
            <v>0</v>
          </cell>
          <cell r="L284">
            <v>0</v>
          </cell>
          <cell r="M284">
            <v>0</v>
          </cell>
          <cell r="N284">
            <v>0</v>
          </cell>
          <cell r="O284">
            <v>0</v>
          </cell>
          <cell r="P284">
            <v>0</v>
          </cell>
          <cell r="Q284">
            <v>0</v>
          </cell>
        </row>
        <row r="285">
          <cell r="A285">
            <v>52175</v>
          </cell>
          <cell r="B285" t="str">
            <v>Equip/Vehicle Rental</v>
          </cell>
          <cell r="E285">
            <v>230.74</v>
          </cell>
          <cell r="F285">
            <v>0</v>
          </cell>
          <cell r="G285">
            <v>0</v>
          </cell>
          <cell r="H285">
            <v>0</v>
          </cell>
          <cell r="I285">
            <v>0</v>
          </cell>
          <cell r="J285">
            <v>0</v>
          </cell>
          <cell r="K285">
            <v>0</v>
          </cell>
          <cell r="L285">
            <v>0</v>
          </cell>
          <cell r="M285">
            <v>0</v>
          </cell>
          <cell r="N285">
            <v>0</v>
          </cell>
          <cell r="O285">
            <v>0</v>
          </cell>
          <cell r="P285">
            <v>0</v>
          </cell>
          <cell r="Q285">
            <v>230.74</v>
          </cell>
        </row>
        <row r="286">
          <cell r="A286">
            <v>52181</v>
          </cell>
          <cell r="B286" t="str">
            <v>Freight</v>
          </cell>
          <cell r="E286">
            <v>0</v>
          </cell>
          <cell r="F286">
            <v>0</v>
          </cell>
          <cell r="G286">
            <v>0</v>
          </cell>
          <cell r="H286">
            <v>16.23</v>
          </cell>
          <cell r="I286">
            <v>369.59000000000003</v>
          </cell>
          <cell r="J286">
            <v>0</v>
          </cell>
          <cell r="K286">
            <v>0</v>
          </cell>
          <cell r="L286">
            <v>95.38</v>
          </cell>
          <cell r="M286">
            <v>0</v>
          </cell>
          <cell r="N286">
            <v>0</v>
          </cell>
          <cell r="O286">
            <v>0</v>
          </cell>
          <cell r="P286">
            <v>103.97</v>
          </cell>
          <cell r="Q286">
            <v>585.17000000000007</v>
          </cell>
        </row>
        <row r="287">
          <cell r="A287">
            <v>52182</v>
          </cell>
          <cell r="B287" t="str">
            <v>Towing Expense</v>
          </cell>
          <cell r="E287">
            <v>455.28</v>
          </cell>
          <cell r="F287">
            <v>428.18</v>
          </cell>
          <cell r="G287">
            <v>195.12</v>
          </cell>
          <cell r="H287">
            <v>627.72</v>
          </cell>
          <cell r="I287">
            <v>1626</v>
          </cell>
          <cell r="J287">
            <v>0</v>
          </cell>
          <cell r="K287">
            <v>569.1</v>
          </cell>
          <cell r="L287">
            <v>0</v>
          </cell>
          <cell r="M287">
            <v>238.48</v>
          </cell>
          <cell r="N287">
            <v>0</v>
          </cell>
          <cell r="O287">
            <v>661.24</v>
          </cell>
          <cell r="P287">
            <v>514.9</v>
          </cell>
          <cell r="Q287">
            <v>5316.0199999999995</v>
          </cell>
        </row>
        <row r="288">
          <cell r="A288">
            <v>52185</v>
          </cell>
          <cell r="B288" t="str">
            <v>Travel</v>
          </cell>
          <cell r="E288">
            <v>0</v>
          </cell>
          <cell r="F288">
            <v>0</v>
          </cell>
          <cell r="G288">
            <v>0</v>
          </cell>
          <cell r="H288">
            <v>0</v>
          </cell>
          <cell r="I288">
            <v>0</v>
          </cell>
          <cell r="J288">
            <v>0</v>
          </cell>
          <cell r="K288">
            <v>0</v>
          </cell>
          <cell r="L288">
            <v>0</v>
          </cell>
          <cell r="M288">
            <v>0</v>
          </cell>
          <cell r="N288">
            <v>0</v>
          </cell>
          <cell r="O288">
            <v>0</v>
          </cell>
          <cell r="P288">
            <v>0</v>
          </cell>
          <cell r="Q288">
            <v>0</v>
          </cell>
        </row>
        <row r="289">
          <cell r="A289">
            <v>52200</v>
          </cell>
          <cell r="B289" t="str">
            <v>Office Supply and Equip</v>
          </cell>
          <cell r="E289">
            <v>302.27999999999997</v>
          </cell>
          <cell r="F289">
            <v>504.92</v>
          </cell>
          <cell r="G289">
            <v>245.31</v>
          </cell>
          <cell r="H289">
            <v>1615.6</v>
          </cell>
          <cell r="I289">
            <v>152.86000000000001</v>
          </cell>
          <cell r="J289">
            <v>155.44</v>
          </cell>
          <cell r="K289">
            <v>66.27</v>
          </cell>
          <cell r="L289">
            <v>678.01</v>
          </cell>
          <cell r="M289">
            <v>154.47999999999999</v>
          </cell>
          <cell r="N289">
            <v>1193.94</v>
          </cell>
          <cell r="O289">
            <v>147.13</v>
          </cell>
          <cell r="P289">
            <v>809.46</v>
          </cell>
          <cell r="Q289">
            <v>6025.7</v>
          </cell>
        </row>
        <row r="290">
          <cell r="A290">
            <v>52275</v>
          </cell>
          <cell r="B290" t="str">
            <v>Property Taxes</v>
          </cell>
          <cell r="E290">
            <v>0</v>
          </cell>
          <cell r="F290">
            <v>0</v>
          </cell>
          <cell r="G290">
            <v>0</v>
          </cell>
          <cell r="H290">
            <v>0</v>
          </cell>
          <cell r="I290">
            <v>0</v>
          </cell>
          <cell r="J290">
            <v>0</v>
          </cell>
          <cell r="K290">
            <v>0</v>
          </cell>
          <cell r="L290">
            <v>0</v>
          </cell>
          <cell r="M290">
            <v>0</v>
          </cell>
          <cell r="N290">
            <v>0</v>
          </cell>
          <cell r="O290">
            <v>0</v>
          </cell>
          <cell r="P290">
            <v>0</v>
          </cell>
          <cell r="Q290">
            <v>0</v>
          </cell>
        </row>
        <row r="291">
          <cell r="A291">
            <v>52335</v>
          </cell>
          <cell r="B291" t="str">
            <v>Miscellaneous</v>
          </cell>
          <cell r="E291">
            <v>27</v>
          </cell>
          <cell r="F291">
            <v>0</v>
          </cell>
          <cell r="G291">
            <v>13.5</v>
          </cell>
          <cell r="H291">
            <v>0</v>
          </cell>
          <cell r="I291">
            <v>0</v>
          </cell>
          <cell r="J291">
            <v>0</v>
          </cell>
          <cell r="K291">
            <v>0</v>
          </cell>
          <cell r="L291">
            <v>0</v>
          </cell>
          <cell r="M291">
            <v>0</v>
          </cell>
          <cell r="N291">
            <v>0</v>
          </cell>
          <cell r="O291">
            <v>0</v>
          </cell>
          <cell r="P291">
            <v>0</v>
          </cell>
          <cell r="Q291">
            <v>40.5</v>
          </cell>
        </row>
        <row r="292">
          <cell r="A292">
            <v>52900</v>
          </cell>
          <cell r="B292" t="str">
            <v>Capitalized Costs</v>
          </cell>
          <cell r="E292">
            <v>0</v>
          </cell>
          <cell r="F292">
            <v>0</v>
          </cell>
          <cell r="G292">
            <v>0</v>
          </cell>
          <cell r="H292">
            <v>0</v>
          </cell>
          <cell r="I292">
            <v>0</v>
          </cell>
          <cell r="J292">
            <v>0</v>
          </cell>
          <cell r="K292">
            <v>0</v>
          </cell>
          <cell r="L292">
            <v>0</v>
          </cell>
          <cell r="M292">
            <v>0</v>
          </cell>
          <cell r="N292">
            <v>0</v>
          </cell>
          <cell r="O292">
            <v>0</v>
          </cell>
          <cell r="P292">
            <v>0</v>
          </cell>
          <cell r="Q292">
            <v>0</v>
          </cell>
        </row>
        <row r="293">
          <cell r="A293">
            <v>52901</v>
          </cell>
          <cell r="B293" t="str">
            <v>Costs Awaiting Capitilization</v>
          </cell>
          <cell r="E293">
            <v>0</v>
          </cell>
          <cell r="F293">
            <v>0</v>
          </cell>
          <cell r="G293">
            <v>0</v>
          </cell>
          <cell r="H293">
            <v>0</v>
          </cell>
          <cell r="I293">
            <v>0</v>
          </cell>
          <cell r="J293">
            <v>0</v>
          </cell>
          <cell r="K293">
            <v>0</v>
          </cell>
          <cell r="L293">
            <v>0</v>
          </cell>
          <cell r="M293">
            <v>0</v>
          </cell>
          <cell r="N293">
            <v>0</v>
          </cell>
          <cell r="O293">
            <v>0</v>
          </cell>
          <cell r="P293">
            <v>0</v>
          </cell>
          <cell r="Q293">
            <v>0</v>
          </cell>
        </row>
        <row r="294">
          <cell r="A294">
            <v>52998</v>
          </cell>
          <cell r="B294" t="str">
            <v>Allocation Out - District</v>
          </cell>
          <cell r="E294">
            <v>0</v>
          </cell>
          <cell r="F294">
            <v>0</v>
          </cell>
          <cell r="G294">
            <v>0</v>
          </cell>
          <cell r="H294">
            <v>0</v>
          </cell>
          <cell r="I294">
            <v>0</v>
          </cell>
          <cell r="J294">
            <v>0</v>
          </cell>
          <cell r="K294">
            <v>0</v>
          </cell>
          <cell r="L294">
            <v>0</v>
          </cell>
          <cell r="M294">
            <v>0</v>
          </cell>
          <cell r="N294">
            <v>0</v>
          </cell>
          <cell r="O294">
            <v>0</v>
          </cell>
          <cell r="P294">
            <v>0</v>
          </cell>
          <cell r="Q294">
            <v>0</v>
          </cell>
        </row>
        <row r="295">
          <cell r="A295">
            <v>52999</v>
          </cell>
          <cell r="B295" t="str">
            <v>Allocation Out - Out District</v>
          </cell>
          <cell r="E295">
            <v>-8839.42</v>
          </cell>
          <cell r="F295">
            <v>-11223.85</v>
          </cell>
          <cell r="G295">
            <v>-12345.57</v>
          </cell>
          <cell r="H295">
            <v>-17818.71</v>
          </cell>
          <cell r="I295">
            <v>-8260.7000000000007</v>
          </cell>
          <cell r="J295">
            <v>-18104.939999999999</v>
          </cell>
          <cell r="K295">
            <v>-8429.56</v>
          </cell>
          <cell r="L295">
            <v>-12829.3</v>
          </cell>
          <cell r="M295">
            <v>-6149.56</v>
          </cell>
          <cell r="N295">
            <v>-5808.26</v>
          </cell>
          <cell r="O295">
            <v>-5947.92</v>
          </cell>
          <cell r="P295">
            <v>-45343.87</v>
          </cell>
          <cell r="Q295">
            <v>-161101.66</v>
          </cell>
        </row>
        <row r="296">
          <cell r="A296" t="str">
            <v>Total Truck Variable</v>
          </cell>
          <cell r="E296">
            <v>228977.27999999997</v>
          </cell>
          <cell r="F296">
            <v>205622.06000000003</v>
          </cell>
          <cell r="G296">
            <v>219279.73999999996</v>
          </cell>
          <cell r="H296">
            <v>210675.40000000005</v>
          </cell>
          <cell r="I296">
            <v>225803.05999999997</v>
          </cell>
          <cell r="J296">
            <v>201182.51</v>
          </cell>
          <cell r="K296">
            <v>241614.46</v>
          </cell>
          <cell r="L296">
            <v>225220.32000000004</v>
          </cell>
          <cell r="M296">
            <v>262765.23</v>
          </cell>
          <cell r="N296">
            <v>211264.55</v>
          </cell>
          <cell r="O296">
            <v>238591.60999999996</v>
          </cell>
          <cell r="P296">
            <v>240660.66999999993</v>
          </cell>
          <cell r="Q296">
            <v>2711656.8899999997</v>
          </cell>
        </row>
        <row r="298">
          <cell r="A298" t="str">
            <v>Container</v>
          </cell>
        </row>
        <row r="299">
          <cell r="A299">
            <v>54148</v>
          </cell>
          <cell r="B299" t="str">
            <v>Allocation In - District</v>
          </cell>
          <cell r="E299">
            <v>0</v>
          </cell>
          <cell r="F299">
            <v>0</v>
          </cell>
          <cell r="G299">
            <v>0</v>
          </cell>
          <cell r="H299">
            <v>0</v>
          </cell>
          <cell r="I299">
            <v>0</v>
          </cell>
          <cell r="J299">
            <v>0</v>
          </cell>
          <cell r="K299">
            <v>0</v>
          </cell>
          <cell r="L299">
            <v>0</v>
          </cell>
          <cell r="M299">
            <v>0</v>
          </cell>
          <cell r="N299">
            <v>0</v>
          </cell>
          <cell r="O299">
            <v>0</v>
          </cell>
          <cell r="P299">
            <v>0</v>
          </cell>
          <cell r="Q299">
            <v>0</v>
          </cell>
        </row>
        <row r="300">
          <cell r="A300">
            <v>54149</v>
          </cell>
          <cell r="B300" t="str">
            <v>Allocation In - Out District</v>
          </cell>
          <cell r="E300">
            <v>0</v>
          </cell>
          <cell r="F300">
            <v>0</v>
          </cell>
          <cell r="G300">
            <v>0</v>
          </cell>
          <cell r="H300">
            <v>0</v>
          </cell>
          <cell r="I300">
            <v>0</v>
          </cell>
          <cell r="J300">
            <v>0</v>
          </cell>
          <cell r="K300">
            <v>0</v>
          </cell>
          <cell r="L300">
            <v>0</v>
          </cell>
          <cell r="M300">
            <v>0</v>
          </cell>
          <cell r="N300">
            <v>0</v>
          </cell>
          <cell r="O300">
            <v>0</v>
          </cell>
          <cell r="P300">
            <v>0</v>
          </cell>
          <cell r="Q300">
            <v>0</v>
          </cell>
        </row>
        <row r="301">
          <cell r="A301">
            <v>54175</v>
          </cell>
          <cell r="B301" t="str">
            <v>Equipment/Vehicle Rental</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v>54275</v>
          </cell>
          <cell r="B302" t="str">
            <v>Property Taxes</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v>54335</v>
          </cell>
          <cell r="B303" t="str">
            <v>Miscellaneous</v>
          </cell>
          <cell r="E303">
            <v>0</v>
          </cell>
          <cell r="F303">
            <v>0</v>
          </cell>
          <cell r="G303">
            <v>0</v>
          </cell>
          <cell r="H303">
            <v>0</v>
          </cell>
          <cell r="I303">
            <v>0</v>
          </cell>
          <cell r="J303">
            <v>0</v>
          </cell>
          <cell r="K303">
            <v>0</v>
          </cell>
          <cell r="L303">
            <v>0</v>
          </cell>
          <cell r="M303">
            <v>0</v>
          </cell>
          <cell r="N303">
            <v>0</v>
          </cell>
          <cell r="O303">
            <v>0</v>
          </cell>
          <cell r="P303">
            <v>0</v>
          </cell>
          <cell r="Q303">
            <v>0</v>
          </cell>
        </row>
        <row r="304">
          <cell r="A304">
            <v>54998</v>
          </cell>
          <cell r="B304" t="str">
            <v>Allocation Out - District</v>
          </cell>
          <cell r="E304">
            <v>0</v>
          </cell>
          <cell r="F304">
            <v>0</v>
          </cell>
          <cell r="G304">
            <v>0</v>
          </cell>
          <cell r="H304">
            <v>0</v>
          </cell>
          <cell r="I304">
            <v>0</v>
          </cell>
          <cell r="J304">
            <v>0</v>
          </cell>
          <cell r="K304">
            <v>0</v>
          </cell>
          <cell r="L304">
            <v>0</v>
          </cell>
          <cell r="M304">
            <v>0</v>
          </cell>
          <cell r="N304">
            <v>0</v>
          </cell>
          <cell r="O304">
            <v>0</v>
          </cell>
          <cell r="P304">
            <v>0</v>
          </cell>
          <cell r="Q304">
            <v>0</v>
          </cell>
        </row>
        <row r="305">
          <cell r="A305">
            <v>54999</v>
          </cell>
          <cell r="B305" t="str">
            <v>Allocation Out - Out District</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v>55010</v>
          </cell>
          <cell r="B306" t="str">
            <v>Salaries</v>
          </cell>
          <cell r="E306">
            <v>0</v>
          </cell>
          <cell r="F306">
            <v>0</v>
          </cell>
          <cell r="G306">
            <v>0</v>
          </cell>
          <cell r="H306">
            <v>0</v>
          </cell>
          <cell r="I306">
            <v>0</v>
          </cell>
          <cell r="J306">
            <v>0</v>
          </cell>
          <cell r="K306">
            <v>0</v>
          </cell>
          <cell r="L306">
            <v>0</v>
          </cell>
          <cell r="M306">
            <v>0</v>
          </cell>
          <cell r="N306">
            <v>0</v>
          </cell>
          <cell r="O306">
            <v>0</v>
          </cell>
          <cell r="P306">
            <v>0</v>
          </cell>
          <cell r="Q306">
            <v>0</v>
          </cell>
        </row>
        <row r="307">
          <cell r="A307">
            <v>55020</v>
          </cell>
          <cell r="B307" t="str">
            <v>Wages Regular</v>
          </cell>
          <cell r="E307">
            <v>4237.87</v>
          </cell>
          <cell r="F307">
            <v>3645.1</v>
          </cell>
          <cell r="G307">
            <v>5053.71</v>
          </cell>
          <cell r="H307">
            <v>3782.98</v>
          </cell>
          <cell r="I307">
            <v>4116.55</v>
          </cell>
          <cell r="J307">
            <v>4866.5600000000004</v>
          </cell>
          <cell r="K307">
            <v>3450.41</v>
          </cell>
          <cell r="L307">
            <v>-895.79</v>
          </cell>
          <cell r="M307">
            <v>2790.36</v>
          </cell>
          <cell r="N307">
            <v>2211.17</v>
          </cell>
          <cell r="O307">
            <v>1382.48</v>
          </cell>
          <cell r="P307">
            <v>2606.41</v>
          </cell>
          <cell r="Q307">
            <v>37247.81</v>
          </cell>
        </row>
        <row r="308">
          <cell r="A308">
            <v>55025</v>
          </cell>
          <cell r="B308" t="str">
            <v>Wages O.T.</v>
          </cell>
          <cell r="E308">
            <v>207.52</v>
          </cell>
          <cell r="F308">
            <v>12.82</v>
          </cell>
          <cell r="G308">
            <v>38.619999999999997</v>
          </cell>
          <cell r="H308">
            <v>37.99</v>
          </cell>
          <cell r="I308">
            <v>485</v>
          </cell>
          <cell r="J308">
            <v>319.70999999999998</v>
          </cell>
          <cell r="K308">
            <v>215.61</v>
          </cell>
          <cell r="L308">
            <v>-99.64</v>
          </cell>
          <cell r="M308">
            <v>16.27</v>
          </cell>
          <cell r="N308">
            <v>59.9</v>
          </cell>
          <cell r="O308">
            <v>192.29</v>
          </cell>
          <cell r="P308">
            <v>-41.94</v>
          </cell>
          <cell r="Q308">
            <v>1444.1499999999999</v>
          </cell>
        </row>
        <row r="309">
          <cell r="A309">
            <v>55035</v>
          </cell>
          <cell r="B309" t="str">
            <v>Safety Bonuses</v>
          </cell>
          <cell r="E309">
            <v>0</v>
          </cell>
          <cell r="F309">
            <v>0</v>
          </cell>
          <cell r="G309">
            <v>0</v>
          </cell>
          <cell r="H309">
            <v>0</v>
          </cell>
          <cell r="I309">
            <v>0</v>
          </cell>
          <cell r="J309">
            <v>0</v>
          </cell>
          <cell r="K309">
            <v>0</v>
          </cell>
          <cell r="L309">
            <v>0</v>
          </cell>
          <cell r="M309">
            <v>0</v>
          </cell>
          <cell r="N309">
            <v>0</v>
          </cell>
          <cell r="O309">
            <v>0</v>
          </cell>
          <cell r="P309">
            <v>0</v>
          </cell>
          <cell r="Q309">
            <v>0</v>
          </cell>
        </row>
        <row r="310">
          <cell r="A310">
            <v>55036</v>
          </cell>
          <cell r="B310" t="str">
            <v>Other Bonus/Commission - Non-Safety</v>
          </cell>
          <cell r="E310">
            <v>0</v>
          </cell>
          <cell r="F310">
            <v>0</v>
          </cell>
          <cell r="G310">
            <v>0</v>
          </cell>
          <cell r="H310">
            <v>0</v>
          </cell>
          <cell r="I310">
            <v>0</v>
          </cell>
          <cell r="J310">
            <v>0</v>
          </cell>
          <cell r="K310">
            <v>0</v>
          </cell>
          <cell r="L310">
            <v>0</v>
          </cell>
          <cell r="M310">
            <v>0</v>
          </cell>
          <cell r="N310">
            <v>0</v>
          </cell>
          <cell r="O310">
            <v>0</v>
          </cell>
          <cell r="P310">
            <v>0</v>
          </cell>
          <cell r="Q310">
            <v>0</v>
          </cell>
        </row>
        <row r="311">
          <cell r="A311">
            <v>55045</v>
          </cell>
          <cell r="B311" t="str">
            <v>Contract Labor</v>
          </cell>
          <cell r="E311">
            <v>0</v>
          </cell>
          <cell r="F311">
            <v>0</v>
          </cell>
          <cell r="G311">
            <v>0</v>
          </cell>
          <cell r="H311">
            <v>0</v>
          </cell>
          <cell r="I311">
            <v>0</v>
          </cell>
          <cell r="J311">
            <v>0</v>
          </cell>
          <cell r="K311">
            <v>0</v>
          </cell>
          <cell r="L311">
            <v>0</v>
          </cell>
          <cell r="M311">
            <v>0</v>
          </cell>
          <cell r="N311">
            <v>0</v>
          </cell>
          <cell r="O311">
            <v>0</v>
          </cell>
          <cell r="P311">
            <v>0</v>
          </cell>
          <cell r="Q311">
            <v>0</v>
          </cell>
        </row>
        <row r="312">
          <cell r="A312">
            <v>55050</v>
          </cell>
          <cell r="B312" t="str">
            <v>Payroll Taxes</v>
          </cell>
          <cell r="E312">
            <v>526.11</v>
          </cell>
          <cell r="F312">
            <v>376.89</v>
          </cell>
          <cell r="G312">
            <v>487.16</v>
          </cell>
          <cell r="H312">
            <v>433.36</v>
          </cell>
          <cell r="I312">
            <v>441.95</v>
          </cell>
          <cell r="J312">
            <v>479.57</v>
          </cell>
          <cell r="K312">
            <v>386.21</v>
          </cell>
          <cell r="L312">
            <v>296.14999999999998</v>
          </cell>
          <cell r="M312">
            <v>200.44</v>
          </cell>
          <cell r="N312">
            <v>209.02</v>
          </cell>
          <cell r="O312">
            <v>287.25</v>
          </cell>
          <cell r="P312">
            <v>160.52000000000001</v>
          </cell>
          <cell r="Q312">
            <v>4284.630000000001</v>
          </cell>
        </row>
        <row r="313">
          <cell r="A313">
            <v>55060</v>
          </cell>
          <cell r="B313" t="str">
            <v>Group Insurance</v>
          </cell>
          <cell r="E313">
            <v>592</v>
          </cell>
          <cell r="F313">
            <v>592</v>
          </cell>
          <cell r="G313">
            <v>488</v>
          </cell>
          <cell r="H313">
            <v>696</v>
          </cell>
          <cell r="I313">
            <v>592</v>
          </cell>
          <cell r="J313">
            <v>592</v>
          </cell>
          <cell r="K313">
            <v>592</v>
          </cell>
          <cell r="L313">
            <v>592</v>
          </cell>
          <cell r="M313">
            <v>589</v>
          </cell>
          <cell r="N313">
            <v>693</v>
          </cell>
          <cell r="O313">
            <v>641</v>
          </cell>
          <cell r="P313">
            <v>641</v>
          </cell>
          <cell r="Q313">
            <v>7300</v>
          </cell>
        </row>
        <row r="314">
          <cell r="A314">
            <v>55065</v>
          </cell>
          <cell r="B314" t="str">
            <v>Vacation Pay</v>
          </cell>
          <cell r="E314">
            <v>1530.51</v>
          </cell>
          <cell r="F314">
            <v>299.68</v>
          </cell>
          <cell r="G314">
            <v>-333.52</v>
          </cell>
          <cell r="H314">
            <v>791.16</v>
          </cell>
          <cell r="I314">
            <v>342.62</v>
          </cell>
          <cell r="J314">
            <v>95.96</v>
          </cell>
          <cell r="K314">
            <v>412.42</v>
          </cell>
          <cell r="L314">
            <v>663.21</v>
          </cell>
          <cell r="M314">
            <v>-476.38</v>
          </cell>
          <cell r="N314">
            <v>100.96</v>
          </cell>
          <cell r="O314">
            <v>-21.16</v>
          </cell>
          <cell r="P314">
            <v>202.89</v>
          </cell>
          <cell r="Q314">
            <v>3608.35</v>
          </cell>
        </row>
        <row r="315">
          <cell r="A315">
            <v>55070</v>
          </cell>
          <cell r="B315" t="str">
            <v>Sick Pay</v>
          </cell>
          <cell r="E315">
            <v>0</v>
          </cell>
          <cell r="F315">
            <v>106.8</v>
          </cell>
          <cell r="G315">
            <v>0</v>
          </cell>
          <cell r="H315">
            <v>207</v>
          </cell>
          <cell r="I315">
            <v>107.64</v>
          </cell>
          <cell r="J315">
            <v>-66.239999999999995</v>
          </cell>
          <cell r="K315">
            <v>386.4</v>
          </cell>
          <cell r="L315">
            <v>0</v>
          </cell>
          <cell r="M315">
            <v>0</v>
          </cell>
          <cell r="N315">
            <v>0</v>
          </cell>
          <cell r="O315">
            <v>1048.8</v>
          </cell>
          <cell r="P315">
            <v>-386.4</v>
          </cell>
          <cell r="Q315">
            <v>1404</v>
          </cell>
        </row>
        <row r="316">
          <cell r="A316">
            <v>55086</v>
          </cell>
          <cell r="B316" t="str">
            <v>Safety and Training</v>
          </cell>
          <cell r="E316">
            <v>0</v>
          </cell>
          <cell r="F316">
            <v>0</v>
          </cell>
          <cell r="G316">
            <v>0</v>
          </cell>
          <cell r="H316">
            <v>102.92</v>
          </cell>
          <cell r="I316">
            <v>87.01</v>
          </cell>
          <cell r="J316">
            <v>0</v>
          </cell>
          <cell r="K316">
            <v>0</v>
          </cell>
          <cell r="L316">
            <v>0</v>
          </cell>
          <cell r="M316">
            <v>0</v>
          </cell>
          <cell r="N316">
            <v>25</v>
          </cell>
          <cell r="O316">
            <v>0</v>
          </cell>
          <cell r="P316">
            <v>0</v>
          </cell>
          <cell r="Q316">
            <v>214.93</v>
          </cell>
        </row>
        <row r="317">
          <cell r="A317">
            <v>55090</v>
          </cell>
          <cell r="B317" t="str">
            <v>Uniforms</v>
          </cell>
          <cell r="E317">
            <v>150.38</v>
          </cell>
          <cell r="F317">
            <v>176.83</v>
          </cell>
          <cell r="G317">
            <v>194.81</v>
          </cell>
          <cell r="H317">
            <v>160.08000000000001</v>
          </cell>
          <cell r="I317">
            <v>148.47</v>
          </cell>
          <cell r="J317">
            <v>225.16</v>
          </cell>
          <cell r="K317">
            <v>214.31</v>
          </cell>
          <cell r="L317">
            <v>616.44000000000005</v>
          </cell>
          <cell r="M317">
            <v>125.04</v>
          </cell>
          <cell r="N317">
            <v>178.98</v>
          </cell>
          <cell r="O317">
            <v>138.13999999999999</v>
          </cell>
          <cell r="P317">
            <v>154.04</v>
          </cell>
          <cell r="Q317">
            <v>2482.6799999999998</v>
          </cell>
        </row>
        <row r="318">
          <cell r="A318">
            <v>55115</v>
          </cell>
          <cell r="B318" t="str">
            <v>Pension and Profit Sharing</v>
          </cell>
          <cell r="E318">
            <v>0</v>
          </cell>
          <cell r="F318">
            <v>0</v>
          </cell>
          <cell r="G318">
            <v>0</v>
          </cell>
          <cell r="H318">
            <v>0</v>
          </cell>
          <cell r="I318">
            <v>0</v>
          </cell>
          <cell r="J318">
            <v>0</v>
          </cell>
          <cell r="K318">
            <v>0</v>
          </cell>
          <cell r="L318">
            <v>0</v>
          </cell>
          <cell r="M318">
            <v>0</v>
          </cell>
          <cell r="N318">
            <v>0</v>
          </cell>
          <cell r="O318">
            <v>0</v>
          </cell>
          <cell r="P318">
            <v>0</v>
          </cell>
          <cell r="Q318">
            <v>0</v>
          </cell>
        </row>
        <row r="319">
          <cell r="A319">
            <v>55116</v>
          </cell>
          <cell r="B319" t="str">
            <v>Union Benefit Expense</v>
          </cell>
          <cell r="E319">
            <v>0</v>
          </cell>
          <cell r="F319">
            <v>0</v>
          </cell>
          <cell r="G319">
            <v>0</v>
          </cell>
          <cell r="H319">
            <v>0</v>
          </cell>
          <cell r="I319">
            <v>0</v>
          </cell>
          <cell r="J319">
            <v>0</v>
          </cell>
          <cell r="K319">
            <v>0</v>
          </cell>
          <cell r="L319">
            <v>0</v>
          </cell>
          <cell r="M319">
            <v>0</v>
          </cell>
          <cell r="N319">
            <v>0</v>
          </cell>
          <cell r="O319">
            <v>0</v>
          </cell>
          <cell r="P319">
            <v>0</v>
          </cell>
          <cell r="Q319">
            <v>0</v>
          </cell>
        </row>
        <row r="320">
          <cell r="A320">
            <v>55117</v>
          </cell>
          <cell r="B320" t="str">
            <v>Union Pension</v>
          </cell>
          <cell r="E320">
            <v>0</v>
          </cell>
          <cell r="F320">
            <v>0</v>
          </cell>
          <cell r="G320">
            <v>0</v>
          </cell>
          <cell r="H320">
            <v>0</v>
          </cell>
          <cell r="I320">
            <v>0</v>
          </cell>
          <cell r="J320">
            <v>0</v>
          </cell>
          <cell r="K320">
            <v>0</v>
          </cell>
          <cell r="L320">
            <v>0</v>
          </cell>
          <cell r="M320">
            <v>0</v>
          </cell>
          <cell r="N320">
            <v>0</v>
          </cell>
          <cell r="O320">
            <v>0</v>
          </cell>
          <cell r="P320">
            <v>0</v>
          </cell>
          <cell r="Q320">
            <v>0</v>
          </cell>
        </row>
        <row r="321">
          <cell r="A321">
            <v>55120</v>
          </cell>
          <cell r="B321" t="str">
            <v>Parts and Materials</v>
          </cell>
          <cell r="E321">
            <v>8487.7999999999993</v>
          </cell>
          <cell r="F321">
            <v>7446.84</v>
          </cell>
          <cell r="G321">
            <v>15850.27</v>
          </cell>
          <cell r="H321">
            <v>18201.75</v>
          </cell>
          <cell r="I321">
            <v>9184.14</v>
          </cell>
          <cell r="J321">
            <v>13165.81</v>
          </cell>
          <cell r="K321">
            <v>11588.02</v>
          </cell>
          <cell r="L321">
            <v>15366.43</v>
          </cell>
          <cell r="M321">
            <v>-29929.23</v>
          </cell>
          <cell r="N321">
            <v>8572.4699999999993</v>
          </cell>
          <cell r="O321">
            <v>2939.21</v>
          </cell>
          <cell r="P321">
            <v>7744.74</v>
          </cell>
          <cell r="Q321">
            <v>88618.250000000015</v>
          </cell>
        </row>
        <row r="322">
          <cell r="A322">
            <v>55125</v>
          </cell>
          <cell r="B322" t="str">
            <v>Operating Supplies</v>
          </cell>
          <cell r="E322">
            <v>625.29999999999995</v>
          </cell>
          <cell r="F322">
            <v>287.99</v>
          </cell>
          <cell r="G322">
            <v>0</v>
          </cell>
          <cell r="H322">
            <v>809.74</v>
          </cell>
          <cell r="I322">
            <v>404.7</v>
          </cell>
          <cell r="J322">
            <v>0</v>
          </cell>
          <cell r="K322">
            <v>0</v>
          </cell>
          <cell r="L322">
            <v>0</v>
          </cell>
          <cell r="M322">
            <v>0</v>
          </cell>
          <cell r="N322">
            <v>0</v>
          </cell>
          <cell r="O322">
            <v>64.819999999999993</v>
          </cell>
          <cell r="P322">
            <v>0</v>
          </cell>
          <cell r="Q322">
            <v>2192.5500000000002</v>
          </cell>
        </row>
        <row r="323">
          <cell r="A323">
            <v>55135</v>
          </cell>
          <cell r="B323" t="str">
            <v>Equipment and Maint Repair</v>
          </cell>
          <cell r="E323">
            <v>0</v>
          </cell>
          <cell r="F323">
            <v>321.35000000000002</v>
          </cell>
          <cell r="G323">
            <v>309.18</v>
          </cell>
          <cell r="H323">
            <v>826.48</v>
          </cell>
          <cell r="I323">
            <v>87.89</v>
          </cell>
          <cell r="J323">
            <v>0</v>
          </cell>
          <cell r="K323">
            <v>0</v>
          </cell>
          <cell r="L323">
            <v>0</v>
          </cell>
          <cell r="M323">
            <v>531.54999999999995</v>
          </cell>
          <cell r="N323">
            <v>172.24</v>
          </cell>
          <cell r="O323">
            <v>0</v>
          </cell>
          <cell r="P323">
            <v>250.34</v>
          </cell>
          <cell r="Q323">
            <v>2499.0299999999997</v>
          </cell>
        </row>
        <row r="324">
          <cell r="A324">
            <v>55140</v>
          </cell>
          <cell r="B324" t="str">
            <v>Tires</v>
          </cell>
          <cell r="E324">
            <v>0</v>
          </cell>
          <cell r="F324">
            <v>0</v>
          </cell>
          <cell r="G324">
            <v>0</v>
          </cell>
          <cell r="H324">
            <v>0</v>
          </cell>
          <cell r="I324">
            <v>0</v>
          </cell>
          <cell r="J324">
            <v>0</v>
          </cell>
          <cell r="K324">
            <v>0</v>
          </cell>
          <cell r="L324">
            <v>0</v>
          </cell>
          <cell r="M324">
            <v>0</v>
          </cell>
          <cell r="N324">
            <v>0</v>
          </cell>
          <cell r="O324">
            <v>0</v>
          </cell>
          <cell r="P324">
            <v>0</v>
          </cell>
          <cell r="Q324">
            <v>0</v>
          </cell>
        </row>
        <row r="325">
          <cell r="A325">
            <v>55142</v>
          </cell>
          <cell r="B325" t="str">
            <v>Fuel Expense</v>
          </cell>
          <cell r="E325">
            <v>0</v>
          </cell>
          <cell r="F325">
            <v>0</v>
          </cell>
          <cell r="G325">
            <v>0</v>
          </cell>
          <cell r="H325">
            <v>0</v>
          </cell>
          <cell r="I325">
            <v>0</v>
          </cell>
          <cell r="J325">
            <v>0</v>
          </cell>
          <cell r="K325">
            <v>0</v>
          </cell>
          <cell r="L325">
            <v>0</v>
          </cell>
          <cell r="M325">
            <v>0</v>
          </cell>
          <cell r="N325">
            <v>0</v>
          </cell>
          <cell r="O325">
            <v>0</v>
          </cell>
          <cell r="P325">
            <v>0</v>
          </cell>
          <cell r="Q325">
            <v>0</v>
          </cell>
        </row>
        <row r="326">
          <cell r="A326">
            <v>55143</v>
          </cell>
          <cell r="B326" t="str">
            <v>Corporate Medical Waste Supplies</v>
          </cell>
          <cell r="E326">
            <v>0</v>
          </cell>
          <cell r="F326">
            <v>0</v>
          </cell>
          <cell r="G326">
            <v>0</v>
          </cell>
          <cell r="H326">
            <v>0</v>
          </cell>
          <cell r="I326">
            <v>0</v>
          </cell>
          <cell r="J326">
            <v>0</v>
          </cell>
          <cell r="K326">
            <v>0</v>
          </cell>
          <cell r="L326">
            <v>0</v>
          </cell>
          <cell r="M326">
            <v>0</v>
          </cell>
          <cell r="N326">
            <v>0</v>
          </cell>
          <cell r="O326">
            <v>0</v>
          </cell>
          <cell r="P326">
            <v>0</v>
          </cell>
          <cell r="Q326">
            <v>0</v>
          </cell>
        </row>
        <row r="327">
          <cell r="A327">
            <v>55146</v>
          </cell>
          <cell r="B327" t="str">
            <v>Oil and Grease</v>
          </cell>
          <cell r="E327">
            <v>0</v>
          </cell>
          <cell r="F327">
            <v>0</v>
          </cell>
          <cell r="G327">
            <v>0</v>
          </cell>
          <cell r="H327">
            <v>0</v>
          </cell>
          <cell r="I327">
            <v>0</v>
          </cell>
          <cell r="J327">
            <v>0</v>
          </cell>
          <cell r="K327">
            <v>0</v>
          </cell>
          <cell r="L327">
            <v>0</v>
          </cell>
          <cell r="M327">
            <v>0</v>
          </cell>
          <cell r="N327">
            <v>0</v>
          </cell>
          <cell r="O327">
            <v>0</v>
          </cell>
          <cell r="P327">
            <v>0</v>
          </cell>
          <cell r="Q327">
            <v>0</v>
          </cell>
        </row>
        <row r="328">
          <cell r="A328">
            <v>55147</v>
          </cell>
          <cell r="B328" t="str">
            <v>Outside Repairs</v>
          </cell>
          <cell r="E328">
            <v>0</v>
          </cell>
          <cell r="F328">
            <v>292.57</v>
          </cell>
          <cell r="G328">
            <v>0</v>
          </cell>
          <cell r="H328">
            <v>0</v>
          </cell>
          <cell r="I328">
            <v>0</v>
          </cell>
          <cell r="J328">
            <v>0</v>
          </cell>
          <cell r="K328">
            <v>0</v>
          </cell>
          <cell r="L328">
            <v>0</v>
          </cell>
          <cell r="M328">
            <v>0</v>
          </cell>
          <cell r="N328">
            <v>0</v>
          </cell>
          <cell r="O328">
            <v>0</v>
          </cell>
          <cell r="P328">
            <v>0</v>
          </cell>
          <cell r="Q328">
            <v>292.57</v>
          </cell>
        </row>
        <row r="329">
          <cell r="A329">
            <v>55148</v>
          </cell>
          <cell r="B329" t="str">
            <v>Allocated Exp In - District</v>
          </cell>
          <cell r="E329">
            <v>0</v>
          </cell>
          <cell r="F329">
            <v>116.52</v>
          </cell>
          <cell r="G329">
            <v>0</v>
          </cell>
          <cell r="H329">
            <v>0</v>
          </cell>
          <cell r="I329">
            <v>0</v>
          </cell>
          <cell r="J329">
            <v>0</v>
          </cell>
          <cell r="K329">
            <v>0</v>
          </cell>
          <cell r="L329">
            <v>0</v>
          </cell>
          <cell r="M329">
            <v>0</v>
          </cell>
          <cell r="N329">
            <v>0</v>
          </cell>
          <cell r="O329">
            <v>0</v>
          </cell>
          <cell r="P329">
            <v>0</v>
          </cell>
          <cell r="Q329">
            <v>116.52</v>
          </cell>
        </row>
        <row r="330">
          <cell r="A330">
            <v>55149</v>
          </cell>
          <cell r="B330" t="str">
            <v>Allocated Exp In Out - District</v>
          </cell>
          <cell r="E330">
            <v>0</v>
          </cell>
          <cell r="F330">
            <v>0</v>
          </cell>
          <cell r="G330">
            <v>0</v>
          </cell>
          <cell r="H330">
            <v>0</v>
          </cell>
          <cell r="I330">
            <v>0</v>
          </cell>
          <cell r="J330">
            <v>0</v>
          </cell>
          <cell r="K330">
            <v>0</v>
          </cell>
          <cell r="L330">
            <v>0</v>
          </cell>
          <cell r="M330">
            <v>0</v>
          </cell>
          <cell r="N330">
            <v>0</v>
          </cell>
          <cell r="O330">
            <v>0</v>
          </cell>
          <cell r="P330">
            <v>0</v>
          </cell>
          <cell r="Q330">
            <v>0</v>
          </cell>
        </row>
        <row r="331">
          <cell r="A331">
            <v>55150</v>
          </cell>
          <cell r="B331" t="str">
            <v>Utilities</v>
          </cell>
          <cell r="E331">
            <v>437.73</v>
          </cell>
          <cell r="F331">
            <v>510</v>
          </cell>
          <cell r="G331">
            <v>480.44</v>
          </cell>
          <cell r="H331">
            <v>460.73</v>
          </cell>
          <cell r="I331">
            <v>398.31</v>
          </cell>
          <cell r="J331">
            <v>372.03</v>
          </cell>
          <cell r="K331">
            <v>329.33</v>
          </cell>
          <cell r="L331">
            <v>0</v>
          </cell>
          <cell r="M331">
            <v>370.51</v>
          </cell>
          <cell r="N331">
            <v>344.08</v>
          </cell>
          <cell r="O331">
            <v>368.05</v>
          </cell>
          <cell r="P331">
            <v>368.05</v>
          </cell>
          <cell r="Q331">
            <v>4439.26</v>
          </cell>
        </row>
        <row r="332">
          <cell r="A332">
            <v>55181</v>
          </cell>
          <cell r="B332" t="str">
            <v>Freight</v>
          </cell>
          <cell r="E332">
            <v>0</v>
          </cell>
          <cell r="F332">
            <v>0</v>
          </cell>
          <cell r="G332">
            <v>0</v>
          </cell>
          <cell r="H332">
            <v>0</v>
          </cell>
          <cell r="I332">
            <v>0</v>
          </cell>
          <cell r="J332">
            <v>0</v>
          </cell>
          <cell r="K332">
            <v>0</v>
          </cell>
          <cell r="L332">
            <v>0</v>
          </cell>
          <cell r="M332">
            <v>0</v>
          </cell>
          <cell r="N332">
            <v>0</v>
          </cell>
          <cell r="O332">
            <v>0</v>
          </cell>
          <cell r="P332">
            <v>0</v>
          </cell>
          <cell r="Q332">
            <v>0</v>
          </cell>
        </row>
        <row r="333">
          <cell r="A333">
            <v>55335</v>
          </cell>
          <cell r="B333" t="str">
            <v>Miscellaneous</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v>55900</v>
          </cell>
          <cell r="B334" t="str">
            <v>Capitalized Costs</v>
          </cell>
          <cell r="E334">
            <v>0</v>
          </cell>
          <cell r="F334">
            <v>0</v>
          </cell>
          <cell r="G334">
            <v>0</v>
          </cell>
          <cell r="H334">
            <v>0</v>
          </cell>
          <cell r="I334">
            <v>0</v>
          </cell>
          <cell r="J334">
            <v>0</v>
          </cell>
          <cell r="K334">
            <v>0</v>
          </cell>
          <cell r="L334">
            <v>0</v>
          </cell>
          <cell r="M334">
            <v>0</v>
          </cell>
          <cell r="N334">
            <v>0</v>
          </cell>
          <cell r="O334">
            <v>0</v>
          </cell>
          <cell r="P334">
            <v>0</v>
          </cell>
          <cell r="Q334">
            <v>0</v>
          </cell>
        </row>
        <row r="335">
          <cell r="A335">
            <v>55998</v>
          </cell>
          <cell r="B335" t="str">
            <v>Allocation Out - District</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v>55999</v>
          </cell>
          <cell r="B336" t="str">
            <v>Allocation Out - Out District</v>
          </cell>
          <cell r="E336">
            <v>-3211.72</v>
          </cell>
          <cell r="F336">
            <v>-1377.44</v>
          </cell>
          <cell r="G336">
            <v>-15514.36</v>
          </cell>
          <cell r="H336">
            <v>-20245.62</v>
          </cell>
          <cell r="I336">
            <v>-8044.68</v>
          </cell>
          <cell r="J336">
            <v>-1309.6400000000001</v>
          </cell>
          <cell r="K336">
            <v>-416.83</v>
          </cell>
          <cell r="L336">
            <v>-3864.87</v>
          </cell>
          <cell r="M336">
            <v>-3105</v>
          </cell>
          <cell r="N336">
            <v>-3070</v>
          </cell>
          <cell r="O336">
            <v>-7561.32</v>
          </cell>
          <cell r="P336">
            <v>-4472.33</v>
          </cell>
          <cell r="Q336">
            <v>-72193.810000000012</v>
          </cell>
        </row>
        <row r="337">
          <cell r="A337" t="str">
            <v>Total Container</v>
          </cell>
          <cell r="E337">
            <v>13583.499999999998</v>
          </cell>
          <cell r="F337">
            <v>12807.949999999999</v>
          </cell>
          <cell r="G337">
            <v>7054.3099999999977</v>
          </cell>
          <cell r="H337">
            <v>6264.57</v>
          </cell>
          <cell r="I337">
            <v>8351.6000000000022</v>
          </cell>
          <cell r="J337">
            <v>18740.919999999998</v>
          </cell>
          <cell r="K337">
            <v>17157.88</v>
          </cell>
          <cell r="L337">
            <v>12673.93</v>
          </cell>
          <cell r="M337">
            <v>-28887.440000000002</v>
          </cell>
          <cell r="N337">
            <v>9496.82</v>
          </cell>
          <cell r="O337">
            <v>-520.4399999999996</v>
          </cell>
          <cell r="P337">
            <v>7227.3199999999979</v>
          </cell>
          <cell r="Q337">
            <v>83950.92</v>
          </cell>
        </row>
        <row r="339">
          <cell r="A339" t="str">
            <v>Supervisor</v>
          </cell>
        </row>
        <row r="340">
          <cell r="A340">
            <v>56010</v>
          </cell>
          <cell r="B340" t="str">
            <v>Salaries</v>
          </cell>
          <cell r="E340">
            <v>8076.93</v>
          </cell>
          <cell r="F340">
            <v>7692.32</v>
          </cell>
          <cell r="G340">
            <v>8846.17</v>
          </cell>
          <cell r="H340">
            <v>8461.56</v>
          </cell>
          <cell r="I340">
            <v>8176.05</v>
          </cell>
          <cell r="J340">
            <v>8565.3799999999992</v>
          </cell>
          <cell r="K340">
            <v>8565.39</v>
          </cell>
          <cell r="L340">
            <v>8565.39</v>
          </cell>
          <cell r="M340">
            <v>8565.39</v>
          </cell>
          <cell r="N340">
            <v>8176.07</v>
          </cell>
          <cell r="O340">
            <v>8565.39</v>
          </cell>
          <cell r="P340">
            <v>8954.7199999999993</v>
          </cell>
          <cell r="Q340">
            <v>101210.76</v>
          </cell>
        </row>
        <row r="341">
          <cell r="A341">
            <v>56020</v>
          </cell>
          <cell r="B341" t="str">
            <v>Wages Regular</v>
          </cell>
          <cell r="E341">
            <v>2832.84</v>
          </cell>
          <cell r="F341">
            <v>5053.68</v>
          </cell>
          <cell r="G341">
            <v>4774.8999999999996</v>
          </cell>
          <cell r="H341">
            <v>4762.42</v>
          </cell>
          <cell r="I341">
            <v>2680.17</v>
          </cell>
          <cell r="J341">
            <v>3378.56</v>
          </cell>
          <cell r="K341">
            <v>5325.53</v>
          </cell>
          <cell r="L341">
            <v>3835.06</v>
          </cell>
          <cell r="M341">
            <v>4435.92</v>
          </cell>
          <cell r="N341">
            <v>4522.72</v>
          </cell>
          <cell r="O341">
            <v>4731.6499999999996</v>
          </cell>
          <cell r="P341">
            <v>4844.54</v>
          </cell>
          <cell r="Q341">
            <v>51177.990000000005</v>
          </cell>
        </row>
        <row r="342">
          <cell r="A342">
            <v>56025</v>
          </cell>
          <cell r="B342" t="str">
            <v>Wages O.T.</v>
          </cell>
          <cell r="E342">
            <v>274.88</v>
          </cell>
          <cell r="F342">
            <v>259.24</v>
          </cell>
          <cell r="G342">
            <v>649.44000000000005</v>
          </cell>
          <cell r="H342">
            <v>504.21</v>
          </cell>
          <cell r="I342">
            <v>341.07</v>
          </cell>
          <cell r="J342">
            <v>196.68</v>
          </cell>
          <cell r="K342">
            <v>716.35</v>
          </cell>
          <cell r="L342">
            <v>71.97</v>
          </cell>
          <cell r="M342">
            <v>716.15</v>
          </cell>
          <cell r="N342">
            <v>388.74</v>
          </cell>
          <cell r="O342">
            <v>560.69000000000005</v>
          </cell>
          <cell r="P342">
            <v>692.62</v>
          </cell>
          <cell r="Q342">
            <v>5372.04</v>
          </cell>
        </row>
        <row r="343">
          <cell r="A343">
            <v>56035</v>
          </cell>
          <cell r="B343" t="str">
            <v>Safety Bonuses</v>
          </cell>
          <cell r="E343">
            <v>0</v>
          </cell>
          <cell r="F343">
            <v>0</v>
          </cell>
          <cell r="G343">
            <v>0</v>
          </cell>
          <cell r="H343">
            <v>0</v>
          </cell>
          <cell r="I343">
            <v>0</v>
          </cell>
          <cell r="J343">
            <v>0</v>
          </cell>
          <cell r="K343">
            <v>0</v>
          </cell>
          <cell r="L343">
            <v>0</v>
          </cell>
          <cell r="M343">
            <v>0</v>
          </cell>
          <cell r="N343">
            <v>0</v>
          </cell>
          <cell r="O343">
            <v>0</v>
          </cell>
          <cell r="P343">
            <v>0</v>
          </cell>
          <cell r="Q343">
            <v>0</v>
          </cell>
        </row>
        <row r="344">
          <cell r="A344">
            <v>56036</v>
          </cell>
          <cell r="B344" t="str">
            <v>Other Bonus/Commission - Non-Safety</v>
          </cell>
          <cell r="E344">
            <v>0</v>
          </cell>
          <cell r="F344">
            <v>0</v>
          </cell>
          <cell r="G344">
            <v>0</v>
          </cell>
          <cell r="H344">
            <v>0</v>
          </cell>
          <cell r="I344">
            <v>0</v>
          </cell>
          <cell r="J344">
            <v>0</v>
          </cell>
          <cell r="K344">
            <v>0</v>
          </cell>
          <cell r="L344">
            <v>0</v>
          </cell>
          <cell r="M344">
            <v>0</v>
          </cell>
          <cell r="N344">
            <v>0</v>
          </cell>
          <cell r="O344">
            <v>0</v>
          </cell>
          <cell r="P344">
            <v>0</v>
          </cell>
          <cell r="Q344">
            <v>0</v>
          </cell>
        </row>
        <row r="345">
          <cell r="A345">
            <v>56037</v>
          </cell>
          <cell r="B345" t="str">
            <v>Termination Pay</v>
          </cell>
          <cell r="E345">
            <v>0</v>
          </cell>
          <cell r="F345">
            <v>0</v>
          </cell>
          <cell r="G345">
            <v>0</v>
          </cell>
          <cell r="H345">
            <v>0</v>
          </cell>
          <cell r="I345">
            <v>0</v>
          </cell>
          <cell r="J345">
            <v>0</v>
          </cell>
          <cell r="K345">
            <v>0</v>
          </cell>
          <cell r="L345">
            <v>0</v>
          </cell>
          <cell r="M345">
            <v>0</v>
          </cell>
          <cell r="N345">
            <v>0</v>
          </cell>
          <cell r="O345">
            <v>0</v>
          </cell>
          <cell r="P345">
            <v>0</v>
          </cell>
          <cell r="Q345">
            <v>0</v>
          </cell>
        </row>
        <row r="346">
          <cell r="A346">
            <v>56045</v>
          </cell>
          <cell r="B346" t="str">
            <v>Contract Labor</v>
          </cell>
          <cell r="E346">
            <v>0</v>
          </cell>
          <cell r="F346">
            <v>0</v>
          </cell>
          <cell r="G346">
            <v>0</v>
          </cell>
          <cell r="H346">
            <v>0</v>
          </cell>
          <cell r="I346">
            <v>2127.6</v>
          </cell>
          <cell r="J346">
            <v>283.68</v>
          </cell>
          <cell r="K346">
            <v>0</v>
          </cell>
          <cell r="L346">
            <v>0</v>
          </cell>
          <cell r="M346">
            <v>0</v>
          </cell>
          <cell r="N346">
            <v>0</v>
          </cell>
          <cell r="O346">
            <v>0</v>
          </cell>
          <cell r="P346">
            <v>0</v>
          </cell>
          <cell r="Q346">
            <v>2411.2799999999997</v>
          </cell>
        </row>
        <row r="347">
          <cell r="A347">
            <v>56050</v>
          </cell>
          <cell r="B347" t="str">
            <v>Payroll Taxes</v>
          </cell>
          <cell r="E347">
            <v>1457.13</v>
          </cell>
          <cell r="F347">
            <v>1086.04</v>
          </cell>
          <cell r="G347">
            <v>1432.76</v>
          </cell>
          <cell r="H347">
            <v>1237.58</v>
          </cell>
          <cell r="I347">
            <v>1015.69</v>
          </cell>
          <cell r="J347">
            <v>1252.47</v>
          </cell>
          <cell r="K347">
            <v>1534.22</v>
          </cell>
          <cell r="L347">
            <v>1138.26</v>
          </cell>
          <cell r="M347">
            <v>1122.4100000000001</v>
          </cell>
          <cell r="N347">
            <v>1083.83</v>
          </cell>
          <cell r="O347">
            <v>1262.81</v>
          </cell>
          <cell r="P347">
            <v>1237.03</v>
          </cell>
          <cell r="Q347">
            <v>14860.230000000001</v>
          </cell>
        </row>
        <row r="348">
          <cell r="A348">
            <v>56060</v>
          </cell>
          <cell r="B348" t="str">
            <v>Group Insurance</v>
          </cell>
          <cell r="E348">
            <v>2260</v>
          </cell>
          <cell r="F348">
            <v>2260</v>
          </cell>
          <cell r="G348">
            <v>2015</v>
          </cell>
          <cell r="H348">
            <v>2505</v>
          </cell>
          <cell r="I348">
            <v>2286.75</v>
          </cell>
          <cell r="J348">
            <v>2260</v>
          </cell>
          <cell r="K348">
            <v>2233.2399999999998</v>
          </cell>
          <cell r="L348">
            <v>2260</v>
          </cell>
          <cell r="M348">
            <v>2015</v>
          </cell>
          <cell r="N348">
            <v>2505</v>
          </cell>
          <cell r="O348">
            <v>2260</v>
          </cell>
          <cell r="P348">
            <v>2260</v>
          </cell>
          <cell r="Q348">
            <v>27119.989999999998</v>
          </cell>
        </row>
        <row r="349">
          <cell r="A349">
            <v>56065</v>
          </cell>
          <cell r="B349" t="str">
            <v>Vacation Pay</v>
          </cell>
          <cell r="E349">
            <v>1525.21</v>
          </cell>
          <cell r="F349">
            <v>-107.25</v>
          </cell>
          <cell r="G349">
            <v>686</v>
          </cell>
          <cell r="H349">
            <v>651.78</v>
          </cell>
          <cell r="I349">
            <v>5006.99</v>
          </cell>
          <cell r="J349">
            <v>-77.53</v>
          </cell>
          <cell r="K349">
            <v>1031.8800000000001</v>
          </cell>
          <cell r="L349">
            <v>1229.18</v>
          </cell>
          <cell r="M349">
            <v>-193.57</v>
          </cell>
          <cell r="N349">
            <v>1097.0899999999999</v>
          </cell>
          <cell r="O349">
            <v>647.59</v>
          </cell>
          <cell r="P349">
            <v>92.16</v>
          </cell>
          <cell r="Q349">
            <v>11589.53</v>
          </cell>
        </row>
        <row r="350">
          <cell r="A350">
            <v>56070</v>
          </cell>
          <cell r="B350" t="str">
            <v>Sick Pay</v>
          </cell>
          <cell r="E350">
            <v>197.6</v>
          </cell>
          <cell r="F350">
            <v>-54.84</v>
          </cell>
          <cell r="G350">
            <v>58.3</v>
          </cell>
          <cell r="H350">
            <v>30.87</v>
          </cell>
          <cell r="I350">
            <v>0</v>
          </cell>
          <cell r="J350">
            <v>421.35</v>
          </cell>
          <cell r="K350">
            <v>0</v>
          </cell>
          <cell r="L350">
            <v>0</v>
          </cell>
          <cell r="M350">
            <v>371.67</v>
          </cell>
          <cell r="N350">
            <v>-106.19</v>
          </cell>
          <cell r="O350">
            <v>333.34</v>
          </cell>
          <cell r="P350">
            <v>-137.26</v>
          </cell>
          <cell r="Q350">
            <v>1114.8399999999999</v>
          </cell>
        </row>
        <row r="351">
          <cell r="A351">
            <v>56086</v>
          </cell>
          <cell r="B351" t="str">
            <v>Safety and Training</v>
          </cell>
          <cell r="E351">
            <v>259.02</v>
          </cell>
          <cell r="F351">
            <v>48.7</v>
          </cell>
          <cell r="G351">
            <v>93.68</v>
          </cell>
          <cell r="H351">
            <v>64.45</v>
          </cell>
          <cell r="I351">
            <v>0</v>
          </cell>
          <cell r="J351">
            <v>194.76</v>
          </cell>
          <cell r="K351">
            <v>1077.77</v>
          </cell>
          <cell r="L351">
            <v>241.93</v>
          </cell>
          <cell r="M351">
            <v>798.35</v>
          </cell>
          <cell r="N351">
            <v>821.91</v>
          </cell>
          <cell r="O351">
            <v>200.16</v>
          </cell>
          <cell r="P351">
            <v>135.97999999999999</v>
          </cell>
          <cell r="Q351">
            <v>3936.7099999999996</v>
          </cell>
        </row>
        <row r="352">
          <cell r="A352">
            <v>56090</v>
          </cell>
          <cell r="B352" t="str">
            <v>Uniforms</v>
          </cell>
          <cell r="E352">
            <v>1795.66</v>
          </cell>
          <cell r="F352">
            <v>143.75</v>
          </cell>
          <cell r="G352">
            <v>1117.68</v>
          </cell>
          <cell r="H352">
            <v>663</v>
          </cell>
          <cell r="I352">
            <v>503.29</v>
          </cell>
          <cell r="J352">
            <v>889.18</v>
          </cell>
          <cell r="K352">
            <v>1081.28</v>
          </cell>
          <cell r="L352">
            <v>680.36</v>
          </cell>
          <cell r="M352">
            <v>906.86</v>
          </cell>
          <cell r="N352">
            <v>144.98000000000002</v>
          </cell>
          <cell r="O352">
            <v>1093.78</v>
          </cell>
          <cell r="P352">
            <v>477.8</v>
          </cell>
          <cell r="Q352">
            <v>9497.619999999999</v>
          </cell>
        </row>
        <row r="353">
          <cell r="A353">
            <v>56095</v>
          </cell>
          <cell r="B353" t="str">
            <v>Empl &amp; Commun Activ</v>
          </cell>
          <cell r="E353">
            <v>727.54</v>
          </cell>
          <cell r="F353">
            <v>-266.95</v>
          </cell>
          <cell r="G353">
            <v>0</v>
          </cell>
          <cell r="H353">
            <v>92.48</v>
          </cell>
          <cell r="I353">
            <v>485.76</v>
          </cell>
          <cell r="J353">
            <v>463.36</v>
          </cell>
          <cell r="K353">
            <v>0</v>
          </cell>
          <cell r="L353">
            <v>0</v>
          </cell>
          <cell r="M353">
            <v>293.06</v>
          </cell>
          <cell r="N353">
            <v>28.73</v>
          </cell>
          <cell r="O353">
            <v>-181.04</v>
          </cell>
          <cell r="P353">
            <v>0</v>
          </cell>
          <cell r="Q353">
            <v>1642.94</v>
          </cell>
        </row>
        <row r="354">
          <cell r="A354">
            <v>56105</v>
          </cell>
          <cell r="B354" t="str">
            <v>Employee Relocation</v>
          </cell>
          <cell r="E354">
            <v>0</v>
          </cell>
          <cell r="F354">
            <v>0</v>
          </cell>
          <cell r="G354">
            <v>0</v>
          </cell>
          <cell r="H354">
            <v>0</v>
          </cell>
          <cell r="I354">
            <v>0</v>
          </cell>
          <cell r="J354">
            <v>0</v>
          </cell>
          <cell r="K354">
            <v>0</v>
          </cell>
          <cell r="L354">
            <v>0</v>
          </cell>
          <cell r="M354">
            <v>0</v>
          </cell>
          <cell r="N354">
            <v>0</v>
          </cell>
          <cell r="O354">
            <v>0</v>
          </cell>
          <cell r="P354">
            <v>0</v>
          </cell>
          <cell r="Q354">
            <v>0</v>
          </cell>
        </row>
        <row r="355">
          <cell r="A355">
            <v>56108</v>
          </cell>
          <cell r="B355" t="str">
            <v>School Tuition</v>
          </cell>
          <cell r="E355">
            <v>0</v>
          </cell>
          <cell r="F355">
            <v>0</v>
          </cell>
          <cell r="G355">
            <v>0</v>
          </cell>
          <cell r="H355">
            <v>0</v>
          </cell>
          <cell r="I355">
            <v>0</v>
          </cell>
          <cell r="J355">
            <v>0</v>
          </cell>
          <cell r="K355">
            <v>0</v>
          </cell>
          <cell r="L355">
            <v>0</v>
          </cell>
          <cell r="M355">
            <v>0</v>
          </cell>
          <cell r="N355">
            <v>0</v>
          </cell>
          <cell r="O355">
            <v>0</v>
          </cell>
          <cell r="P355">
            <v>0</v>
          </cell>
          <cell r="Q355">
            <v>0</v>
          </cell>
        </row>
        <row r="356">
          <cell r="A356">
            <v>56115</v>
          </cell>
          <cell r="B356" t="str">
            <v>Pension and Profit Sharing</v>
          </cell>
          <cell r="E356">
            <v>226.28</v>
          </cell>
          <cell r="F356">
            <v>217.62</v>
          </cell>
          <cell r="G356">
            <v>333.09</v>
          </cell>
          <cell r="H356">
            <v>220.44</v>
          </cell>
          <cell r="I356">
            <v>189.47</v>
          </cell>
          <cell r="J356">
            <v>211.84</v>
          </cell>
          <cell r="K356">
            <v>270.73</v>
          </cell>
          <cell r="L356">
            <v>224.38</v>
          </cell>
          <cell r="M356">
            <v>228.09</v>
          </cell>
          <cell r="N356">
            <v>329.68</v>
          </cell>
          <cell r="O356">
            <v>224.86</v>
          </cell>
          <cell r="P356">
            <v>246.21</v>
          </cell>
          <cell r="Q356">
            <v>2922.69</v>
          </cell>
        </row>
        <row r="357">
          <cell r="A357">
            <v>56116</v>
          </cell>
          <cell r="B357" t="str">
            <v>Union Benefit Expense</v>
          </cell>
          <cell r="E357">
            <v>0</v>
          </cell>
          <cell r="F357">
            <v>0</v>
          </cell>
          <cell r="G357">
            <v>0</v>
          </cell>
          <cell r="H357">
            <v>0</v>
          </cell>
          <cell r="I357">
            <v>0</v>
          </cell>
          <cell r="J357">
            <v>0</v>
          </cell>
          <cell r="K357">
            <v>0</v>
          </cell>
          <cell r="L357">
            <v>0</v>
          </cell>
          <cell r="M357">
            <v>0</v>
          </cell>
          <cell r="N357">
            <v>0</v>
          </cell>
          <cell r="O357">
            <v>0</v>
          </cell>
          <cell r="P357">
            <v>0</v>
          </cell>
          <cell r="Q357">
            <v>0</v>
          </cell>
        </row>
        <row r="358">
          <cell r="A358">
            <v>56117</v>
          </cell>
          <cell r="B358" t="str">
            <v>Union Pension</v>
          </cell>
          <cell r="E358">
            <v>0</v>
          </cell>
          <cell r="F358">
            <v>0</v>
          </cell>
          <cell r="G358">
            <v>0</v>
          </cell>
          <cell r="H358">
            <v>0</v>
          </cell>
          <cell r="I358">
            <v>0</v>
          </cell>
          <cell r="J358">
            <v>0</v>
          </cell>
          <cell r="K358">
            <v>0</v>
          </cell>
          <cell r="L358">
            <v>0</v>
          </cell>
          <cell r="M358">
            <v>0</v>
          </cell>
          <cell r="N358">
            <v>0</v>
          </cell>
          <cell r="O358">
            <v>0</v>
          </cell>
          <cell r="P358">
            <v>0</v>
          </cell>
          <cell r="Q358">
            <v>0</v>
          </cell>
        </row>
        <row r="359">
          <cell r="A359">
            <v>56125</v>
          </cell>
          <cell r="B359" t="str">
            <v>Operating Supplies</v>
          </cell>
          <cell r="E359">
            <v>1415.21</v>
          </cell>
          <cell r="F359">
            <v>1483.02</v>
          </cell>
          <cell r="G359">
            <v>1740.94</v>
          </cell>
          <cell r="H359">
            <v>445.37</v>
          </cell>
          <cell r="I359">
            <v>804.72</v>
          </cell>
          <cell r="J359">
            <v>164.82</v>
          </cell>
          <cell r="K359">
            <v>658.52</v>
          </cell>
          <cell r="L359">
            <v>1100.71</v>
          </cell>
          <cell r="M359">
            <v>1250.03</v>
          </cell>
          <cell r="N359">
            <v>1674.36</v>
          </cell>
          <cell r="O359">
            <v>765.8</v>
          </cell>
          <cell r="P359">
            <v>382.82</v>
          </cell>
          <cell r="Q359">
            <v>11886.32</v>
          </cell>
        </row>
        <row r="360">
          <cell r="A360">
            <v>56140</v>
          </cell>
          <cell r="B360" t="str">
            <v>Tires</v>
          </cell>
          <cell r="E360">
            <v>0</v>
          </cell>
          <cell r="F360">
            <v>0</v>
          </cell>
          <cell r="G360">
            <v>0</v>
          </cell>
          <cell r="H360">
            <v>0</v>
          </cell>
          <cell r="I360">
            <v>0</v>
          </cell>
          <cell r="J360">
            <v>0</v>
          </cell>
          <cell r="K360">
            <v>0</v>
          </cell>
          <cell r="L360">
            <v>0</v>
          </cell>
          <cell r="M360">
            <v>0</v>
          </cell>
          <cell r="N360">
            <v>0</v>
          </cell>
          <cell r="O360">
            <v>0</v>
          </cell>
          <cell r="P360">
            <v>0</v>
          </cell>
          <cell r="Q360">
            <v>0</v>
          </cell>
        </row>
        <row r="361">
          <cell r="A361">
            <v>56142</v>
          </cell>
          <cell r="B361" t="str">
            <v>Fuel Expense</v>
          </cell>
          <cell r="E361">
            <v>0</v>
          </cell>
          <cell r="F361">
            <v>0</v>
          </cell>
          <cell r="G361">
            <v>0</v>
          </cell>
          <cell r="H361">
            <v>0</v>
          </cell>
          <cell r="I361">
            <v>0</v>
          </cell>
          <cell r="J361">
            <v>0</v>
          </cell>
          <cell r="K361">
            <v>0</v>
          </cell>
          <cell r="L361">
            <v>0</v>
          </cell>
          <cell r="M361">
            <v>0</v>
          </cell>
          <cell r="N361">
            <v>0</v>
          </cell>
          <cell r="O361">
            <v>0</v>
          </cell>
          <cell r="P361">
            <v>20</v>
          </cell>
          <cell r="Q361">
            <v>20</v>
          </cell>
        </row>
        <row r="362">
          <cell r="A362">
            <v>56148</v>
          </cell>
          <cell r="B362" t="str">
            <v>Allocated Exp In - District</v>
          </cell>
          <cell r="E362">
            <v>0</v>
          </cell>
          <cell r="F362">
            <v>0</v>
          </cell>
          <cell r="G362">
            <v>0</v>
          </cell>
          <cell r="H362">
            <v>0</v>
          </cell>
          <cell r="I362">
            <v>0</v>
          </cell>
          <cell r="J362">
            <v>0</v>
          </cell>
          <cell r="K362">
            <v>0</v>
          </cell>
          <cell r="L362">
            <v>0</v>
          </cell>
          <cell r="M362">
            <v>0</v>
          </cell>
          <cell r="N362">
            <v>0</v>
          </cell>
          <cell r="O362">
            <v>0</v>
          </cell>
          <cell r="P362">
            <v>0</v>
          </cell>
          <cell r="Q362">
            <v>0</v>
          </cell>
        </row>
        <row r="363">
          <cell r="A363">
            <v>56149</v>
          </cell>
          <cell r="B363" t="str">
            <v>Allocated Exp In Out - District</v>
          </cell>
          <cell r="E363">
            <v>0</v>
          </cell>
          <cell r="F363">
            <v>0</v>
          </cell>
          <cell r="G363">
            <v>0</v>
          </cell>
          <cell r="H363">
            <v>0</v>
          </cell>
          <cell r="I363">
            <v>0</v>
          </cell>
          <cell r="J363">
            <v>0</v>
          </cell>
          <cell r="K363">
            <v>0</v>
          </cell>
          <cell r="L363">
            <v>0</v>
          </cell>
          <cell r="M363">
            <v>0</v>
          </cell>
          <cell r="N363">
            <v>0</v>
          </cell>
          <cell r="O363">
            <v>0</v>
          </cell>
          <cell r="P363">
            <v>0</v>
          </cell>
          <cell r="Q363">
            <v>0</v>
          </cell>
        </row>
        <row r="364">
          <cell r="A364">
            <v>56165</v>
          </cell>
          <cell r="B364" t="str">
            <v>Communications</v>
          </cell>
          <cell r="E364">
            <v>4606.6000000000004</v>
          </cell>
          <cell r="F364">
            <v>4350.2299999999996</v>
          </cell>
          <cell r="G364">
            <v>4615.41</v>
          </cell>
          <cell r="H364">
            <v>1003.34</v>
          </cell>
          <cell r="I364">
            <v>7555.03</v>
          </cell>
          <cell r="J364">
            <v>4491</v>
          </cell>
          <cell r="K364">
            <v>4590.99</v>
          </cell>
          <cell r="L364">
            <v>470.11</v>
          </cell>
          <cell r="M364">
            <v>4254.96</v>
          </cell>
          <cell r="N364">
            <v>4208.18</v>
          </cell>
          <cell r="O364">
            <v>512.84</v>
          </cell>
          <cell r="P364">
            <v>4070.45</v>
          </cell>
          <cell r="Q364">
            <v>44729.139999999992</v>
          </cell>
        </row>
        <row r="365">
          <cell r="A365">
            <v>56200</v>
          </cell>
          <cell r="B365" t="str">
            <v>Travel</v>
          </cell>
          <cell r="E365">
            <v>0</v>
          </cell>
          <cell r="F365">
            <v>69</v>
          </cell>
          <cell r="G365">
            <v>98.25</v>
          </cell>
          <cell r="H365">
            <v>52.88</v>
          </cell>
          <cell r="I365">
            <v>0</v>
          </cell>
          <cell r="J365">
            <v>0</v>
          </cell>
          <cell r="K365">
            <v>0</v>
          </cell>
          <cell r="L365">
            <v>0</v>
          </cell>
          <cell r="M365">
            <v>0</v>
          </cell>
          <cell r="N365">
            <v>5.62</v>
          </cell>
          <cell r="O365">
            <v>0</v>
          </cell>
          <cell r="P365">
            <v>0</v>
          </cell>
          <cell r="Q365">
            <v>225.75</v>
          </cell>
        </row>
        <row r="366">
          <cell r="A366">
            <v>56201</v>
          </cell>
          <cell r="B366" t="str">
            <v>Meal and Entertainment</v>
          </cell>
          <cell r="E366">
            <v>0</v>
          </cell>
          <cell r="F366">
            <v>0</v>
          </cell>
          <cell r="G366">
            <v>0</v>
          </cell>
          <cell r="H366">
            <v>0</v>
          </cell>
          <cell r="I366">
            <v>0</v>
          </cell>
          <cell r="J366">
            <v>103.1</v>
          </cell>
          <cell r="K366">
            <v>0</v>
          </cell>
          <cell r="L366">
            <v>0</v>
          </cell>
          <cell r="M366">
            <v>0</v>
          </cell>
          <cell r="N366">
            <v>44.52</v>
          </cell>
          <cell r="O366">
            <v>90.55</v>
          </cell>
          <cell r="P366">
            <v>110.62</v>
          </cell>
          <cell r="Q366">
            <v>348.79</v>
          </cell>
        </row>
        <row r="367">
          <cell r="A367">
            <v>56210</v>
          </cell>
          <cell r="B367" t="str">
            <v>Office Supply and Equip</v>
          </cell>
          <cell r="E367">
            <v>907.9</v>
          </cell>
          <cell r="F367">
            <v>1266.8599999999999</v>
          </cell>
          <cell r="G367">
            <v>1175.05</v>
          </cell>
          <cell r="H367">
            <v>2018.74</v>
          </cell>
          <cell r="I367">
            <v>1340.75</v>
          </cell>
          <cell r="J367">
            <v>1056.72</v>
          </cell>
          <cell r="K367">
            <v>1348.09</v>
          </cell>
          <cell r="L367">
            <v>2224.39</v>
          </cell>
          <cell r="M367">
            <v>1094.46</v>
          </cell>
          <cell r="N367">
            <v>1045.8699999999999</v>
          </cell>
          <cell r="O367">
            <v>1613.32</v>
          </cell>
          <cell r="P367">
            <v>1365.17</v>
          </cell>
          <cell r="Q367">
            <v>16457.32</v>
          </cell>
        </row>
        <row r="368">
          <cell r="A368">
            <v>56335</v>
          </cell>
          <cell r="B368" t="str">
            <v>Miscellaneous</v>
          </cell>
          <cell r="E368">
            <v>0</v>
          </cell>
          <cell r="F368">
            <v>0</v>
          </cell>
          <cell r="G368">
            <v>0</v>
          </cell>
          <cell r="H368">
            <v>0</v>
          </cell>
          <cell r="I368">
            <v>0</v>
          </cell>
          <cell r="J368">
            <v>0</v>
          </cell>
          <cell r="K368">
            <v>0</v>
          </cell>
          <cell r="L368">
            <v>0</v>
          </cell>
          <cell r="M368">
            <v>0</v>
          </cell>
          <cell r="N368">
            <v>0</v>
          </cell>
          <cell r="O368">
            <v>0</v>
          </cell>
          <cell r="P368">
            <v>0</v>
          </cell>
          <cell r="Q368">
            <v>0</v>
          </cell>
        </row>
        <row r="369">
          <cell r="A369">
            <v>56998</v>
          </cell>
          <cell r="B369" t="str">
            <v>Allocation Out - District</v>
          </cell>
          <cell r="E369">
            <v>0</v>
          </cell>
          <cell r="F369">
            <v>0</v>
          </cell>
          <cell r="G369">
            <v>0</v>
          </cell>
          <cell r="H369">
            <v>0</v>
          </cell>
          <cell r="I369">
            <v>0</v>
          </cell>
          <cell r="J369">
            <v>0</v>
          </cell>
          <cell r="K369">
            <v>0</v>
          </cell>
          <cell r="L369">
            <v>0</v>
          </cell>
          <cell r="M369">
            <v>0</v>
          </cell>
          <cell r="N369">
            <v>0</v>
          </cell>
          <cell r="O369">
            <v>0</v>
          </cell>
          <cell r="P369">
            <v>0</v>
          </cell>
          <cell r="Q369">
            <v>0</v>
          </cell>
        </row>
        <row r="370">
          <cell r="A370">
            <v>56999</v>
          </cell>
          <cell r="B370" t="str">
            <v>Allocation Out - Out District</v>
          </cell>
          <cell r="E370">
            <v>0</v>
          </cell>
          <cell r="F370">
            <v>0</v>
          </cell>
          <cell r="G370">
            <v>0</v>
          </cell>
          <cell r="H370">
            <v>0</v>
          </cell>
          <cell r="I370">
            <v>0</v>
          </cell>
          <cell r="J370">
            <v>0</v>
          </cell>
          <cell r="K370">
            <v>0</v>
          </cell>
          <cell r="L370">
            <v>0</v>
          </cell>
          <cell r="M370">
            <v>0</v>
          </cell>
          <cell r="N370">
            <v>0</v>
          </cell>
          <cell r="O370">
            <v>0</v>
          </cell>
          <cell r="P370">
            <v>0</v>
          </cell>
          <cell r="Q370">
            <v>0</v>
          </cell>
        </row>
        <row r="371">
          <cell r="A371" t="str">
            <v>Total Supervisor</v>
          </cell>
          <cell r="E371">
            <v>26562.799999999996</v>
          </cell>
          <cell r="F371">
            <v>23501.42</v>
          </cell>
          <cell r="G371">
            <v>27636.67</v>
          </cell>
          <cell r="H371">
            <v>22714.119999999995</v>
          </cell>
          <cell r="I371">
            <v>32513.34</v>
          </cell>
          <cell r="J371">
            <v>23855.37</v>
          </cell>
          <cell r="K371">
            <v>28433.989999999994</v>
          </cell>
          <cell r="L371">
            <v>22041.739999999998</v>
          </cell>
          <cell r="M371">
            <v>25858.779999999995</v>
          </cell>
          <cell r="N371">
            <v>25971.11</v>
          </cell>
          <cell r="O371">
            <v>22681.739999999998</v>
          </cell>
          <cell r="P371">
            <v>24752.86</v>
          </cell>
          <cell r="Q371">
            <v>306523.94</v>
          </cell>
        </row>
        <row r="373">
          <cell r="A373" t="str">
            <v>Other Operating Expense</v>
          </cell>
        </row>
        <row r="374">
          <cell r="A374">
            <v>46020</v>
          </cell>
          <cell r="B374" t="str">
            <v>Post Closure Amortization</v>
          </cell>
          <cell r="E374">
            <v>0</v>
          </cell>
          <cell r="F374">
            <v>0</v>
          </cell>
          <cell r="G374">
            <v>0</v>
          </cell>
          <cell r="H374">
            <v>0</v>
          </cell>
          <cell r="I374">
            <v>0</v>
          </cell>
          <cell r="J374">
            <v>0</v>
          </cell>
          <cell r="K374">
            <v>0</v>
          </cell>
          <cell r="L374">
            <v>0</v>
          </cell>
          <cell r="M374">
            <v>0</v>
          </cell>
          <cell r="N374">
            <v>0</v>
          </cell>
          <cell r="O374">
            <v>0</v>
          </cell>
          <cell r="P374">
            <v>0</v>
          </cell>
          <cell r="Q374">
            <v>0</v>
          </cell>
        </row>
        <row r="375">
          <cell r="A375">
            <v>57051</v>
          </cell>
          <cell r="B375" t="str">
            <v>AA Premiums</v>
          </cell>
          <cell r="E375">
            <v>0</v>
          </cell>
          <cell r="F375">
            <v>0</v>
          </cell>
          <cell r="G375">
            <v>0</v>
          </cell>
          <cell r="H375">
            <v>0</v>
          </cell>
          <cell r="I375">
            <v>0</v>
          </cell>
          <cell r="J375">
            <v>0</v>
          </cell>
          <cell r="K375">
            <v>0</v>
          </cell>
          <cell r="L375">
            <v>0</v>
          </cell>
          <cell r="M375">
            <v>0</v>
          </cell>
          <cell r="N375">
            <v>0</v>
          </cell>
          <cell r="O375">
            <v>0</v>
          </cell>
          <cell r="P375">
            <v>0</v>
          </cell>
          <cell r="Q375">
            <v>0</v>
          </cell>
        </row>
        <row r="376">
          <cell r="A376">
            <v>57125</v>
          </cell>
          <cell r="B376" t="str">
            <v>Operating Supplies</v>
          </cell>
          <cell r="E376">
            <v>0</v>
          </cell>
          <cell r="F376">
            <v>0</v>
          </cell>
          <cell r="G376">
            <v>0</v>
          </cell>
          <cell r="H376">
            <v>427.66</v>
          </cell>
          <cell r="I376">
            <v>0</v>
          </cell>
          <cell r="J376">
            <v>0</v>
          </cell>
          <cell r="K376">
            <v>0</v>
          </cell>
          <cell r="L376">
            <v>0</v>
          </cell>
          <cell r="M376">
            <v>0</v>
          </cell>
          <cell r="N376">
            <v>224.45</v>
          </cell>
          <cell r="O376">
            <v>3002.92</v>
          </cell>
          <cell r="P376">
            <v>0</v>
          </cell>
          <cell r="Q376">
            <v>3655.03</v>
          </cell>
        </row>
        <row r="377">
          <cell r="A377">
            <v>57147</v>
          </cell>
          <cell r="B377" t="str">
            <v>Bldg &amp; Property</v>
          </cell>
          <cell r="E377">
            <v>8063.84</v>
          </cell>
          <cell r="F377">
            <v>8169.88</v>
          </cell>
          <cell r="G377">
            <v>6041.82</v>
          </cell>
          <cell r="H377">
            <v>6588.54</v>
          </cell>
          <cell r="I377">
            <v>4365.71</v>
          </cell>
          <cell r="J377">
            <v>4713.99</v>
          </cell>
          <cell r="K377">
            <v>10806.84</v>
          </cell>
          <cell r="L377">
            <v>9251.0400000000009</v>
          </cell>
          <cell r="M377">
            <v>6193.48</v>
          </cell>
          <cell r="N377">
            <v>8759.64</v>
          </cell>
          <cell r="O377">
            <v>5195.24</v>
          </cell>
          <cell r="P377">
            <v>16632.82</v>
          </cell>
          <cell r="Q377">
            <v>94782.84</v>
          </cell>
        </row>
        <row r="378">
          <cell r="A378">
            <v>57148</v>
          </cell>
          <cell r="B378" t="str">
            <v>Allocated In - District</v>
          </cell>
          <cell r="E378">
            <v>0</v>
          </cell>
          <cell r="F378">
            <v>0</v>
          </cell>
          <cell r="G378">
            <v>0</v>
          </cell>
          <cell r="H378">
            <v>0</v>
          </cell>
          <cell r="I378">
            <v>0</v>
          </cell>
          <cell r="J378">
            <v>0</v>
          </cell>
          <cell r="K378">
            <v>0</v>
          </cell>
          <cell r="L378">
            <v>0</v>
          </cell>
          <cell r="M378">
            <v>0</v>
          </cell>
          <cell r="N378">
            <v>0</v>
          </cell>
          <cell r="O378">
            <v>0</v>
          </cell>
          <cell r="P378">
            <v>0</v>
          </cell>
          <cell r="Q378">
            <v>0</v>
          </cell>
        </row>
        <row r="379">
          <cell r="A379">
            <v>57149</v>
          </cell>
          <cell r="B379" t="str">
            <v>Allocated In - Out District</v>
          </cell>
          <cell r="E379">
            <v>0</v>
          </cell>
          <cell r="F379">
            <v>0</v>
          </cell>
          <cell r="G379">
            <v>0</v>
          </cell>
          <cell r="H379">
            <v>0</v>
          </cell>
          <cell r="I379">
            <v>0</v>
          </cell>
          <cell r="J379">
            <v>0</v>
          </cell>
          <cell r="K379">
            <v>0</v>
          </cell>
          <cell r="L379">
            <v>0</v>
          </cell>
          <cell r="M379">
            <v>0</v>
          </cell>
          <cell r="N379">
            <v>0</v>
          </cell>
          <cell r="O379">
            <v>0</v>
          </cell>
          <cell r="P379">
            <v>0</v>
          </cell>
          <cell r="Q379">
            <v>0</v>
          </cell>
        </row>
        <row r="380">
          <cell r="A380">
            <v>57150</v>
          </cell>
          <cell r="B380" t="str">
            <v>Utilities</v>
          </cell>
          <cell r="E380">
            <v>1384.3</v>
          </cell>
          <cell r="F380">
            <v>289.72000000000003</v>
          </cell>
          <cell r="G380">
            <v>352.8</v>
          </cell>
          <cell r="H380">
            <v>250.3</v>
          </cell>
          <cell r="I380">
            <v>272.69</v>
          </cell>
          <cell r="J380">
            <v>171.46</v>
          </cell>
          <cell r="K380">
            <v>268.27</v>
          </cell>
          <cell r="L380">
            <v>157.77000000000001</v>
          </cell>
          <cell r="M380">
            <v>921.26</v>
          </cell>
          <cell r="N380">
            <v>178.68</v>
          </cell>
          <cell r="O380">
            <v>1625.08</v>
          </cell>
          <cell r="P380">
            <v>312.62</v>
          </cell>
          <cell r="Q380">
            <v>6184.95</v>
          </cell>
        </row>
        <row r="381">
          <cell r="A381">
            <v>57165</v>
          </cell>
          <cell r="B381" t="str">
            <v>Communications</v>
          </cell>
          <cell r="E381">
            <v>0</v>
          </cell>
          <cell r="F381">
            <v>0</v>
          </cell>
          <cell r="G381">
            <v>0</v>
          </cell>
          <cell r="H381">
            <v>0</v>
          </cell>
          <cell r="I381">
            <v>0</v>
          </cell>
          <cell r="J381">
            <v>0</v>
          </cell>
          <cell r="K381">
            <v>0</v>
          </cell>
          <cell r="L381">
            <v>0</v>
          </cell>
          <cell r="M381">
            <v>0</v>
          </cell>
          <cell r="N381">
            <v>0</v>
          </cell>
          <cell r="O381">
            <v>0</v>
          </cell>
          <cell r="P381">
            <v>0</v>
          </cell>
          <cell r="Q381">
            <v>0</v>
          </cell>
        </row>
        <row r="382">
          <cell r="A382">
            <v>57166</v>
          </cell>
          <cell r="B382" t="str">
            <v>Leachate Treatment</v>
          </cell>
          <cell r="E382">
            <v>0</v>
          </cell>
          <cell r="F382">
            <v>0</v>
          </cell>
          <cell r="G382">
            <v>0</v>
          </cell>
          <cell r="H382">
            <v>0</v>
          </cell>
          <cell r="I382">
            <v>0</v>
          </cell>
          <cell r="J382">
            <v>0</v>
          </cell>
          <cell r="K382">
            <v>0</v>
          </cell>
          <cell r="L382">
            <v>0</v>
          </cell>
          <cell r="M382">
            <v>0</v>
          </cell>
          <cell r="N382">
            <v>0</v>
          </cell>
          <cell r="O382">
            <v>0</v>
          </cell>
          <cell r="P382">
            <v>0</v>
          </cell>
          <cell r="Q382">
            <v>0</v>
          </cell>
        </row>
        <row r="383">
          <cell r="A383">
            <v>57170</v>
          </cell>
          <cell r="B383" t="str">
            <v>Real Estate Rentals</v>
          </cell>
          <cell r="E383">
            <v>17643.07</v>
          </cell>
          <cell r="F383">
            <v>17035.48</v>
          </cell>
          <cell r="G383">
            <v>17673.07</v>
          </cell>
          <cell r="H383">
            <v>17402.849999999999</v>
          </cell>
          <cell r="I383">
            <v>17402.849999999999</v>
          </cell>
          <cell r="J383">
            <v>17402.849999999999</v>
          </cell>
          <cell r="K383">
            <v>17402.849999999999</v>
          </cell>
          <cell r="L383">
            <v>17402.849999999999</v>
          </cell>
          <cell r="M383">
            <v>18791.8</v>
          </cell>
          <cell r="N383">
            <v>17402.849999999999</v>
          </cell>
          <cell r="O383">
            <v>18791.8</v>
          </cell>
          <cell r="P383">
            <v>2852.62</v>
          </cell>
          <cell r="Q383">
            <v>197204.94</v>
          </cell>
        </row>
        <row r="384">
          <cell r="A384">
            <v>57175</v>
          </cell>
          <cell r="B384" t="str">
            <v>Equipment Vehicle Rental</v>
          </cell>
          <cell r="E384">
            <v>328.66</v>
          </cell>
          <cell r="F384">
            <v>0</v>
          </cell>
          <cell r="G384">
            <v>0</v>
          </cell>
          <cell r="H384">
            <v>0</v>
          </cell>
          <cell r="I384">
            <v>0</v>
          </cell>
          <cell r="J384">
            <v>0</v>
          </cell>
          <cell r="K384">
            <v>0</v>
          </cell>
          <cell r="L384">
            <v>0</v>
          </cell>
          <cell r="M384">
            <v>0</v>
          </cell>
          <cell r="N384">
            <v>0</v>
          </cell>
          <cell r="O384">
            <v>2091.2399999999998</v>
          </cell>
          <cell r="P384">
            <v>397.36</v>
          </cell>
          <cell r="Q384">
            <v>2817.2599999999998</v>
          </cell>
        </row>
        <row r="385">
          <cell r="A385">
            <v>57185</v>
          </cell>
          <cell r="B385" t="str">
            <v>Postage</v>
          </cell>
          <cell r="E385">
            <v>0</v>
          </cell>
          <cell r="F385">
            <v>0</v>
          </cell>
          <cell r="G385">
            <v>0</v>
          </cell>
          <cell r="H385">
            <v>0</v>
          </cell>
          <cell r="I385">
            <v>0</v>
          </cell>
          <cell r="J385">
            <v>0</v>
          </cell>
          <cell r="K385">
            <v>0</v>
          </cell>
          <cell r="L385">
            <v>0</v>
          </cell>
          <cell r="M385">
            <v>0</v>
          </cell>
          <cell r="N385">
            <v>0</v>
          </cell>
          <cell r="O385">
            <v>0</v>
          </cell>
          <cell r="P385">
            <v>0</v>
          </cell>
          <cell r="Q385">
            <v>0</v>
          </cell>
        </row>
        <row r="386">
          <cell r="A386">
            <v>57252</v>
          </cell>
          <cell r="B386" t="str">
            <v>Subcontract Expense</v>
          </cell>
          <cell r="E386">
            <v>0</v>
          </cell>
          <cell r="F386">
            <v>0</v>
          </cell>
          <cell r="G386">
            <v>0</v>
          </cell>
          <cell r="H386">
            <v>0</v>
          </cell>
          <cell r="I386">
            <v>0</v>
          </cell>
          <cell r="J386">
            <v>0</v>
          </cell>
          <cell r="K386">
            <v>0</v>
          </cell>
          <cell r="L386">
            <v>0</v>
          </cell>
          <cell r="M386">
            <v>0</v>
          </cell>
          <cell r="N386">
            <v>0</v>
          </cell>
          <cell r="O386">
            <v>0</v>
          </cell>
          <cell r="P386">
            <v>0</v>
          </cell>
          <cell r="Q386">
            <v>0</v>
          </cell>
        </row>
        <row r="387">
          <cell r="A387">
            <v>57254</v>
          </cell>
          <cell r="B387" t="str">
            <v>Drive Cam Fees</v>
          </cell>
          <cell r="E387">
            <v>5737.5</v>
          </cell>
          <cell r="F387">
            <v>5737.5</v>
          </cell>
          <cell r="G387">
            <v>5737.5</v>
          </cell>
          <cell r="H387">
            <v>5737.5</v>
          </cell>
          <cell r="I387">
            <v>3780</v>
          </cell>
          <cell r="J387">
            <v>3780</v>
          </cell>
          <cell r="K387">
            <v>3780</v>
          </cell>
          <cell r="L387">
            <v>3780</v>
          </cell>
          <cell r="M387">
            <v>3780</v>
          </cell>
          <cell r="N387">
            <v>3780</v>
          </cell>
          <cell r="O387">
            <v>3780</v>
          </cell>
          <cell r="P387">
            <v>3780</v>
          </cell>
          <cell r="Q387">
            <v>53190</v>
          </cell>
        </row>
        <row r="388">
          <cell r="A388">
            <v>57255</v>
          </cell>
          <cell r="B388" t="str">
            <v>Other Prof Fees</v>
          </cell>
          <cell r="E388">
            <v>0</v>
          </cell>
          <cell r="F388">
            <v>0</v>
          </cell>
          <cell r="G388">
            <v>13.5</v>
          </cell>
          <cell r="H388">
            <v>13.5</v>
          </cell>
          <cell r="I388">
            <v>13.5</v>
          </cell>
          <cell r="J388">
            <v>13.5</v>
          </cell>
          <cell r="K388">
            <v>0</v>
          </cell>
          <cell r="L388">
            <v>13.5</v>
          </cell>
          <cell r="M388">
            <v>13.5</v>
          </cell>
          <cell r="N388">
            <v>13.5</v>
          </cell>
          <cell r="O388">
            <v>13.5</v>
          </cell>
          <cell r="P388">
            <v>0</v>
          </cell>
          <cell r="Q388">
            <v>108</v>
          </cell>
        </row>
        <row r="389">
          <cell r="A389">
            <v>57256</v>
          </cell>
          <cell r="B389" t="str">
            <v>Laboratory Fees</v>
          </cell>
          <cell r="E389">
            <v>0</v>
          </cell>
          <cell r="F389">
            <v>0</v>
          </cell>
          <cell r="G389">
            <v>0</v>
          </cell>
          <cell r="H389">
            <v>0</v>
          </cell>
          <cell r="I389">
            <v>0</v>
          </cell>
          <cell r="J389">
            <v>0</v>
          </cell>
          <cell r="K389">
            <v>0</v>
          </cell>
          <cell r="L389">
            <v>0</v>
          </cell>
          <cell r="M389">
            <v>0</v>
          </cell>
          <cell r="N389">
            <v>0</v>
          </cell>
          <cell r="O389">
            <v>0</v>
          </cell>
          <cell r="P389">
            <v>0</v>
          </cell>
          <cell r="Q389">
            <v>0</v>
          </cell>
        </row>
        <row r="390">
          <cell r="A390">
            <v>57257</v>
          </cell>
          <cell r="B390" t="str">
            <v>Engineering Fees</v>
          </cell>
          <cell r="E390">
            <v>0</v>
          </cell>
          <cell r="F390">
            <v>0</v>
          </cell>
          <cell r="G390">
            <v>0</v>
          </cell>
          <cell r="H390">
            <v>0</v>
          </cell>
          <cell r="I390">
            <v>0</v>
          </cell>
          <cell r="J390">
            <v>54300.08</v>
          </cell>
          <cell r="K390">
            <v>3763.13</v>
          </cell>
          <cell r="L390">
            <v>4344.38</v>
          </cell>
          <cell r="M390">
            <v>0</v>
          </cell>
          <cell r="N390">
            <v>0</v>
          </cell>
          <cell r="O390">
            <v>0</v>
          </cell>
          <cell r="P390">
            <v>0</v>
          </cell>
          <cell r="Q390">
            <v>62407.59</v>
          </cell>
        </row>
        <row r="391">
          <cell r="A391">
            <v>57275</v>
          </cell>
          <cell r="B391" t="str">
            <v>Property Taxes</v>
          </cell>
          <cell r="E391">
            <v>648.66999999999996</v>
          </cell>
          <cell r="F391">
            <v>748.26</v>
          </cell>
          <cell r="G391">
            <v>748.26</v>
          </cell>
          <cell r="H391">
            <v>931.59</v>
          </cell>
          <cell r="I391">
            <v>931.59</v>
          </cell>
          <cell r="J391">
            <v>931.61</v>
          </cell>
          <cell r="K391">
            <v>676.33</v>
          </cell>
          <cell r="L391">
            <v>676.33</v>
          </cell>
          <cell r="M391">
            <v>676.33</v>
          </cell>
          <cell r="N391">
            <v>676.33</v>
          </cell>
          <cell r="O391">
            <v>676.33</v>
          </cell>
          <cell r="P391">
            <v>676.33</v>
          </cell>
          <cell r="Q391">
            <v>8997.9599999999991</v>
          </cell>
        </row>
        <row r="392">
          <cell r="A392">
            <v>57280</v>
          </cell>
          <cell r="B392" t="str">
            <v>Other Taxes</v>
          </cell>
          <cell r="E392">
            <v>0</v>
          </cell>
          <cell r="F392">
            <v>0</v>
          </cell>
          <cell r="G392">
            <v>0</v>
          </cell>
          <cell r="H392">
            <v>0</v>
          </cell>
          <cell r="I392">
            <v>0</v>
          </cell>
          <cell r="J392">
            <v>0</v>
          </cell>
          <cell r="K392">
            <v>0</v>
          </cell>
          <cell r="L392">
            <v>0</v>
          </cell>
          <cell r="M392">
            <v>0</v>
          </cell>
          <cell r="N392">
            <v>0</v>
          </cell>
          <cell r="O392">
            <v>0</v>
          </cell>
          <cell r="P392">
            <v>0</v>
          </cell>
          <cell r="Q392">
            <v>0</v>
          </cell>
        </row>
        <row r="393">
          <cell r="A393">
            <v>57324</v>
          </cell>
          <cell r="B393" t="str">
            <v>Penalties and Violations</v>
          </cell>
          <cell r="E393">
            <v>0</v>
          </cell>
          <cell r="F393">
            <v>0</v>
          </cell>
          <cell r="G393">
            <v>0</v>
          </cell>
          <cell r="H393">
            <v>0</v>
          </cell>
          <cell r="I393">
            <v>0</v>
          </cell>
          <cell r="J393">
            <v>0</v>
          </cell>
          <cell r="K393">
            <v>0</v>
          </cell>
          <cell r="L393">
            <v>0</v>
          </cell>
          <cell r="M393">
            <v>0</v>
          </cell>
          <cell r="N393">
            <v>266.95</v>
          </cell>
          <cell r="O393">
            <v>266.95</v>
          </cell>
          <cell r="P393">
            <v>0</v>
          </cell>
          <cell r="Q393">
            <v>533.9</v>
          </cell>
        </row>
        <row r="394">
          <cell r="A394">
            <v>57335</v>
          </cell>
          <cell r="B394" t="str">
            <v>Miscellaneous</v>
          </cell>
          <cell r="E394">
            <v>0</v>
          </cell>
          <cell r="F394">
            <v>0</v>
          </cell>
          <cell r="G394">
            <v>0</v>
          </cell>
          <cell r="H394">
            <v>0</v>
          </cell>
          <cell r="I394">
            <v>0</v>
          </cell>
          <cell r="J394">
            <v>-33322.47</v>
          </cell>
          <cell r="K394">
            <v>33322.47</v>
          </cell>
          <cell r="L394">
            <v>0</v>
          </cell>
          <cell r="M394">
            <v>0</v>
          </cell>
          <cell r="N394">
            <v>0</v>
          </cell>
          <cell r="O394">
            <v>0</v>
          </cell>
          <cell r="P394">
            <v>0</v>
          </cell>
          <cell r="Q394">
            <v>0</v>
          </cell>
        </row>
        <row r="395">
          <cell r="A395">
            <v>57345</v>
          </cell>
          <cell r="B395" t="str">
            <v>Secruity Services</v>
          </cell>
          <cell r="E395">
            <v>187.5</v>
          </cell>
          <cell r="F395">
            <v>187.5</v>
          </cell>
          <cell r="G395">
            <v>187.5</v>
          </cell>
          <cell r="H395">
            <v>187.5</v>
          </cell>
          <cell r="I395">
            <v>187.5</v>
          </cell>
          <cell r="J395">
            <v>187.5</v>
          </cell>
          <cell r="K395">
            <v>187.5</v>
          </cell>
          <cell r="L395">
            <v>187.5</v>
          </cell>
          <cell r="M395">
            <v>187.5</v>
          </cell>
          <cell r="N395">
            <v>187.5</v>
          </cell>
          <cell r="O395">
            <v>187.5</v>
          </cell>
          <cell r="P395">
            <v>250</v>
          </cell>
          <cell r="Q395">
            <v>2312.5</v>
          </cell>
        </row>
        <row r="396">
          <cell r="A396">
            <v>57353</v>
          </cell>
          <cell r="B396" t="str">
            <v>Monitoring and Maint</v>
          </cell>
          <cell r="E396">
            <v>0</v>
          </cell>
          <cell r="F396">
            <v>0</v>
          </cell>
          <cell r="G396">
            <v>0</v>
          </cell>
          <cell r="H396">
            <v>0</v>
          </cell>
          <cell r="I396">
            <v>0</v>
          </cell>
          <cell r="J396">
            <v>0</v>
          </cell>
          <cell r="K396">
            <v>0</v>
          </cell>
          <cell r="L396">
            <v>0</v>
          </cell>
          <cell r="M396">
            <v>0</v>
          </cell>
          <cell r="N396">
            <v>0</v>
          </cell>
          <cell r="O396">
            <v>0</v>
          </cell>
          <cell r="P396">
            <v>0</v>
          </cell>
          <cell r="Q396">
            <v>0</v>
          </cell>
        </row>
        <row r="397">
          <cell r="A397">
            <v>57356</v>
          </cell>
          <cell r="B397" t="str">
            <v>Cover Cost</v>
          </cell>
          <cell r="E397">
            <v>0</v>
          </cell>
          <cell r="F397">
            <v>0</v>
          </cell>
          <cell r="G397">
            <v>0</v>
          </cell>
          <cell r="H397">
            <v>0</v>
          </cell>
          <cell r="I397">
            <v>0</v>
          </cell>
          <cell r="J397">
            <v>0</v>
          </cell>
          <cell r="K397">
            <v>0</v>
          </cell>
          <cell r="L397">
            <v>0</v>
          </cell>
          <cell r="M397">
            <v>0</v>
          </cell>
          <cell r="N397">
            <v>0</v>
          </cell>
          <cell r="O397">
            <v>0</v>
          </cell>
          <cell r="P397">
            <v>0</v>
          </cell>
          <cell r="Q397">
            <v>0</v>
          </cell>
        </row>
        <row r="398">
          <cell r="A398">
            <v>57357</v>
          </cell>
          <cell r="B398" t="str">
            <v>Permits</v>
          </cell>
          <cell r="E398">
            <v>65</v>
          </cell>
          <cell r="F398">
            <v>0</v>
          </cell>
          <cell r="G398">
            <v>132.5</v>
          </cell>
          <cell r="H398">
            <v>0</v>
          </cell>
          <cell r="I398">
            <v>0</v>
          </cell>
          <cell r="J398">
            <v>132.5</v>
          </cell>
          <cell r="K398">
            <v>0</v>
          </cell>
          <cell r="L398">
            <v>0</v>
          </cell>
          <cell r="M398">
            <v>132.5</v>
          </cell>
          <cell r="N398">
            <v>1975</v>
          </cell>
          <cell r="O398">
            <v>0</v>
          </cell>
          <cell r="P398">
            <v>132.5</v>
          </cell>
          <cell r="Q398">
            <v>2570</v>
          </cell>
        </row>
        <row r="399">
          <cell r="A399">
            <v>57360</v>
          </cell>
          <cell r="B399" t="str">
            <v>Royalties</v>
          </cell>
          <cell r="E399">
            <v>0</v>
          </cell>
          <cell r="F399">
            <v>0</v>
          </cell>
          <cell r="G399">
            <v>0</v>
          </cell>
          <cell r="H399">
            <v>0</v>
          </cell>
          <cell r="I399">
            <v>0</v>
          </cell>
          <cell r="J399">
            <v>0</v>
          </cell>
          <cell r="K399">
            <v>0</v>
          </cell>
          <cell r="L399">
            <v>0</v>
          </cell>
          <cell r="M399">
            <v>0</v>
          </cell>
          <cell r="N399">
            <v>0</v>
          </cell>
          <cell r="O399">
            <v>0</v>
          </cell>
          <cell r="P399">
            <v>0</v>
          </cell>
          <cell r="Q399">
            <v>0</v>
          </cell>
        </row>
        <row r="400">
          <cell r="A400">
            <v>57370</v>
          </cell>
          <cell r="B400" t="str">
            <v>Bonds Expense</v>
          </cell>
          <cell r="E400">
            <v>4619.28</v>
          </cell>
          <cell r="F400">
            <v>6292.28</v>
          </cell>
          <cell r="G400">
            <v>6547.28</v>
          </cell>
          <cell r="H400">
            <v>5761.53</v>
          </cell>
          <cell r="I400">
            <v>5761.53</v>
          </cell>
          <cell r="J400">
            <v>5761.53</v>
          </cell>
          <cell r="K400">
            <v>5761.49</v>
          </cell>
          <cell r="L400">
            <v>5761.53</v>
          </cell>
          <cell r="M400">
            <v>5761.53</v>
          </cell>
          <cell r="N400">
            <v>5761.53</v>
          </cell>
          <cell r="O400">
            <v>6186.53</v>
          </cell>
          <cell r="P400">
            <v>4741.53</v>
          </cell>
          <cell r="Q400">
            <v>68717.569999999992</v>
          </cell>
        </row>
        <row r="401">
          <cell r="A401">
            <v>57900</v>
          </cell>
          <cell r="B401" t="str">
            <v>Capitalized Costs</v>
          </cell>
          <cell r="E401">
            <v>0</v>
          </cell>
          <cell r="F401">
            <v>0</v>
          </cell>
          <cell r="G401">
            <v>0</v>
          </cell>
          <cell r="H401">
            <v>0</v>
          </cell>
          <cell r="I401">
            <v>0</v>
          </cell>
          <cell r="J401">
            <v>0</v>
          </cell>
          <cell r="K401">
            <v>0</v>
          </cell>
          <cell r="L401">
            <v>0</v>
          </cell>
          <cell r="M401">
            <v>0</v>
          </cell>
          <cell r="N401">
            <v>0</v>
          </cell>
          <cell r="O401">
            <v>0</v>
          </cell>
          <cell r="P401">
            <v>0</v>
          </cell>
          <cell r="Q401">
            <v>0</v>
          </cell>
        </row>
        <row r="402">
          <cell r="A402">
            <v>57998</v>
          </cell>
          <cell r="B402" t="str">
            <v>Allocation Out - District</v>
          </cell>
          <cell r="E402">
            <v>0</v>
          </cell>
          <cell r="F402">
            <v>0</v>
          </cell>
          <cell r="G402">
            <v>0</v>
          </cell>
          <cell r="H402">
            <v>0</v>
          </cell>
          <cell r="I402">
            <v>0</v>
          </cell>
          <cell r="J402">
            <v>0</v>
          </cell>
          <cell r="K402">
            <v>0</v>
          </cell>
          <cell r="L402">
            <v>0</v>
          </cell>
          <cell r="M402">
            <v>0</v>
          </cell>
          <cell r="N402">
            <v>0</v>
          </cell>
          <cell r="O402">
            <v>0</v>
          </cell>
          <cell r="P402">
            <v>0</v>
          </cell>
          <cell r="Q402">
            <v>0</v>
          </cell>
        </row>
        <row r="403">
          <cell r="A403">
            <v>57999</v>
          </cell>
          <cell r="B403" t="str">
            <v>Allocation Out - Out District</v>
          </cell>
          <cell r="E403">
            <v>0</v>
          </cell>
          <cell r="F403">
            <v>0</v>
          </cell>
          <cell r="G403">
            <v>0</v>
          </cell>
          <cell r="H403">
            <v>0</v>
          </cell>
          <cell r="I403">
            <v>0</v>
          </cell>
          <cell r="J403">
            <v>0</v>
          </cell>
          <cell r="K403">
            <v>0</v>
          </cell>
          <cell r="L403">
            <v>0</v>
          </cell>
          <cell r="M403">
            <v>0</v>
          </cell>
          <cell r="N403">
            <v>0</v>
          </cell>
          <cell r="O403">
            <v>0</v>
          </cell>
          <cell r="P403">
            <v>0</v>
          </cell>
          <cell r="Q403">
            <v>0</v>
          </cell>
        </row>
        <row r="404">
          <cell r="A404">
            <v>70265</v>
          </cell>
          <cell r="B404" t="str">
            <v>Amortization of Long Term Contracts</v>
          </cell>
          <cell r="E404">
            <v>0</v>
          </cell>
          <cell r="F404">
            <v>0</v>
          </cell>
          <cell r="G404">
            <v>0</v>
          </cell>
          <cell r="H404">
            <v>0</v>
          </cell>
          <cell r="I404">
            <v>0</v>
          </cell>
          <cell r="J404">
            <v>0</v>
          </cell>
          <cell r="K404">
            <v>0</v>
          </cell>
          <cell r="L404">
            <v>0</v>
          </cell>
          <cell r="M404">
            <v>0</v>
          </cell>
          <cell r="N404">
            <v>0</v>
          </cell>
          <cell r="O404">
            <v>0</v>
          </cell>
          <cell r="P404">
            <v>0</v>
          </cell>
          <cell r="Q404">
            <v>0</v>
          </cell>
        </row>
        <row r="405">
          <cell r="A405">
            <v>80050</v>
          </cell>
          <cell r="B405" t="str">
            <v>Interest Expense Closure/Post Closure</v>
          </cell>
          <cell r="E405">
            <v>0</v>
          </cell>
          <cell r="F405">
            <v>0</v>
          </cell>
          <cell r="G405">
            <v>0</v>
          </cell>
          <cell r="H405">
            <v>0</v>
          </cell>
          <cell r="I405">
            <v>0</v>
          </cell>
          <cell r="J405">
            <v>0</v>
          </cell>
          <cell r="K405">
            <v>0</v>
          </cell>
          <cell r="L405">
            <v>0</v>
          </cell>
          <cell r="M405">
            <v>0</v>
          </cell>
          <cell r="N405">
            <v>0</v>
          </cell>
          <cell r="O405">
            <v>0</v>
          </cell>
          <cell r="P405">
            <v>0</v>
          </cell>
          <cell r="Q405">
            <v>0</v>
          </cell>
        </row>
        <row r="406">
          <cell r="A406" t="str">
            <v>Total Other Operating Expense</v>
          </cell>
          <cell r="E406">
            <v>38677.819999999992</v>
          </cell>
          <cell r="F406">
            <v>38460.620000000003</v>
          </cell>
          <cell r="G406">
            <v>37434.229999999996</v>
          </cell>
          <cell r="H406">
            <v>37300.97</v>
          </cell>
          <cell r="I406">
            <v>32715.37</v>
          </cell>
          <cell r="J406">
            <v>54072.55</v>
          </cell>
          <cell r="K406">
            <v>75968.88</v>
          </cell>
          <cell r="L406">
            <v>41574.9</v>
          </cell>
          <cell r="M406">
            <v>36457.9</v>
          </cell>
          <cell r="N406">
            <v>39226.43</v>
          </cell>
          <cell r="O406">
            <v>41817.089999999997</v>
          </cell>
          <cell r="P406">
            <v>29775.78</v>
          </cell>
          <cell r="Q406">
            <v>503482.54000000004</v>
          </cell>
        </row>
        <row r="408">
          <cell r="A408" t="str">
            <v>Insurance</v>
          </cell>
        </row>
        <row r="409">
          <cell r="A409">
            <v>59148</v>
          </cell>
          <cell r="B409" t="str">
            <v>Allocation In - District</v>
          </cell>
          <cell r="E409">
            <v>0</v>
          </cell>
          <cell r="F409">
            <v>0</v>
          </cell>
          <cell r="G409">
            <v>0</v>
          </cell>
          <cell r="H409">
            <v>0</v>
          </cell>
          <cell r="I409">
            <v>0</v>
          </cell>
          <cell r="J409">
            <v>0</v>
          </cell>
          <cell r="K409">
            <v>0</v>
          </cell>
          <cell r="L409">
            <v>0</v>
          </cell>
          <cell r="M409">
            <v>0</v>
          </cell>
          <cell r="N409">
            <v>0</v>
          </cell>
          <cell r="O409">
            <v>0</v>
          </cell>
          <cell r="P409">
            <v>0</v>
          </cell>
          <cell r="Q409">
            <v>0</v>
          </cell>
        </row>
        <row r="410">
          <cell r="A410">
            <v>59149</v>
          </cell>
          <cell r="B410" t="str">
            <v>Allocation In - Out District</v>
          </cell>
          <cell r="E410">
            <v>0</v>
          </cell>
          <cell r="F410">
            <v>0</v>
          </cell>
          <cell r="G410">
            <v>0</v>
          </cell>
          <cell r="H410">
            <v>0</v>
          </cell>
          <cell r="I410">
            <v>0</v>
          </cell>
          <cell r="J410">
            <v>0</v>
          </cell>
          <cell r="K410">
            <v>0</v>
          </cell>
          <cell r="L410">
            <v>0</v>
          </cell>
          <cell r="M410">
            <v>0</v>
          </cell>
          <cell r="N410">
            <v>0</v>
          </cell>
          <cell r="O410">
            <v>0</v>
          </cell>
          <cell r="P410">
            <v>0</v>
          </cell>
          <cell r="Q410">
            <v>0</v>
          </cell>
        </row>
        <row r="411">
          <cell r="A411">
            <v>59271</v>
          </cell>
          <cell r="B411" t="str">
            <v>Property and Liability Insurance</v>
          </cell>
          <cell r="E411">
            <v>0</v>
          </cell>
          <cell r="F411">
            <v>0</v>
          </cell>
          <cell r="G411">
            <v>0</v>
          </cell>
          <cell r="H411">
            <v>0</v>
          </cell>
          <cell r="I411">
            <v>0</v>
          </cell>
          <cell r="J411">
            <v>0</v>
          </cell>
          <cell r="K411">
            <v>0</v>
          </cell>
          <cell r="L411">
            <v>0</v>
          </cell>
          <cell r="M411">
            <v>0</v>
          </cell>
          <cell r="N411">
            <v>0</v>
          </cell>
          <cell r="O411">
            <v>0</v>
          </cell>
          <cell r="P411">
            <v>0</v>
          </cell>
          <cell r="Q411">
            <v>0</v>
          </cell>
        </row>
        <row r="412">
          <cell r="A412">
            <v>59326</v>
          </cell>
          <cell r="B412" t="str">
            <v>Deductible - Current</v>
          </cell>
          <cell r="E412">
            <v>0</v>
          </cell>
          <cell r="F412">
            <v>0</v>
          </cell>
          <cell r="G412">
            <v>0</v>
          </cell>
          <cell r="H412">
            <v>0</v>
          </cell>
          <cell r="I412">
            <v>0</v>
          </cell>
          <cell r="J412">
            <v>0</v>
          </cell>
          <cell r="K412">
            <v>0</v>
          </cell>
          <cell r="L412">
            <v>0</v>
          </cell>
          <cell r="M412">
            <v>0</v>
          </cell>
          <cell r="N412">
            <v>0</v>
          </cell>
          <cell r="O412">
            <v>0</v>
          </cell>
          <cell r="P412">
            <v>0</v>
          </cell>
          <cell r="Q412">
            <v>0</v>
          </cell>
        </row>
        <row r="413">
          <cell r="A413">
            <v>59327</v>
          </cell>
          <cell r="B413" t="str">
            <v>Deductible - Damage</v>
          </cell>
          <cell r="E413">
            <v>0</v>
          </cell>
          <cell r="F413">
            <v>0</v>
          </cell>
          <cell r="G413">
            <v>0</v>
          </cell>
          <cell r="H413">
            <v>0</v>
          </cell>
          <cell r="I413">
            <v>0</v>
          </cell>
          <cell r="J413">
            <v>0</v>
          </cell>
          <cell r="K413">
            <v>0</v>
          </cell>
          <cell r="L413">
            <v>0</v>
          </cell>
          <cell r="M413">
            <v>0</v>
          </cell>
          <cell r="N413">
            <v>0</v>
          </cell>
          <cell r="O413">
            <v>0</v>
          </cell>
          <cell r="P413">
            <v>0</v>
          </cell>
          <cell r="Q413">
            <v>0</v>
          </cell>
        </row>
        <row r="414">
          <cell r="A414">
            <v>59328</v>
          </cell>
          <cell r="B414" t="str">
            <v>Claim Recoveries</v>
          </cell>
          <cell r="E414">
            <v>0</v>
          </cell>
          <cell r="F414">
            <v>0</v>
          </cell>
          <cell r="G414">
            <v>0</v>
          </cell>
          <cell r="H414">
            <v>0</v>
          </cell>
          <cell r="I414">
            <v>0</v>
          </cell>
          <cell r="J414">
            <v>0</v>
          </cell>
          <cell r="K414">
            <v>0</v>
          </cell>
          <cell r="L414">
            <v>0</v>
          </cell>
          <cell r="M414">
            <v>0</v>
          </cell>
          <cell r="N414">
            <v>0</v>
          </cell>
          <cell r="O414">
            <v>0</v>
          </cell>
          <cell r="P414">
            <v>0</v>
          </cell>
          <cell r="Q414">
            <v>0</v>
          </cell>
        </row>
        <row r="415">
          <cell r="A415">
            <v>59330</v>
          </cell>
          <cell r="B415" t="str">
            <v>Deduct - Prior Year</v>
          </cell>
          <cell r="E415">
            <v>0</v>
          </cell>
          <cell r="F415">
            <v>0</v>
          </cell>
          <cell r="G415">
            <v>0</v>
          </cell>
          <cell r="H415">
            <v>0</v>
          </cell>
          <cell r="I415">
            <v>0</v>
          </cell>
          <cell r="J415">
            <v>0</v>
          </cell>
          <cell r="K415">
            <v>0</v>
          </cell>
          <cell r="L415">
            <v>0</v>
          </cell>
          <cell r="M415">
            <v>0</v>
          </cell>
          <cell r="N415">
            <v>0</v>
          </cell>
          <cell r="O415">
            <v>0</v>
          </cell>
          <cell r="P415">
            <v>0</v>
          </cell>
          <cell r="Q415">
            <v>0</v>
          </cell>
        </row>
        <row r="416">
          <cell r="A416">
            <v>59331</v>
          </cell>
          <cell r="B416" t="str">
            <v>RM Fixed Costs</v>
          </cell>
          <cell r="E416">
            <v>0</v>
          </cell>
          <cell r="F416">
            <v>0</v>
          </cell>
          <cell r="G416">
            <v>0</v>
          </cell>
          <cell r="H416">
            <v>0</v>
          </cell>
          <cell r="I416">
            <v>0</v>
          </cell>
          <cell r="J416">
            <v>0</v>
          </cell>
          <cell r="K416">
            <v>0</v>
          </cell>
          <cell r="L416">
            <v>0</v>
          </cell>
          <cell r="M416">
            <v>0</v>
          </cell>
          <cell r="N416">
            <v>0</v>
          </cell>
          <cell r="O416">
            <v>0</v>
          </cell>
          <cell r="P416">
            <v>0</v>
          </cell>
          <cell r="Q416">
            <v>0</v>
          </cell>
        </row>
        <row r="417">
          <cell r="A417">
            <v>59340</v>
          </cell>
          <cell r="B417" t="str">
            <v>Self Insurance Premium</v>
          </cell>
          <cell r="E417">
            <v>10091.379999999999</v>
          </cell>
          <cell r="F417">
            <v>10091.379999999999</v>
          </cell>
          <cell r="G417">
            <v>10091.379999999999</v>
          </cell>
          <cell r="H417">
            <v>10091.379999999999</v>
          </cell>
          <cell r="I417">
            <v>10091.379999999999</v>
          </cell>
          <cell r="J417">
            <v>10091.379999999999</v>
          </cell>
          <cell r="K417">
            <v>10091.379999999999</v>
          </cell>
          <cell r="L417">
            <v>10091.379999999999</v>
          </cell>
          <cell r="M417">
            <v>10091.379999999999</v>
          </cell>
          <cell r="N417">
            <v>10091.379999999999</v>
          </cell>
          <cell r="O417">
            <v>10091.379999999999</v>
          </cell>
          <cell r="P417">
            <v>10091.379999999999</v>
          </cell>
          <cell r="Q417">
            <v>121096.56000000001</v>
          </cell>
        </row>
        <row r="418">
          <cell r="A418">
            <v>59341</v>
          </cell>
          <cell r="B418" t="str">
            <v>A&amp;L - Current Year Claims</v>
          </cell>
          <cell r="E418">
            <v>-6142.07</v>
          </cell>
          <cell r="F418">
            <v>-2400</v>
          </cell>
          <cell r="G418">
            <v>400</v>
          </cell>
          <cell r="H418">
            <v>9853.9</v>
          </cell>
          <cell r="I418">
            <v>0</v>
          </cell>
          <cell r="J418">
            <v>0</v>
          </cell>
          <cell r="K418">
            <v>0</v>
          </cell>
          <cell r="L418">
            <v>4250</v>
          </cell>
          <cell r="M418">
            <v>8924.2000000000007</v>
          </cell>
          <cell r="N418">
            <v>751</v>
          </cell>
          <cell r="O418">
            <v>2071.27</v>
          </cell>
          <cell r="P418">
            <v>24430</v>
          </cell>
          <cell r="Q418">
            <v>42138.3</v>
          </cell>
        </row>
        <row r="419">
          <cell r="A419">
            <v>59342</v>
          </cell>
          <cell r="B419" t="str">
            <v>A&amp;L - Prior Year Claims</v>
          </cell>
          <cell r="E419">
            <v>0</v>
          </cell>
          <cell r="F419">
            <v>0</v>
          </cell>
          <cell r="G419">
            <v>0</v>
          </cell>
          <cell r="H419">
            <v>-10802.07</v>
          </cell>
          <cell r="I419">
            <v>-2004.25</v>
          </cell>
          <cell r="J419">
            <v>1249.05</v>
          </cell>
          <cell r="K419">
            <v>6999.75</v>
          </cell>
          <cell r="L419">
            <v>0</v>
          </cell>
          <cell r="M419">
            <v>0</v>
          </cell>
          <cell r="N419">
            <v>2499.5</v>
          </cell>
          <cell r="O419">
            <v>0</v>
          </cell>
          <cell r="P419">
            <v>0</v>
          </cell>
          <cell r="Q419">
            <v>-2058.0200000000004</v>
          </cell>
        </row>
        <row r="420">
          <cell r="A420">
            <v>59343</v>
          </cell>
          <cell r="B420" t="str">
            <v>WC - Current Year Claims</v>
          </cell>
          <cell r="E420">
            <v>7290.88</v>
          </cell>
          <cell r="F420">
            <v>-17465.98</v>
          </cell>
          <cell r="G420">
            <v>13819.28</v>
          </cell>
          <cell r="H420">
            <v>8553.6</v>
          </cell>
          <cell r="I420">
            <v>5696</v>
          </cell>
          <cell r="J420">
            <v>3275.7</v>
          </cell>
          <cell r="K420">
            <v>6448.16</v>
          </cell>
          <cell r="L420">
            <v>2722</v>
          </cell>
          <cell r="M420">
            <v>820</v>
          </cell>
          <cell r="N420">
            <v>-18388.02</v>
          </cell>
          <cell r="O420">
            <v>-1818.92</v>
          </cell>
          <cell r="P420">
            <v>2266.29</v>
          </cell>
          <cell r="Q420">
            <v>13218.990000000002</v>
          </cell>
        </row>
        <row r="421">
          <cell r="A421">
            <v>59344</v>
          </cell>
          <cell r="B421" t="str">
            <v>WC - Prior Year Claims</v>
          </cell>
          <cell r="E421">
            <v>0</v>
          </cell>
          <cell r="F421">
            <v>0</v>
          </cell>
          <cell r="G421">
            <v>0</v>
          </cell>
          <cell r="H421">
            <v>-9078.02</v>
          </cell>
          <cell r="I421">
            <v>16579.04</v>
          </cell>
          <cell r="J421">
            <v>98644.06</v>
          </cell>
          <cell r="K421">
            <v>-15344.09</v>
          </cell>
          <cell r="L421">
            <v>-28729.19</v>
          </cell>
          <cell r="M421">
            <v>17918.650000000001</v>
          </cell>
          <cell r="N421">
            <v>-103.64</v>
          </cell>
          <cell r="O421">
            <v>1197.08</v>
          </cell>
          <cell r="P421">
            <v>-19684.740000000002</v>
          </cell>
          <cell r="Q421">
            <v>61399.150000000009</v>
          </cell>
        </row>
        <row r="422">
          <cell r="A422">
            <v>59350</v>
          </cell>
          <cell r="B422" t="str">
            <v>Self Isurance IBNR Estimates</v>
          </cell>
          <cell r="E422">
            <v>0</v>
          </cell>
          <cell r="F422">
            <v>0</v>
          </cell>
          <cell r="G422">
            <v>0</v>
          </cell>
          <cell r="H422">
            <v>0</v>
          </cell>
          <cell r="I422">
            <v>0</v>
          </cell>
          <cell r="J422">
            <v>0</v>
          </cell>
          <cell r="K422">
            <v>0</v>
          </cell>
          <cell r="L422">
            <v>0</v>
          </cell>
          <cell r="M422">
            <v>0</v>
          </cell>
          <cell r="N422">
            <v>0</v>
          </cell>
          <cell r="O422">
            <v>0</v>
          </cell>
          <cell r="P422">
            <v>0</v>
          </cell>
          <cell r="Q422">
            <v>0</v>
          </cell>
        </row>
        <row r="423">
          <cell r="A423">
            <v>59400</v>
          </cell>
          <cell r="B423" t="str">
            <v>Damages paid by District</v>
          </cell>
          <cell r="E423">
            <v>5142.99</v>
          </cell>
          <cell r="F423">
            <v>1000</v>
          </cell>
          <cell r="G423">
            <v>2757.56</v>
          </cell>
          <cell r="H423">
            <v>0</v>
          </cell>
          <cell r="I423">
            <v>1701.74</v>
          </cell>
          <cell r="J423">
            <v>6490.95</v>
          </cell>
          <cell r="K423">
            <v>104.97</v>
          </cell>
          <cell r="L423">
            <v>48.7</v>
          </cell>
          <cell r="M423">
            <v>0</v>
          </cell>
          <cell r="N423">
            <v>11054.22</v>
          </cell>
          <cell r="O423">
            <v>655.83</v>
          </cell>
          <cell r="P423">
            <v>11383.6</v>
          </cell>
          <cell r="Q423">
            <v>40340.559999999998</v>
          </cell>
        </row>
        <row r="424">
          <cell r="A424">
            <v>59401</v>
          </cell>
          <cell r="B424" t="str">
            <v>Insurance claim repairs</v>
          </cell>
          <cell r="E424">
            <v>0</v>
          </cell>
          <cell r="F424">
            <v>0</v>
          </cell>
          <cell r="G424">
            <v>0</v>
          </cell>
          <cell r="H424">
            <v>0</v>
          </cell>
          <cell r="I424">
            <v>0</v>
          </cell>
          <cell r="J424">
            <v>0</v>
          </cell>
          <cell r="K424">
            <v>0</v>
          </cell>
          <cell r="L424">
            <v>0</v>
          </cell>
          <cell r="M424">
            <v>0</v>
          </cell>
          <cell r="N424">
            <v>10000</v>
          </cell>
          <cell r="O424">
            <v>31.43</v>
          </cell>
          <cell r="P424">
            <v>-10904.79</v>
          </cell>
          <cell r="Q424">
            <v>-873.36000000000058</v>
          </cell>
        </row>
        <row r="425">
          <cell r="A425">
            <v>59500</v>
          </cell>
          <cell r="B425" t="str">
            <v>Workers Comp Prem</v>
          </cell>
          <cell r="E425">
            <v>4000</v>
          </cell>
          <cell r="F425">
            <v>2000</v>
          </cell>
          <cell r="G425">
            <v>2000</v>
          </cell>
          <cell r="H425">
            <v>2000</v>
          </cell>
          <cell r="I425">
            <v>1000</v>
          </cell>
          <cell r="J425">
            <v>2000</v>
          </cell>
          <cell r="K425">
            <v>2000</v>
          </cell>
          <cell r="L425">
            <v>2000</v>
          </cell>
          <cell r="M425">
            <v>3000</v>
          </cell>
          <cell r="N425">
            <v>3000</v>
          </cell>
          <cell r="O425">
            <v>3000</v>
          </cell>
          <cell r="P425">
            <v>0</v>
          </cell>
          <cell r="Q425">
            <v>26000</v>
          </cell>
        </row>
        <row r="426">
          <cell r="A426">
            <v>59998</v>
          </cell>
          <cell r="B426" t="str">
            <v>Allocation Out - District</v>
          </cell>
          <cell r="E426">
            <v>0</v>
          </cell>
          <cell r="F426">
            <v>0</v>
          </cell>
          <cell r="G426">
            <v>0</v>
          </cell>
          <cell r="H426">
            <v>0</v>
          </cell>
          <cell r="I426">
            <v>0</v>
          </cell>
          <cell r="J426">
            <v>0</v>
          </cell>
          <cell r="K426">
            <v>0</v>
          </cell>
          <cell r="L426">
            <v>0</v>
          </cell>
          <cell r="M426">
            <v>0</v>
          </cell>
          <cell r="N426">
            <v>0</v>
          </cell>
          <cell r="O426">
            <v>0</v>
          </cell>
          <cell r="P426">
            <v>0</v>
          </cell>
          <cell r="Q426">
            <v>0</v>
          </cell>
        </row>
        <row r="427">
          <cell r="A427">
            <v>59999</v>
          </cell>
          <cell r="B427" t="str">
            <v>Allocation Out - Out District</v>
          </cell>
          <cell r="E427">
            <v>0</v>
          </cell>
          <cell r="F427">
            <v>0</v>
          </cell>
          <cell r="G427">
            <v>0</v>
          </cell>
          <cell r="H427">
            <v>0</v>
          </cell>
          <cell r="I427">
            <v>0</v>
          </cell>
          <cell r="J427">
            <v>0</v>
          </cell>
          <cell r="K427">
            <v>0</v>
          </cell>
          <cell r="L427">
            <v>0</v>
          </cell>
          <cell r="M427">
            <v>0</v>
          </cell>
          <cell r="N427">
            <v>0</v>
          </cell>
          <cell r="O427">
            <v>0</v>
          </cell>
          <cell r="P427">
            <v>0</v>
          </cell>
          <cell r="Q427">
            <v>0</v>
          </cell>
        </row>
        <row r="428">
          <cell r="A428" t="str">
            <v>Total Insurance</v>
          </cell>
          <cell r="E428">
            <v>20383.18</v>
          </cell>
          <cell r="F428">
            <v>-6774.6</v>
          </cell>
          <cell r="G428">
            <v>29068.22</v>
          </cell>
          <cell r="H428">
            <v>10618.789999999997</v>
          </cell>
          <cell r="I428">
            <v>33063.910000000003</v>
          </cell>
          <cell r="J428">
            <v>121751.14</v>
          </cell>
          <cell r="K428">
            <v>10300.169999999996</v>
          </cell>
          <cell r="L428">
            <v>-9617.11</v>
          </cell>
          <cell r="M428">
            <v>40754.230000000003</v>
          </cell>
          <cell r="N428">
            <v>18904.439999999999</v>
          </cell>
          <cell r="O428">
            <v>15228.07</v>
          </cell>
          <cell r="P428">
            <v>17581.739999999998</v>
          </cell>
          <cell r="Q428">
            <v>301262.18000000005</v>
          </cell>
        </row>
        <row r="430">
          <cell r="A430" t="str">
            <v>Disposal of Assets and Operations</v>
          </cell>
        </row>
        <row r="431">
          <cell r="A431">
            <v>72000</v>
          </cell>
          <cell r="B431" t="str">
            <v>Gain/Loss on Disposal of Operations</v>
          </cell>
          <cell r="E431">
            <v>0</v>
          </cell>
          <cell r="F431">
            <v>0</v>
          </cell>
          <cell r="G431">
            <v>0</v>
          </cell>
          <cell r="H431">
            <v>0</v>
          </cell>
          <cell r="I431">
            <v>0</v>
          </cell>
          <cell r="J431">
            <v>0</v>
          </cell>
          <cell r="K431">
            <v>0</v>
          </cell>
          <cell r="L431">
            <v>0</v>
          </cell>
          <cell r="M431">
            <v>0</v>
          </cell>
          <cell r="N431">
            <v>0</v>
          </cell>
          <cell r="O431">
            <v>0</v>
          </cell>
          <cell r="P431">
            <v>0</v>
          </cell>
          <cell r="Q431">
            <v>0</v>
          </cell>
        </row>
        <row r="432">
          <cell r="A432">
            <v>91010</v>
          </cell>
          <cell r="B432" t="str">
            <v>Gain/Loss on Sale of Asset</v>
          </cell>
          <cell r="E432">
            <v>0</v>
          </cell>
          <cell r="F432">
            <v>0</v>
          </cell>
          <cell r="G432">
            <v>0</v>
          </cell>
          <cell r="H432">
            <v>1319.45</v>
          </cell>
          <cell r="I432">
            <v>0</v>
          </cell>
          <cell r="J432">
            <v>24949.35</v>
          </cell>
          <cell r="K432">
            <v>-33354.22</v>
          </cell>
          <cell r="L432">
            <v>-3080</v>
          </cell>
          <cell r="M432">
            <v>0</v>
          </cell>
          <cell r="N432">
            <v>0</v>
          </cell>
          <cell r="O432">
            <v>0</v>
          </cell>
          <cell r="P432">
            <v>0</v>
          </cell>
          <cell r="Q432">
            <v>-10165.420000000002</v>
          </cell>
        </row>
        <row r="433">
          <cell r="A433" t="str">
            <v>Total Disposal of Assets and Operations</v>
          </cell>
          <cell r="E433">
            <v>0</v>
          </cell>
          <cell r="F433">
            <v>0</v>
          </cell>
          <cell r="G433">
            <v>0</v>
          </cell>
          <cell r="H433">
            <v>1319.45</v>
          </cell>
          <cell r="I433">
            <v>0</v>
          </cell>
          <cell r="J433">
            <v>24949.35</v>
          </cell>
          <cell r="K433">
            <v>-33354.22</v>
          </cell>
          <cell r="L433">
            <v>-3080</v>
          </cell>
          <cell r="M433">
            <v>0</v>
          </cell>
          <cell r="N433">
            <v>0</v>
          </cell>
          <cell r="O433">
            <v>0</v>
          </cell>
          <cell r="P433">
            <v>0</v>
          </cell>
          <cell r="Q433">
            <v>-10165.420000000002</v>
          </cell>
        </row>
        <row r="435">
          <cell r="A435" t="str">
            <v>Total Operating Costs</v>
          </cell>
          <cell r="E435">
            <v>691108.55</v>
          </cell>
          <cell r="F435">
            <v>591691.37000000011</v>
          </cell>
          <cell r="G435">
            <v>679572.21999999986</v>
          </cell>
          <cell r="H435">
            <v>649398.42000000004</v>
          </cell>
          <cell r="I435">
            <v>715012.80999999994</v>
          </cell>
          <cell r="J435">
            <v>823534.92999999993</v>
          </cell>
          <cell r="K435">
            <v>725146.60999999987</v>
          </cell>
          <cell r="L435">
            <v>671623.93</v>
          </cell>
          <cell r="M435">
            <v>721331.92999999993</v>
          </cell>
          <cell r="N435">
            <v>675314.14999999991</v>
          </cell>
          <cell r="O435">
            <v>713873.94</v>
          </cell>
          <cell r="P435">
            <v>696947.79999999981</v>
          </cell>
          <cell r="Q435">
            <v>8354556.6600000001</v>
          </cell>
        </row>
        <row r="437">
          <cell r="A437" t="str">
            <v>Gross Profit</v>
          </cell>
          <cell r="E437">
            <v>958596.29999999981</v>
          </cell>
          <cell r="F437">
            <v>1078399.0499999998</v>
          </cell>
          <cell r="G437">
            <v>980681.78999999992</v>
          </cell>
          <cell r="H437">
            <v>1060013.06</v>
          </cell>
          <cell r="I437">
            <v>998324.67999999935</v>
          </cell>
          <cell r="J437">
            <v>884006.14000000036</v>
          </cell>
          <cell r="K437">
            <v>999176.6099999994</v>
          </cell>
          <cell r="L437">
            <v>1029352.5499999995</v>
          </cell>
          <cell r="M437">
            <v>1005221.45</v>
          </cell>
          <cell r="N437">
            <v>1062170.0200000005</v>
          </cell>
          <cell r="O437">
            <v>1010676.3699999996</v>
          </cell>
          <cell r="P437">
            <v>1011952.0500000003</v>
          </cell>
          <cell r="Q437">
            <v>12078570.07</v>
          </cell>
        </row>
        <row r="439">
          <cell r="A439" t="str">
            <v>SG&amp;A</v>
          </cell>
        </row>
        <row r="440">
          <cell r="A440" t="str">
            <v>Sales</v>
          </cell>
        </row>
        <row r="441">
          <cell r="A441">
            <v>60010</v>
          </cell>
          <cell r="B441" t="str">
            <v>Salaries</v>
          </cell>
          <cell r="E441">
            <v>0</v>
          </cell>
          <cell r="F441">
            <v>0</v>
          </cell>
          <cell r="G441">
            <v>0</v>
          </cell>
          <cell r="H441">
            <v>0</v>
          </cell>
          <cell r="I441">
            <v>0</v>
          </cell>
          <cell r="J441">
            <v>0</v>
          </cell>
          <cell r="K441">
            <v>0</v>
          </cell>
          <cell r="L441">
            <v>0</v>
          </cell>
          <cell r="M441">
            <v>0</v>
          </cell>
          <cell r="N441">
            <v>0</v>
          </cell>
          <cell r="O441">
            <v>0</v>
          </cell>
          <cell r="P441">
            <v>0</v>
          </cell>
          <cell r="Q441">
            <v>0</v>
          </cell>
        </row>
        <row r="442">
          <cell r="A442">
            <v>60020</v>
          </cell>
          <cell r="B442" t="str">
            <v>Wages Regular</v>
          </cell>
          <cell r="E442">
            <v>0</v>
          </cell>
          <cell r="F442">
            <v>0</v>
          </cell>
          <cell r="G442">
            <v>0</v>
          </cell>
          <cell r="H442">
            <v>0</v>
          </cell>
          <cell r="I442">
            <v>0</v>
          </cell>
          <cell r="J442">
            <v>0</v>
          </cell>
          <cell r="K442">
            <v>0</v>
          </cell>
          <cell r="L442">
            <v>0</v>
          </cell>
          <cell r="M442">
            <v>0</v>
          </cell>
          <cell r="N442">
            <v>0</v>
          </cell>
          <cell r="O442">
            <v>0</v>
          </cell>
          <cell r="P442">
            <v>0</v>
          </cell>
          <cell r="Q442">
            <v>0</v>
          </cell>
        </row>
        <row r="443">
          <cell r="A443">
            <v>60025</v>
          </cell>
          <cell r="B443" t="str">
            <v>Wages O.T.</v>
          </cell>
          <cell r="E443">
            <v>0</v>
          </cell>
          <cell r="F443">
            <v>0</v>
          </cell>
          <cell r="G443">
            <v>0</v>
          </cell>
          <cell r="H443">
            <v>0</v>
          </cell>
          <cell r="I443">
            <v>0</v>
          </cell>
          <cell r="J443">
            <v>0</v>
          </cell>
          <cell r="K443">
            <v>0</v>
          </cell>
          <cell r="L443">
            <v>0</v>
          </cell>
          <cell r="M443">
            <v>0</v>
          </cell>
          <cell r="N443">
            <v>0</v>
          </cell>
          <cell r="O443">
            <v>0</v>
          </cell>
          <cell r="P443">
            <v>0</v>
          </cell>
          <cell r="Q443">
            <v>0</v>
          </cell>
        </row>
        <row r="444">
          <cell r="A444">
            <v>60030</v>
          </cell>
          <cell r="B444" t="str">
            <v>Bonuses and Commissions</v>
          </cell>
          <cell r="E444">
            <v>0</v>
          </cell>
          <cell r="F444">
            <v>0</v>
          </cell>
          <cell r="G444">
            <v>0</v>
          </cell>
          <cell r="H444">
            <v>0</v>
          </cell>
          <cell r="I444">
            <v>0</v>
          </cell>
          <cell r="J444">
            <v>0</v>
          </cell>
          <cell r="K444">
            <v>0</v>
          </cell>
          <cell r="L444">
            <v>0</v>
          </cell>
          <cell r="M444">
            <v>0</v>
          </cell>
          <cell r="N444">
            <v>0</v>
          </cell>
          <cell r="O444">
            <v>0</v>
          </cell>
          <cell r="P444">
            <v>0</v>
          </cell>
          <cell r="Q444">
            <v>0</v>
          </cell>
        </row>
        <row r="445">
          <cell r="A445">
            <v>60035</v>
          </cell>
          <cell r="B445" t="str">
            <v>Safety Bonuses</v>
          </cell>
          <cell r="E445">
            <v>0</v>
          </cell>
          <cell r="F445">
            <v>0</v>
          </cell>
          <cell r="G445">
            <v>0</v>
          </cell>
          <cell r="H445">
            <v>0</v>
          </cell>
          <cell r="I445">
            <v>0</v>
          </cell>
          <cell r="J445">
            <v>0</v>
          </cell>
          <cell r="K445">
            <v>0</v>
          </cell>
          <cell r="L445">
            <v>0</v>
          </cell>
          <cell r="M445">
            <v>0</v>
          </cell>
          <cell r="N445">
            <v>0</v>
          </cell>
          <cell r="O445">
            <v>0</v>
          </cell>
          <cell r="P445">
            <v>0</v>
          </cell>
          <cell r="Q445">
            <v>0</v>
          </cell>
        </row>
        <row r="446">
          <cell r="A446">
            <v>60037</v>
          </cell>
          <cell r="B446" t="str">
            <v>Termination Pay</v>
          </cell>
          <cell r="E446">
            <v>0</v>
          </cell>
          <cell r="F446">
            <v>0</v>
          </cell>
          <cell r="G446">
            <v>0</v>
          </cell>
          <cell r="H446">
            <v>0</v>
          </cell>
          <cell r="I446">
            <v>0</v>
          </cell>
          <cell r="J446">
            <v>0</v>
          </cell>
          <cell r="K446">
            <v>0</v>
          </cell>
          <cell r="L446">
            <v>0</v>
          </cell>
          <cell r="M446">
            <v>0</v>
          </cell>
          <cell r="N446">
            <v>0</v>
          </cell>
          <cell r="O446">
            <v>0</v>
          </cell>
          <cell r="P446">
            <v>0</v>
          </cell>
          <cell r="Q446">
            <v>0</v>
          </cell>
        </row>
        <row r="447">
          <cell r="A447">
            <v>60045</v>
          </cell>
          <cell r="B447" t="str">
            <v>Contract Labor</v>
          </cell>
          <cell r="E447">
            <v>0</v>
          </cell>
          <cell r="F447">
            <v>0</v>
          </cell>
          <cell r="G447">
            <v>0</v>
          </cell>
          <cell r="H447">
            <v>0</v>
          </cell>
          <cell r="I447">
            <v>0</v>
          </cell>
          <cell r="J447">
            <v>0</v>
          </cell>
          <cell r="K447">
            <v>0</v>
          </cell>
          <cell r="L447">
            <v>0</v>
          </cell>
          <cell r="M447">
            <v>0</v>
          </cell>
          <cell r="N447">
            <v>0</v>
          </cell>
          <cell r="O447">
            <v>0</v>
          </cell>
          <cell r="P447">
            <v>0</v>
          </cell>
          <cell r="Q447">
            <v>0</v>
          </cell>
        </row>
        <row r="448">
          <cell r="A448">
            <v>60050</v>
          </cell>
          <cell r="B448" t="str">
            <v>Payroll Taxes</v>
          </cell>
          <cell r="E448">
            <v>0</v>
          </cell>
          <cell r="F448">
            <v>0</v>
          </cell>
          <cell r="G448">
            <v>0</v>
          </cell>
          <cell r="H448">
            <v>0</v>
          </cell>
          <cell r="I448">
            <v>0</v>
          </cell>
          <cell r="J448">
            <v>0</v>
          </cell>
          <cell r="K448">
            <v>0</v>
          </cell>
          <cell r="L448">
            <v>0</v>
          </cell>
          <cell r="M448">
            <v>0</v>
          </cell>
          <cell r="N448">
            <v>0</v>
          </cell>
          <cell r="O448">
            <v>0</v>
          </cell>
          <cell r="P448">
            <v>0</v>
          </cell>
          <cell r="Q448">
            <v>0</v>
          </cell>
        </row>
        <row r="449">
          <cell r="A449">
            <v>60060</v>
          </cell>
          <cell r="B449" t="str">
            <v>Group Insurance</v>
          </cell>
          <cell r="E449">
            <v>0</v>
          </cell>
          <cell r="F449">
            <v>0</v>
          </cell>
          <cell r="G449">
            <v>0</v>
          </cell>
          <cell r="H449">
            <v>0</v>
          </cell>
          <cell r="I449">
            <v>0</v>
          </cell>
          <cell r="J449">
            <v>0</v>
          </cell>
          <cell r="K449">
            <v>0</v>
          </cell>
          <cell r="L449">
            <v>0</v>
          </cell>
          <cell r="M449">
            <v>0</v>
          </cell>
          <cell r="N449">
            <v>0</v>
          </cell>
          <cell r="O449">
            <v>0</v>
          </cell>
          <cell r="P449">
            <v>0</v>
          </cell>
          <cell r="Q449">
            <v>0</v>
          </cell>
        </row>
        <row r="450">
          <cell r="A450">
            <v>60065</v>
          </cell>
          <cell r="B450" t="str">
            <v>Vacation Pay</v>
          </cell>
          <cell r="E450">
            <v>0</v>
          </cell>
          <cell r="F450">
            <v>0</v>
          </cell>
          <cell r="G450">
            <v>0</v>
          </cell>
          <cell r="H450">
            <v>0</v>
          </cell>
          <cell r="I450">
            <v>0</v>
          </cell>
          <cell r="J450">
            <v>0</v>
          </cell>
          <cell r="K450">
            <v>0</v>
          </cell>
          <cell r="L450">
            <v>8.23</v>
          </cell>
          <cell r="M450">
            <v>-8.23</v>
          </cell>
          <cell r="N450">
            <v>0</v>
          </cell>
          <cell r="O450">
            <v>0</v>
          </cell>
          <cell r="P450">
            <v>0</v>
          </cell>
          <cell r="Q450">
            <v>0</v>
          </cell>
        </row>
        <row r="451">
          <cell r="A451">
            <v>60070</v>
          </cell>
          <cell r="B451" t="str">
            <v>Sick Pay</v>
          </cell>
          <cell r="E451">
            <v>0</v>
          </cell>
          <cell r="F451">
            <v>0</v>
          </cell>
          <cell r="G451">
            <v>0</v>
          </cell>
          <cell r="H451">
            <v>0</v>
          </cell>
          <cell r="I451">
            <v>0</v>
          </cell>
          <cell r="J451">
            <v>0</v>
          </cell>
          <cell r="K451">
            <v>0</v>
          </cell>
          <cell r="L451">
            <v>0</v>
          </cell>
          <cell r="M451">
            <v>0</v>
          </cell>
          <cell r="N451">
            <v>0</v>
          </cell>
          <cell r="O451">
            <v>0</v>
          </cell>
          <cell r="P451">
            <v>0</v>
          </cell>
          <cell r="Q451">
            <v>0</v>
          </cell>
        </row>
        <row r="452">
          <cell r="A452">
            <v>60086</v>
          </cell>
          <cell r="B452" t="str">
            <v>Safety and Training</v>
          </cell>
          <cell r="E452">
            <v>0</v>
          </cell>
          <cell r="F452">
            <v>0</v>
          </cell>
          <cell r="G452">
            <v>0</v>
          </cell>
          <cell r="H452">
            <v>0</v>
          </cell>
          <cell r="I452">
            <v>0</v>
          </cell>
          <cell r="J452">
            <v>0</v>
          </cell>
          <cell r="K452">
            <v>0</v>
          </cell>
          <cell r="L452">
            <v>0</v>
          </cell>
          <cell r="M452">
            <v>0</v>
          </cell>
          <cell r="N452">
            <v>0</v>
          </cell>
          <cell r="O452">
            <v>0</v>
          </cell>
          <cell r="P452">
            <v>0</v>
          </cell>
          <cell r="Q452">
            <v>0</v>
          </cell>
        </row>
        <row r="453">
          <cell r="A453">
            <v>60095</v>
          </cell>
          <cell r="B453" t="str">
            <v>Empl &amp; Commun Activ</v>
          </cell>
          <cell r="E453">
            <v>0</v>
          </cell>
          <cell r="F453">
            <v>0</v>
          </cell>
          <cell r="G453">
            <v>0</v>
          </cell>
          <cell r="H453">
            <v>0</v>
          </cell>
          <cell r="I453">
            <v>0</v>
          </cell>
          <cell r="J453">
            <v>0</v>
          </cell>
          <cell r="K453">
            <v>0</v>
          </cell>
          <cell r="L453">
            <v>0</v>
          </cell>
          <cell r="M453">
            <v>0</v>
          </cell>
          <cell r="N453">
            <v>0</v>
          </cell>
          <cell r="O453">
            <v>0</v>
          </cell>
          <cell r="P453">
            <v>0</v>
          </cell>
          <cell r="Q453">
            <v>0</v>
          </cell>
        </row>
        <row r="454">
          <cell r="A454">
            <v>60105</v>
          </cell>
          <cell r="B454" t="str">
            <v>Employee Relocation</v>
          </cell>
          <cell r="E454">
            <v>0</v>
          </cell>
          <cell r="F454">
            <v>0</v>
          </cell>
          <cell r="G454">
            <v>0</v>
          </cell>
          <cell r="H454">
            <v>0</v>
          </cell>
          <cell r="I454">
            <v>0</v>
          </cell>
          <cell r="J454">
            <v>0</v>
          </cell>
          <cell r="K454">
            <v>0</v>
          </cell>
          <cell r="L454">
            <v>0</v>
          </cell>
          <cell r="M454">
            <v>0</v>
          </cell>
          <cell r="N454">
            <v>0</v>
          </cell>
          <cell r="O454">
            <v>0</v>
          </cell>
          <cell r="P454">
            <v>0</v>
          </cell>
          <cell r="Q454">
            <v>0</v>
          </cell>
        </row>
        <row r="455">
          <cell r="A455">
            <v>60115</v>
          </cell>
          <cell r="B455" t="str">
            <v>School Tuition</v>
          </cell>
          <cell r="E455">
            <v>0</v>
          </cell>
          <cell r="F455">
            <v>0</v>
          </cell>
          <cell r="G455">
            <v>0</v>
          </cell>
          <cell r="H455">
            <v>0</v>
          </cell>
          <cell r="I455">
            <v>0</v>
          </cell>
          <cell r="J455">
            <v>0</v>
          </cell>
          <cell r="K455">
            <v>0</v>
          </cell>
          <cell r="L455">
            <v>0</v>
          </cell>
          <cell r="M455">
            <v>0</v>
          </cell>
          <cell r="N455">
            <v>0</v>
          </cell>
          <cell r="O455">
            <v>0</v>
          </cell>
          <cell r="P455">
            <v>0</v>
          </cell>
          <cell r="Q455">
            <v>0</v>
          </cell>
        </row>
        <row r="456">
          <cell r="A456">
            <v>60116</v>
          </cell>
          <cell r="B456" t="str">
            <v>Pension and Profit Sharing</v>
          </cell>
          <cell r="E456">
            <v>0</v>
          </cell>
          <cell r="F456">
            <v>0</v>
          </cell>
          <cell r="G456">
            <v>0</v>
          </cell>
          <cell r="H456">
            <v>0</v>
          </cell>
          <cell r="I456">
            <v>0</v>
          </cell>
          <cell r="J456">
            <v>0</v>
          </cell>
          <cell r="K456">
            <v>0</v>
          </cell>
          <cell r="L456">
            <v>0</v>
          </cell>
          <cell r="M456">
            <v>0</v>
          </cell>
          <cell r="N456">
            <v>0</v>
          </cell>
          <cell r="O456">
            <v>0</v>
          </cell>
          <cell r="P456">
            <v>0</v>
          </cell>
          <cell r="Q456">
            <v>0</v>
          </cell>
        </row>
        <row r="457">
          <cell r="A457">
            <v>60117</v>
          </cell>
          <cell r="B457" t="str">
            <v>Union Pension</v>
          </cell>
          <cell r="E457">
            <v>0</v>
          </cell>
          <cell r="F457">
            <v>0</v>
          </cell>
          <cell r="G457">
            <v>0</v>
          </cell>
          <cell r="H457">
            <v>0</v>
          </cell>
          <cell r="I457">
            <v>0</v>
          </cell>
          <cell r="J457">
            <v>0</v>
          </cell>
          <cell r="K457">
            <v>0</v>
          </cell>
          <cell r="L457">
            <v>0</v>
          </cell>
          <cell r="M457">
            <v>0</v>
          </cell>
          <cell r="N457">
            <v>0</v>
          </cell>
          <cell r="O457">
            <v>0</v>
          </cell>
          <cell r="P457">
            <v>0</v>
          </cell>
          <cell r="Q457">
            <v>0</v>
          </cell>
        </row>
        <row r="458">
          <cell r="A458">
            <v>60148</v>
          </cell>
          <cell r="B458" t="str">
            <v>Allocated Exp In - District</v>
          </cell>
          <cell r="E458">
            <v>2300</v>
          </cell>
          <cell r="F458">
            <v>2448</v>
          </cell>
          <cell r="G458">
            <v>2391</v>
          </cell>
          <cell r="H458">
            <v>2584.5</v>
          </cell>
          <cell r="I458">
            <v>2565</v>
          </cell>
          <cell r="J458">
            <v>3535</v>
          </cell>
          <cell r="K458">
            <v>2899</v>
          </cell>
          <cell r="L458">
            <v>2443</v>
          </cell>
          <cell r="M458">
            <v>1800</v>
          </cell>
          <cell r="N458">
            <v>2326</v>
          </cell>
          <cell r="O458">
            <v>2339</v>
          </cell>
          <cell r="P458">
            <v>0</v>
          </cell>
          <cell r="Q458">
            <v>27630.5</v>
          </cell>
        </row>
        <row r="459">
          <cell r="A459">
            <v>60149</v>
          </cell>
          <cell r="B459" t="str">
            <v>Allocated Exp In Out - District</v>
          </cell>
          <cell r="E459">
            <v>0</v>
          </cell>
          <cell r="F459">
            <v>0</v>
          </cell>
          <cell r="G459">
            <v>0</v>
          </cell>
          <cell r="H459">
            <v>0</v>
          </cell>
          <cell r="I459">
            <v>0</v>
          </cell>
          <cell r="J459">
            <v>0</v>
          </cell>
          <cell r="K459">
            <v>0</v>
          </cell>
          <cell r="L459">
            <v>0</v>
          </cell>
          <cell r="M459">
            <v>0</v>
          </cell>
          <cell r="N459">
            <v>0</v>
          </cell>
          <cell r="O459">
            <v>0</v>
          </cell>
          <cell r="P459">
            <v>0</v>
          </cell>
          <cell r="Q459">
            <v>0</v>
          </cell>
        </row>
        <row r="460">
          <cell r="A460">
            <v>60165</v>
          </cell>
          <cell r="B460" t="str">
            <v>Communications</v>
          </cell>
          <cell r="E460">
            <v>0</v>
          </cell>
          <cell r="F460">
            <v>0</v>
          </cell>
          <cell r="G460">
            <v>0</v>
          </cell>
          <cell r="H460">
            <v>0</v>
          </cell>
          <cell r="I460">
            <v>0</v>
          </cell>
          <cell r="J460">
            <v>0</v>
          </cell>
          <cell r="K460">
            <v>0</v>
          </cell>
          <cell r="L460">
            <v>0</v>
          </cell>
          <cell r="M460">
            <v>0</v>
          </cell>
          <cell r="N460">
            <v>0</v>
          </cell>
          <cell r="O460">
            <v>0</v>
          </cell>
          <cell r="P460">
            <v>0</v>
          </cell>
          <cell r="Q460">
            <v>0</v>
          </cell>
        </row>
        <row r="461">
          <cell r="A461">
            <v>60170</v>
          </cell>
          <cell r="B461" t="str">
            <v>Real Estate Rentals</v>
          </cell>
          <cell r="E461">
            <v>0</v>
          </cell>
          <cell r="F461">
            <v>0</v>
          </cell>
          <cell r="G461">
            <v>0</v>
          </cell>
          <cell r="H461">
            <v>0</v>
          </cell>
          <cell r="I461">
            <v>0</v>
          </cell>
          <cell r="J461">
            <v>0</v>
          </cell>
          <cell r="K461">
            <v>0</v>
          </cell>
          <cell r="L461">
            <v>0</v>
          </cell>
          <cell r="M461">
            <v>0</v>
          </cell>
          <cell r="N461">
            <v>0</v>
          </cell>
          <cell r="O461">
            <v>0</v>
          </cell>
          <cell r="P461">
            <v>0</v>
          </cell>
          <cell r="Q461">
            <v>0</v>
          </cell>
        </row>
        <row r="462">
          <cell r="A462">
            <v>60175</v>
          </cell>
          <cell r="B462" t="str">
            <v>Equip/Vehicle Rental</v>
          </cell>
          <cell r="E462">
            <v>0</v>
          </cell>
          <cell r="F462">
            <v>0</v>
          </cell>
          <cell r="G462">
            <v>0</v>
          </cell>
          <cell r="H462">
            <v>0</v>
          </cell>
          <cell r="I462">
            <v>0</v>
          </cell>
          <cell r="J462">
            <v>0</v>
          </cell>
          <cell r="K462">
            <v>0</v>
          </cell>
          <cell r="L462">
            <v>0</v>
          </cell>
          <cell r="M462">
            <v>0</v>
          </cell>
          <cell r="N462">
            <v>0</v>
          </cell>
          <cell r="O462">
            <v>0</v>
          </cell>
          <cell r="P462">
            <v>0</v>
          </cell>
          <cell r="Q462">
            <v>0</v>
          </cell>
        </row>
        <row r="463">
          <cell r="A463">
            <v>60185</v>
          </cell>
          <cell r="B463" t="str">
            <v>Postage</v>
          </cell>
          <cell r="E463">
            <v>198.54</v>
          </cell>
          <cell r="F463">
            <v>0</v>
          </cell>
          <cell r="G463">
            <v>0</v>
          </cell>
          <cell r="H463">
            <v>0</v>
          </cell>
          <cell r="I463">
            <v>0</v>
          </cell>
          <cell r="J463">
            <v>0</v>
          </cell>
          <cell r="K463">
            <v>0</v>
          </cell>
          <cell r="L463">
            <v>0</v>
          </cell>
          <cell r="M463">
            <v>0</v>
          </cell>
          <cell r="N463">
            <v>0</v>
          </cell>
          <cell r="O463">
            <v>0</v>
          </cell>
          <cell r="P463">
            <v>0</v>
          </cell>
          <cell r="Q463">
            <v>198.54</v>
          </cell>
        </row>
        <row r="464">
          <cell r="A464">
            <v>60195</v>
          </cell>
          <cell r="B464" t="str">
            <v>Dues and Subscriptions</v>
          </cell>
          <cell r="E464">
            <v>0</v>
          </cell>
          <cell r="F464">
            <v>0</v>
          </cell>
          <cell r="G464">
            <v>0</v>
          </cell>
          <cell r="H464">
            <v>0</v>
          </cell>
          <cell r="I464">
            <v>0</v>
          </cell>
          <cell r="J464">
            <v>0</v>
          </cell>
          <cell r="K464">
            <v>0</v>
          </cell>
          <cell r="L464">
            <v>0</v>
          </cell>
          <cell r="M464">
            <v>0</v>
          </cell>
          <cell r="N464">
            <v>0</v>
          </cell>
          <cell r="O464">
            <v>0</v>
          </cell>
          <cell r="P464">
            <v>0</v>
          </cell>
          <cell r="Q464">
            <v>0</v>
          </cell>
        </row>
        <row r="465">
          <cell r="A465">
            <v>60196</v>
          </cell>
          <cell r="B465" t="str">
            <v>Club Dues</v>
          </cell>
          <cell r="E465">
            <v>0</v>
          </cell>
          <cell r="F465">
            <v>0</v>
          </cell>
          <cell r="G465">
            <v>0</v>
          </cell>
          <cell r="H465">
            <v>0</v>
          </cell>
          <cell r="I465">
            <v>0</v>
          </cell>
          <cell r="J465">
            <v>0</v>
          </cell>
          <cell r="K465">
            <v>0</v>
          </cell>
          <cell r="L465">
            <v>0</v>
          </cell>
          <cell r="M465">
            <v>0</v>
          </cell>
          <cell r="N465">
            <v>0</v>
          </cell>
          <cell r="O465">
            <v>0</v>
          </cell>
          <cell r="P465">
            <v>0</v>
          </cell>
          <cell r="Q465">
            <v>0</v>
          </cell>
        </row>
        <row r="466">
          <cell r="A466">
            <v>60200</v>
          </cell>
          <cell r="B466" t="str">
            <v>Travel</v>
          </cell>
          <cell r="E466">
            <v>0</v>
          </cell>
          <cell r="F466">
            <v>0</v>
          </cell>
          <cell r="G466">
            <v>0</v>
          </cell>
          <cell r="H466">
            <v>0</v>
          </cell>
          <cell r="I466">
            <v>0</v>
          </cell>
          <cell r="J466">
            <v>0</v>
          </cell>
          <cell r="K466">
            <v>0</v>
          </cell>
          <cell r="L466">
            <v>0</v>
          </cell>
          <cell r="M466">
            <v>0</v>
          </cell>
          <cell r="N466">
            <v>0</v>
          </cell>
          <cell r="O466">
            <v>0</v>
          </cell>
          <cell r="P466">
            <v>0</v>
          </cell>
          <cell r="Q466">
            <v>0</v>
          </cell>
        </row>
        <row r="467">
          <cell r="A467">
            <v>60201</v>
          </cell>
          <cell r="B467" t="str">
            <v>Entertainment</v>
          </cell>
          <cell r="E467">
            <v>0</v>
          </cell>
          <cell r="F467">
            <v>0</v>
          </cell>
          <cell r="G467">
            <v>0</v>
          </cell>
          <cell r="H467">
            <v>0</v>
          </cell>
          <cell r="I467">
            <v>0</v>
          </cell>
          <cell r="J467">
            <v>0</v>
          </cell>
          <cell r="K467">
            <v>0</v>
          </cell>
          <cell r="L467">
            <v>0</v>
          </cell>
          <cell r="M467">
            <v>0</v>
          </cell>
          <cell r="N467">
            <v>0</v>
          </cell>
          <cell r="O467">
            <v>0</v>
          </cell>
          <cell r="P467">
            <v>0</v>
          </cell>
          <cell r="Q467">
            <v>0</v>
          </cell>
        </row>
        <row r="468">
          <cell r="A468">
            <v>60205</v>
          </cell>
          <cell r="B468" t="str">
            <v>Travel - Auto</v>
          </cell>
          <cell r="E468">
            <v>0</v>
          </cell>
          <cell r="F468">
            <v>0</v>
          </cell>
          <cell r="G468">
            <v>0</v>
          </cell>
          <cell r="H468">
            <v>0</v>
          </cell>
          <cell r="I468">
            <v>0</v>
          </cell>
          <cell r="J468">
            <v>0</v>
          </cell>
          <cell r="K468">
            <v>58.5</v>
          </cell>
          <cell r="L468">
            <v>177.74</v>
          </cell>
          <cell r="M468">
            <v>-77.739999999999995</v>
          </cell>
          <cell r="N468">
            <v>0</v>
          </cell>
          <cell r="O468">
            <v>75.52</v>
          </cell>
          <cell r="P468">
            <v>23.74</v>
          </cell>
          <cell r="Q468">
            <v>257.76</v>
          </cell>
        </row>
        <row r="469">
          <cell r="A469">
            <v>60210</v>
          </cell>
          <cell r="B469" t="str">
            <v>Office Supplies and Equip</v>
          </cell>
          <cell r="E469">
            <v>0</v>
          </cell>
          <cell r="F469">
            <v>0</v>
          </cell>
          <cell r="G469">
            <v>0</v>
          </cell>
          <cell r="H469">
            <v>0</v>
          </cell>
          <cell r="I469">
            <v>0</v>
          </cell>
          <cell r="J469">
            <v>0</v>
          </cell>
          <cell r="K469">
            <v>0</v>
          </cell>
          <cell r="L469">
            <v>0</v>
          </cell>
          <cell r="M469">
            <v>0</v>
          </cell>
          <cell r="N469">
            <v>0</v>
          </cell>
          <cell r="O469">
            <v>0</v>
          </cell>
          <cell r="P469">
            <v>0</v>
          </cell>
          <cell r="Q469">
            <v>0</v>
          </cell>
        </row>
        <row r="470">
          <cell r="A470">
            <v>60225</v>
          </cell>
          <cell r="B470" t="str">
            <v>Advertising and Promotions</v>
          </cell>
          <cell r="E470">
            <v>12977.33</v>
          </cell>
          <cell r="F470">
            <v>949.64</v>
          </cell>
          <cell r="G470">
            <v>5900.84</v>
          </cell>
          <cell r="H470">
            <v>4161.1099999999997</v>
          </cell>
          <cell r="I470">
            <v>3165.78</v>
          </cell>
          <cell r="J470">
            <v>4520.0600000000004</v>
          </cell>
          <cell r="K470">
            <v>1806.35</v>
          </cell>
          <cell r="L470">
            <v>955.59</v>
          </cell>
          <cell r="M470">
            <v>28827.18</v>
          </cell>
          <cell r="N470">
            <v>25999.119999999999</v>
          </cell>
          <cell r="O470">
            <v>1245.2</v>
          </cell>
          <cell r="P470">
            <v>38523.21</v>
          </cell>
          <cell r="Q470">
            <v>129031.41</v>
          </cell>
        </row>
        <row r="471">
          <cell r="A471">
            <v>60234</v>
          </cell>
          <cell r="B471" t="str">
            <v>O/S Sales Exp</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v>60255</v>
          </cell>
          <cell r="B472" t="str">
            <v>Other Prof Fees</v>
          </cell>
          <cell r="E472">
            <v>0</v>
          </cell>
          <cell r="F472">
            <v>0</v>
          </cell>
          <cell r="G472">
            <v>0</v>
          </cell>
          <cell r="H472">
            <v>0</v>
          </cell>
          <cell r="I472">
            <v>0</v>
          </cell>
          <cell r="J472">
            <v>0</v>
          </cell>
          <cell r="K472">
            <v>0</v>
          </cell>
          <cell r="L472">
            <v>0</v>
          </cell>
          <cell r="M472">
            <v>0</v>
          </cell>
          <cell r="N472">
            <v>0</v>
          </cell>
          <cell r="O472">
            <v>0</v>
          </cell>
          <cell r="P472">
            <v>0</v>
          </cell>
          <cell r="Q472">
            <v>0</v>
          </cell>
        </row>
        <row r="473">
          <cell r="A473">
            <v>60326</v>
          </cell>
          <cell r="B473" t="str">
            <v>Deduct - Current Yr</v>
          </cell>
          <cell r="E473">
            <v>0</v>
          </cell>
          <cell r="F473">
            <v>0</v>
          </cell>
          <cell r="G473">
            <v>0</v>
          </cell>
          <cell r="H473">
            <v>0</v>
          </cell>
          <cell r="I473">
            <v>0</v>
          </cell>
          <cell r="J473">
            <v>0</v>
          </cell>
          <cell r="K473">
            <v>0</v>
          </cell>
          <cell r="L473">
            <v>0</v>
          </cell>
          <cell r="M473">
            <v>0</v>
          </cell>
          <cell r="N473">
            <v>0</v>
          </cell>
          <cell r="O473">
            <v>0</v>
          </cell>
          <cell r="P473">
            <v>0</v>
          </cell>
          <cell r="Q473">
            <v>0</v>
          </cell>
        </row>
        <row r="474">
          <cell r="A474">
            <v>60327</v>
          </cell>
          <cell r="B474" t="str">
            <v>Deduct - Damage</v>
          </cell>
          <cell r="E474">
            <v>0</v>
          </cell>
          <cell r="F474">
            <v>0</v>
          </cell>
          <cell r="G474">
            <v>0</v>
          </cell>
          <cell r="H474">
            <v>0</v>
          </cell>
          <cell r="I474">
            <v>0</v>
          </cell>
          <cell r="J474">
            <v>0</v>
          </cell>
          <cell r="K474">
            <v>0</v>
          </cell>
          <cell r="L474">
            <v>0</v>
          </cell>
          <cell r="M474">
            <v>0</v>
          </cell>
          <cell r="N474">
            <v>0</v>
          </cell>
          <cell r="O474">
            <v>0</v>
          </cell>
          <cell r="P474">
            <v>0</v>
          </cell>
          <cell r="Q474">
            <v>0</v>
          </cell>
        </row>
        <row r="475">
          <cell r="A475">
            <v>60328</v>
          </cell>
          <cell r="B475" t="str">
            <v>Claim Recoveries</v>
          </cell>
          <cell r="E475">
            <v>0</v>
          </cell>
          <cell r="F475">
            <v>0</v>
          </cell>
          <cell r="G475">
            <v>0</v>
          </cell>
          <cell r="H475">
            <v>0</v>
          </cell>
          <cell r="I475">
            <v>0</v>
          </cell>
          <cell r="J475">
            <v>0</v>
          </cell>
          <cell r="K475">
            <v>0</v>
          </cell>
          <cell r="L475">
            <v>0</v>
          </cell>
          <cell r="M475">
            <v>0</v>
          </cell>
          <cell r="N475">
            <v>0</v>
          </cell>
          <cell r="O475">
            <v>0</v>
          </cell>
          <cell r="P475">
            <v>0</v>
          </cell>
          <cell r="Q475">
            <v>0</v>
          </cell>
        </row>
        <row r="476">
          <cell r="A476">
            <v>60330</v>
          </cell>
          <cell r="B476" t="str">
            <v>Deduct Prior Year</v>
          </cell>
          <cell r="E476">
            <v>0</v>
          </cell>
          <cell r="F476">
            <v>0</v>
          </cell>
          <cell r="G476">
            <v>0</v>
          </cell>
          <cell r="H476">
            <v>0</v>
          </cell>
          <cell r="I476">
            <v>0</v>
          </cell>
          <cell r="J476">
            <v>0</v>
          </cell>
          <cell r="K476">
            <v>0</v>
          </cell>
          <cell r="L476">
            <v>0</v>
          </cell>
          <cell r="M476">
            <v>0</v>
          </cell>
          <cell r="N476">
            <v>0</v>
          </cell>
          <cell r="O476">
            <v>0</v>
          </cell>
          <cell r="P476">
            <v>0</v>
          </cell>
          <cell r="Q476">
            <v>0</v>
          </cell>
        </row>
        <row r="477">
          <cell r="A477">
            <v>60335</v>
          </cell>
          <cell r="B477" t="str">
            <v>Miscellaneous</v>
          </cell>
          <cell r="E477">
            <v>0</v>
          </cell>
          <cell r="F477">
            <v>0</v>
          </cell>
          <cell r="G477">
            <v>0</v>
          </cell>
          <cell r="H477">
            <v>0</v>
          </cell>
          <cell r="I477">
            <v>0</v>
          </cell>
          <cell r="J477">
            <v>0</v>
          </cell>
          <cell r="K477">
            <v>0</v>
          </cell>
          <cell r="L477">
            <v>0</v>
          </cell>
          <cell r="M477">
            <v>0</v>
          </cell>
          <cell r="N477">
            <v>0</v>
          </cell>
          <cell r="O477">
            <v>0</v>
          </cell>
          <cell r="P477">
            <v>0</v>
          </cell>
          <cell r="Q477">
            <v>0</v>
          </cell>
        </row>
        <row r="478">
          <cell r="A478">
            <v>60998</v>
          </cell>
          <cell r="B478" t="str">
            <v>Allocation Out - District</v>
          </cell>
          <cell r="E478">
            <v>0</v>
          </cell>
          <cell r="F478">
            <v>0</v>
          </cell>
          <cell r="G478">
            <v>0</v>
          </cell>
          <cell r="H478">
            <v>0</v>
          </cell>
          <cell r="I478">
            <v>0</v>
          </cell>
          <cell r="J478">
            <v>0</v>
          </cell>
          <cell r="K478">
            <v>0</v>
          </cell>
          <cell r="L478">
            <v>0</v>
          </cell>
          <cell r="M478">
            <v>0</v>
          </cell>
          <cell r="N478">
            <v>0</v>
          </cell>
          <cell r="O478">
            <v>0</v>
          </cell>
          <cell r="P478">
            <v>0</v>
          </cell>
          <cell r="Q478">
            <v>0</v>
          </cell>
        </row>
        <row r="479">
          <cell r="A479">
            <v>60999</v>
          </cell>
          <cell r="B479" t="str">
            <v>Allocation Out - Out District</v>
          </cell>
          <cell r="E479">
            <v>0</v>
          </cell>
          <cell r="F479">
            <v>0</v>
          </cell>
          <cell r="G479">
            <v>0</v>
          </cell>
          <cell r="H479">
            <v>0</v>
          </cell>
          <cell r="I479">
            <v>0</v>
          </cell>
          <cell r="J479">
            <v>0</v>
          </cell>
          <cell r="K479">
            <v>0</v>
          </cell>
          <cell r="L479">
            <v>0</v>
          </cell>
          <cell r="M479">
            <v>0</v>
          </cell>
          <cell r="N479">
            <v>0</v>
          </cell>
          <cell r="O479">
            <v>0</v>
          </cell>
          <cell r="P479">
            <v>0</v>
          </cell>
          <cell r="Q479">
            <v>0</v>
          </cell>
        </row>
        <row r="480">
          <cell r="A480" t="str">
            <v>Total Sales</v>
          </cell>
          <cell r="E480">
            <v>15475.869999999999</v>
          </cell>
          <cell r="F480">
            <v>3397.64</v>
          </cell>
          <cell r="G480">
            <v>8291.84</v>
          </cell>
          <cell r="H480">
            <v>6745.61</v>
          </cell>
          <cell r="I480">
            <v>5730.7800000000007</v>
          </cell>
          <cell r="J480">
            <v>8055.06</v>
          </cell>
          <cell r="K480">
            <v>4763.8500000000004</v>
          </cell>
          <cell r="L480">
            <v>3584.5600000000004</v>
          </cell>
          <cell r="M480">
            <v>30541.21</v>
          </cell>
          <cell r="N480">
            <v>28325.119999999999</v>
          </cell>
          <cell r="O480">
            <v>3659.7200000000003</v>
          </cell>
          <cell r="P480">
            <v>38546.949999999997</v>
          </cell>
          <cell r="Q480">
            <v>157118.21</v>
          </cell>
        </row>
        <row r="482">
          <cell r="A482" t="str">
            <v>G&amp;A</v>
          </cell>
        </row>
        <row r="483">
          <cell r="A483">
            <v>70010</v>
          </cell>
          <cell r="B483" t="str">
            <v>Salaries</v>
          </cell>
          <cell r="E483">
            <v>31950.25</v>
          </cell>
          <cell r="F483">
            <v>29217.37</v>
          </cell>
          <cell r="G483">
            <v>34993.21</v>
          </cell>
          <cell r="H483">
            <v>32805.65</v>
          </cell>
          <cell r="I483">
            <v>33117.839999999997</v>
          </cell>
          <cell r="J483">
            <v>36102.11</v>
          </cell>
          <cell r="K483">
            <v>36862.230000000003</v>
          </cell>
          <cell r="L483">
            <v>32246.880000000001</v>
          </cell>
          <cell r="M483">
            <v>35474.660000000003</v>
          </cell>
          <cell r="N483">
            <v>34757.17</v>
          </cell>
          <cell r="O483">
            <v>34601.15</v>
          </cell>
          <cell r="P483">
            <v>36751.879999999997</v>
          </cell>
          <cell r="Q483">
            <v>408880.39999999997</v>
          </cell>
        </row>
        <row r="484">
          <cell r="A484">
            <v>70015</v>
          </cell>
          <cell r="B484" t="str">
            <v>Deferred Comp Earnings</v>
          </cell>
          <cell r="E484">
            <v>0</v>
          </cell>
          <cell r="F484">
            <v>0</v>
          </cell>
          <cell r="G484">
            <v>0</v>
          </cell>
          <cell r="H484">
            <v>0</v>
          </cell>
          <cell r="I484">
            <v>0</v>
          </cell>
          <cell r="J484">
            <v>0</v>
          </cell>
          <cell r="K484">
            <v>0</v>
          </cell>
          <cell r="L484">
            <v>0</v>
          </cell>
          <cell r="M484">
            <v>0</v>
          </cell>
          <cell r="N484">
            <v>0</v>
          </cell>
          <cell r="O484">
            <v>0</v>
          </cell>
          <cell r="P484">
            <v>0</v>
          </cell>
          <cell r="Q484">
            <v>0</v>
          </cell>
        </row>
        <row r="485">
          <cell r="A485">
            <v>70020</v>
          </cell>
          <cell r="B485" t="str">
            <v>Wages Regular</v>
          </cell>
          <cell r="E485">
            <v>39238.25</v>
          </cell>
          <cell r="F485">
            <v>41055.800000000003</v>
          </cell>
          <cell r="G485">
            <v>43441.67</v>
          </cell>
          <cell r="H485">
            <v>43159.68</v>
          </cell>
          <cell r="I485">
            <v>40707.99</v>
          </cell>
          <cell r="J485">
            <v>44340.75</v>
          </cell>
          <cell r="K485">
            <v>44034.15</v>
          </cell>
          <cell r="L485">
            <v>37123.65</v>
          </cell>
          <cell r="M485">
            <v>40606.129999999997</v>
          </cell>
          <cell r="N485">
            <v>42194.06</v>
          </cell>
          <cell r="O485">
            <v>45471.69</v>
          </cell>
          <cell r="P485">
            <v>48949.11</v>
          </cell>
          <cell r="Q485">
            <v>510322.93</v>
          </cell>
        </row>
        <row r="486">
          <cell r="A486">
            <v>70025</v>
          </cell>
          <cell r="B486" t="str">
            <v>Wages O.T.</v>
          </cell>
          <cell r="E486">
            <v>2096.58</v>
          </cell>
          <cell r="F486">
            <v>2256.92</v>
          </cell>
          <cell r="G486">
            <v>520.88</v>
          </cell>
          <cell r="H486">
            <v>1862.34</v>
          </cell>
          <cell r="I486">
            <v>3126.98</v>
          </cell>
          <cell r="J486">
            <v>1540.45</v>
          </cell>
          <cell r="K486">
            <v>2442.46</v>
          </cell>
          <cell r="L486">
            <v>2985.84</v>
          </cell>
          <cell r="M486">
            <v>1455.97</v>
          </cell>
          <cell r="N486">
            <v>1845.98</v>
          </cell>
          <cell r="O486">
            <v>2373.81</v>
          </cell>
          <cell r="P486">
            <v>1626.79</v>
          </cell>
          <cell r="Q486">
            <v>24135.000000000004</v>
          </cell>
        </row>
        <row r="487">
          <cell r="A487">
            <v>70030</v>
          </cell>
          <cell r="B487" t="str">
            <v>Corp Allocated Bonus</v>
          </cell>
          <cell r="E487">
            <v>0</v>
          </cell>
          <cell r="F487">
            <v>0</v>
          </cell>
          <cell r="G487">
            <v>0</v>
          </cell>
          <cell r="H487">
            <v>0</v>
          </cell>
          <cell r="I487">
            <v>0</v>
          </cell>
          <cell r="J487">
            <v>0</v>
          </cell>
          <cell r="K487">
            <v>0</v>
          </cell>
          <cell r="L487">
            <v>0</v>
          </cell>
          <cell r="M487">
            <v>0</v>
          </cell>
          <cell r="N487">
            <v>0</v>
          </cell>
          <cell r="O487">
            <v>0</v>
          </cell>
          <cell r="P487">
            <v>0</v>
          </cell>
          <cell r="Q487">
            <v>0</v>
          </cell>
        </row>
        <row r="488">
          <cell r="A488">
            <v>70035</v>
          </cell>
          <cell r="B488" t="str">
            <v>Safety Bonuses</v>
          </cell>
          <cell r="E488">
            <v>0</v>
          </cell>
          <cell r="F488">
            <v>0</v>
          </cell>
          <cell r="G488">
            <v>0</v>
          </cell>
          <cell r="H488">
            <v>0</v>
          </cell>
          <cell r="I488">
            <v>0</v>
          </cell>
          <cell r="J488">
            <v>0</v>
          </cell>
          <cell r="K488">
            <v>0</v>
          </cell>
          <cell r="L488">
            <v>0</v>
          </cell>
          <cell r="M488">
            <v>0</v>
          </cell>
          <cell r="N488">
            <v>0</v>
          </cell>
          <cell r="O488">
            <v>0</v>
          </cell>
          <cell r="P488">
            <v>0</v>
          </cell>
          <cell r="Q488">
            <v>0</v>
          </cell>
        </row>
        <row r="489">
          <cell r="A489">
            <v>70036</v>
          </cell>
          <cell r="B489" t="str">
            <v>Other Bonus/Commission - Non-Safety</v>
          </cell>
          <cell r="E489">
            <v>4809.7700000000004</v>
          </cell>
          <cell r="F489">
            <v>2140.23</v>
          </cell>
          <cell r="G489">
            <v>5107.6499999999996</v>
          </cell>
          <cell r="H489">
            <v>4226.5600000000004</v>
          </cell>
          <cell r="I489">
            <v>1425.85</v>
          </cell>
          <cell r="J489">
            <v>387.84</v>
          </cell>
          <cell r="K489">
            <v>100</v>
          </cell>
          <cell r="L489">
            <v>3426.61</v>
          </cell>
          <cell r="M489">
            <v>665.4</v>
          </cell>
          <cell r="N489">
            <v>-1015.84</v>
          </cell>
          <cell r="O489">
            <v>581.19000000000005</v>
          </cell>
          <cell r="P489">
            <v>5025.8500000000004</v>
          </cell>
          <cell r="Q489">
            <v>26881.11</v>
          </cell>
        </row>
        <row r="490">
          <cell r="A490">
            <v>70037</v>
          </cell>
          <cell r="B490" t="str">
            <v>Termination Pay</v>
          </cell>
          <cell r="E490">
            <v>0</v>
          </cell>
          <cell r="F490">
            <v>0</v>
          </cell>
          <cell r="G490">
            <v>0</v>
          </cell>
          <cell r="H490">
            <v>0</v>
          </cell>
          <cell r="I490">
            <v>0</v>
          </cell>
          <cell r="J490">
            <v>0</v>
          </cell>
          <cell r="K490">
            <v>0</v>
          </cell>
          <cell r="L490">
            <v>0</v>
          </cell>
          <cell r="M490">
            <v>0</v>
          </cell>
          <cell r="N490">
            <v>0</v>
          </cell>
          <cell r="O490">
            <v>0</v>
          </cell>
          <cell r="P490">
            <v>0</v>
          </cell>
          <cell r="Q490">
            <v>0</v>
          </cell>
        </row>
        <row r="491">
          <cell r="A491">
            <v>70045</v>
          </cell>
          <cell r="B491" t="str">
            <v>Contract Labor</v>
          </cell>
          <cell r="E491">
            <v>6680.67</v>
          </cell>
          <cell r="F491">
            <v>232.03</v>
          </cell>
          <cell r="G491">
            <v>0</v>
          </cell>
          <cell r="H491">
            <v>0</v>
          </cell>
          <cell r="I491">
            <v>0</v>
          </cell>
          <cell r="J491">
            <v>0</v>
          </cell>
          <cell r="K491">
            <v>0</v>
          </cell>
          <cell r="L491">
            <v>10440.92</v>
          </cell>
          <cell r="M491">
            <v>7401.37</v>
          </cell>
          <cell r="N491">
            <v>14152.75</v>
          </cell>
          <cell r="O491">
            <v>1820.49</v>
          </cell>
          <cell r="P491">
            <v>6453.68</v>
          </cell>
          <cell r="Q491">
            <v>47181.909999999996</v>
          </cell>
        </row>
        <row r="492">
          <cell r="A492">
            <v>70050</v>
          </cell>
          <cell r="B492" t="str">
            <v>Payroll Taxes</v>
          </cell>
          <cell r="E492">
            <v>9179.65</v>
          </cell>
          <cell r="F492">
            <v>6291.4</v>
          </cell>
          <cell r="G492">
            <v>7661.43</v>
          </cell>
          <cell r="H492">
            <v>6697.51</v>
          </cell>
          <cell r="I492">
            <v>6629.71</v>
          </cell>
          <cell r="J492">
            <v>7324.51</v>
          </cell>
          <cell r="K492">
            <v>5887.85</v>
          </cell>
          <cell r="L492">
            <v>5608.72</v>
          </cell>
          <cell r="M492">
            <v>5768.98</v>
          </cell>
          <cell r="N492">
            <v>5999.27</v>
          </cell>
          <cell r="O492">
            <v>6190.7</v>
          </cell>
          <cell r="P492">
            <v>6776.28</v>
          </cell>
          <cell r="Q492">
            <v>80016.009999999995</v>
          </cell>
        </row>
        <row r="493">
          <cell r="A493">
            <v>70060</v>
          </cell>
          <cell r="B493" t="str">
            <v>Group Insurance</v>
          </cell>
          <cell r="E493">
            <v>10365.61</v>
          </cell>
          <cell r="F493">
            <v>10230.65</v>
          </cell>
          <cell r="G493">
            <v>8851.43</v>
          </cell>
          <cell r="H493">
            <v>12049.32</v>
          </cell>
          <cell r="I493">
            <v>9943.51</v>
          </cell>
          <cell r="J493">
            <v>9742.43</v>
          </cell>
          <cell r="K493">
            <v>9734.74</v>
          </cell>
          <cell r="L493">
            <v>9561.06</v>
          </cell>
          <cell r="M493">
            <v>8494.4699999999993</v>
          </cell>
          <cell r="N493">
            <v>11177.83</v>
          </cell>
          <cell r="O493">
            <v>11411.65</v>
          </cell>
          <cell r="P493">
            <v>11731.69</v>
          </cell>
          <cell r="Q493">
            <v>123294.39</v>
          </cell>
        </row>
        <row r="494">
          <cell r="A494">
            <v>70065</v>
          </cell>
          <cell r="B494" t="str">
            <v>Vacation Pay</v>
          </cell>
          <cell r="E494">
            <v>5445.15</v>
          </cell>
          <cell r="F494">
            <v>2867.53</v>
          </cell>
          <cell r="G494">
            <v>2000.31</v>
          </cell>
          <cell r="H494">
            <v>3981.39</v>
          </cell>
          <cell r="I494">
            <v>4870.18</v>
          </cell>
          <cell r="J494">
            <v>3114.5</v>
          </cell>
          <cell r="K494">
            <v>4765.6099999999997</v>
          </cell>
          <cell r="L494">
            <v>2058.0100000000002</v>
          </cell>
          <cell r="M494">
            <v>3147.12</v>
          </cell>
          <cell r="N494">
            <v>4048.56</v>
          </cell>
          <cell r="O494">
            <v>2256.75</v>
          </cell>
          <cell r="P494">
            <v>3468.68</v>
          </cell>
          <cell r="Q494">
            <v>42023.79</v>
          </cell>
        </row>
        <row r="495">
          <cell r="A495">
            <v>70070</v>
          </cell>
          <cell r="B495" t="str">
            <v>Sick Pay</v>
          </cell>
          <cell r="E495">
            <v>334.55</v>
          </cell>
          <cell r="F495">
            <v>550.89</v>
          </cell>
          <cell r="G495">
            <v>1270.23</v>
          </cell>
          <cell r="H495">
            <v>745.77</v>
          </cell>
          <cell r="I495">
            <v>1246.57</v>
          </cell>
          <cell r="J495">
            <v>334.08</v>
          </cell>
          <cell r="K495">
            <v>365.29</v>
          </cell>
          <cell r="L495">
            <v>1258.6099999999999</v>
          </cell>
          <cell r="M495">
            <v>594.48</v>
          </cell>
          <cell r="N495">
            <v>799.28</v>
          </cell>
          <cell r="O495">
            <v>359.64</v>
          </cell>
          <cell r="P495">
            <v>428.72</v>
          </cell>
          <cell r="Q495">
            <v>8288.1099999999988</v>
          </cell>
        </row>
        <row r="496">
          <cell r="A496">
            <v>70086</v>
          </cell>
          <cell r="B496" t="str">
            <v>Safety and Training</v>
          </cell>
          <cell r="E496">
            <v>307.08999999999997</v>
          </cell>
          <cell r="F496">
            <v>-262.68</v>
          </cell>
          <cell r="G496">
            <v>0</v>
          </cell>
          <cell r="H496">
            <v>0</v>
          </cell>
          <cell r="I496">
            <v>0</v>
          </cell>
          <cell r="J496">
            <v>0</v>
          </cell>
          <cell r="K496">
            <v>0</v>
          </cell>
          <cell r="L496">
            <v>0</v>
          </cell>
          <cell r="M496">
            <v>146.11000000000001</v>
          </cell>
          <cell r="N496">
            <v>550</v>
          </cell>
          <cell r="O496">
            <v>70</v>
          </cell>
          <cell r="P496">
            <v>2091.2399999999998</v>
          </cell>
          <cell r="Q496">
            <v>2901.7599999999998</v>
          </cell>
        </row>
        <row r="497">
          <cell r="A497">
            <v>70090</v>
          </cell>
          <cell r="B497" t="str">
            <v>WCN Training</v>
          </cell>
          <cell r="E497">
            <v>0</v>
          </cell>
          <cell r="F497">
            <v>912.78</v>
          </cell>
          <cell r="G497">
            <v>0</v>
          </cell>
          <cell r="H497">
            <v>0</v>
          </cell>
          <cell r="I497">
            <v>0</v>
          </cell>
          <cell r="J497">
            <v>0</v>
          </cell>
          <cell r="K497">
            <v>0</v>
          </cell>
          <cell r="L497">
            <v>0</v>
          </cell>
          <cell r="M497">
            <v>0</v>
          </cell>
          <cell r="N497">
            <v>0</v>
          </cell>
          <cell r="O497">
            <v>0</v>
          </cell>
          <cell r="P497">
            <v>0</v>
          </cell>
          <cell r="Q497">
            <v>912.78</v>
          </cell>
        </row>
        <row r="498">
          <cell r="A498">
            <v>70095</v>
          </cell>
          <cell r="B498" t="str">
            <v>Empl &amp; Commun Activ</v>
          </cell>
          <cell r="E498">
            <v>14055.36</v>
          </cell>
          <cell r="F498">
            <v>3129.49</v>
          </cell>
          <cell r="G498">
            <v>-8366.42</v>
          </cell>
          <cell r="H498">
            <v>1482.03</v>
          </cell>
          <cell r="I498">
            <v>4740.3999999999996</v>
          </cell>
          <cell r="J498">
            <v>5688.11</v>
          </cell>
          <cell r="K498">
            <v>11283.12</v>
          </cell>
          <cell r="L498">
            <v>21266.09</v>
          </cell>
          <cell r="M498">
            <v>1553.42</v>
          </cell>
          <cell r="N498">
            <v>3453.38</v>
          </cell>
          <cell r="O498">
            <v>4558.05</v>
          </cell>
          <cell r="P498">
            <v>3947.63</v>
          </cell>
          <cell r="Q498">
            <v>66790.659999999989</v>
          </cell>
        </row>
        <row r="499">
          <cell r="A499">
            <v>70105</v>
          </cell>
          <cell r="B499" t="str">
            <v>Employee Relocation</v>
          </cell>
          <cell r="E499">
            <v>0</v>
          </cell>
          <cell r="F499">
            <v>0</v>
          </cell>
          <cell r="G499">
            <v>0</v>
          </cell>
          <cell r="H499">
            <v>0</v>
          </cell>
          <cell r="I499">
            <v>0</v>
          </cell>
          <cell r="J499">
            <v>0</v>
          </cell>
          <cell r="K499">
            <v>0</v>
          </cell>
          <cell r="L499">
            <v>0</v>
          </cell>
          <cell r="M499">
            <v>0</v>
          </cell>
          <cell r="N499">
            <v>0</v>
          </cell>
          <cell r="O499">
            <v>0</v>
          </cell>
          <cell r="P499">
            <v>0</v>
          </cell>
          <cell r="Q499">
            <v>0</v>
          </cell>
        </row>
        <row r="500">
          <cell r="A500">
            <v>70107</v>
          </cell>
          <cell r="B500" t="str">
            <v>Housing Subsidy</v>
          </cell>
          <cell r="E500">
            <v>0</v>
          </cell>
          <cell r="F500">
            <v>0</v>
          </cell>
          <cell r="G500">
            <v>0</v>
          </cell>
          <cell r="H500">
            <v>0</v>
          </cell>
          <cell r="I500">
            <v>0</v>
          </cell>
          <cell r="J500">
            <v>0</v>
          </cell>
          <cell r="K500">
            <v>0</v>
          </cell>
          <cell r="L500">
            <v>0</v>
          </cell>
          <cell r="M500">
            <v>0</v>
          </cell>
          <cell r="N500">
            <v>0</v>
          </cell>
          <cell r="O500">
            <v>0</v>
          </cell>
          <cell r="P500">
            <v>0</v>
          </cell>
          <cell r="Q500">
            <v>0</v>
          </cell>
        </row>
        <row r="501">
          <cell r="A501">
            <v>70108</v>
          </cell>
          <cell r="B501" t="str">
            <v>School Tuition</v>
          </cell>
          <cell r="E501">
            <v>0</v>
          </cell>
          <cell r="F501">
            <v>0</v>
          </cell>
          <cell r="G501">
            <v>0</v>
          </cell>
          <cell r="H501">
            <v>0</v>
          </cell>
          <cell r="I501">
            <v>0</v>
          </cell>
          <cell r="J501">
            <v>0</v>
          </cell>
          <cell r="K501">
            <v>0</v>
          </cell>
          <cell r="L501">
            <v>0</v>
          </cell>
          <cell r="M501">
            <v>0</v>
          </cell>
          <cell r="N501">
            <v>0</v>
          </cell>
          <cell r="O501">
            <v>0</v>
          </cell>
          <cell r="P501">
            <v>0</v>
          </cell>
          <cell r="Q501">
            <v>0</v>
          </cell>
        </row>
        <row r="502">
          <cell r="A502">
            <v>70110</v>
          </cell>
          <cell r="B502" t="str">
            <v>Contributions</v>
          </cell>
          <cell r="E502">
            <v>937.5</v>
          </cell>
          <cell r="F502">
            <v>-1250</v>
          </cell>
          <cell r="G502">
            <v>500</v>
          </cell>
          <cell r="H502">
            <v>2250</v>
          </cell>
          <cell r="I502">
            <v>250</v>
          </cell>
          <cell r="J502">
            <v>500</v>
          </cell>
          <cell r="K502">
            <v>1191.54</v>
          </cell>
          <cell r="L502">
            <v>500</v>
          </cell>
          <cell r="M502">
            <v>0</v>
          </cell>
          <cell r="N502">
            <v>0</v>
          </cell>
          <cell r="O502">
            <v>500</v>
          </cell>
          <cell r="P502">
            <v>0</v>
          </cell>
          <cell r="Q502">
            <v>5379.04</v>
          </cell>
        </row>
        <row r="503">
          <cell r="A503">
            <v>70111</v>
          </cell>
          <cell r="B503" t="str">
            <v>Non Cash Charitable</v>
          </cell>
          <cell r="E503">
            <v>0</v>
          </cell>
          <cell r="F503">
            <v>0</v>
          </cell>
          <cell r="G503">
            <v>0</v>
          </cell>
          <cell r="H503">
            <v>0</v>
          </cell>
          <cell r="I503">
            <v>0</v>
          </cell>
          <cell r="J503">
            <v>0</v>
          </cell>
          <cell r="K503">
            <v>0</v>
          </cell>
          <cell r="L503">
            <v>0</v>
          </cell>
          <cell r="M503">
            <v>0</v>
          </cell>
          <cell r="N503">
            <v>0</v>
          </cell>
          <cell r="O503">
            <v>0</v>
          </cell>
          <cell r="P503">
            <v>0</v>
          </cell>
          <cell r="Q503">
            <v>0</v>
          </cell>
        </row>
        <row r="504">
          <cell r="A504">
            <v>70112</v>
          </cell>
          <cell r="B504" t="str">
            <v>Political Contributions</v>
          </cell>
          <cell r="E504">
            <v>0</v>
          </cell>
          <cell r="F504">
            <v>0</v>
          </cell>
          <cell r="G504">
            <v>0</v>
          </cell>
          <cell r="H504">
            <v>1250</v>
          </cell>
          <cell r="I504">
            <v>0</v>
          </cell>
          <cell r="J504">
            <v>0</v>
          </cell>
          <cell r="K504">
            <v>1250</v>
          </cell>
          <cell r="L504">
            <v>0</v>
          </cell>
          <cell r="M504">
            <v>500</v>
          </cell>
          <cell r="N504">
            <v>250</v>
          </cell>
          <cell r="O504">
            <v>0</v>
          </cell>
          <cell r="P504">
            <v>0</v>
          </cell>
          <cell r="Q504">
            <v>3250</v>
          </cell>
        </row>
        <row r="505">
          <cell r="A505">
            <v>70116</v>
          </cell>
          <cell r="B505" t="str">
            <v>Pension and Profit Sharing</v>
          </cell>
          <cell r="E505">
            <v>991.8</v>
          </cell>
          <cell r="F505">
            <v>1061.8</v>
          </cell>
          <cell r="G505">
            <v>1561.6</v>
          </cell>
          <cell r="H505">
            <v>1001.55</v>
          </cell>
          <cell r="I505">
            <v>1064.48</v>
          </cell>
          <cell r="J505">
            <v>880.04</v>
          </cell>
          <cell r="K505">
            <v>837.46</v>
          </cell>
          <cell r="L505">
            <v>818.44</v>
          </cell>
          <cell r="M505">
            <v>814.08</v>
          </cell>
          <cell r="N505">
            <v>1291.5999999999999</v>
          </cell>
          <cell r="O505">
            <v>832.75</v>
          </cell>
          <cell r="P505">
            <v>978.78</v>
          </cell>
          <cell r="Q505">
            <v>12134.380000000001</v>
          </cell>
        </row>
        <row r="506">
          <cell r="A506">
            <v>70117</v>
          </cell>
          <cell r="B506" t="str">
            <v>Union Pension</v>
          </cell>
          <cell r="E506">
            <v>0</v>
          </cell>
          <cell r="F506">
            <v>0</v>
          </cell>
          <cell r="G506">
            <v>0</v>
          </cell>
          <cell r="H506">
            <v>0</v>
          </cell>
          <cell r="I506">
            <v>0</v>
          </cell>
          <cell r="J506">
            <v>0</v>
          </cell>
          <cell r="K506">
            <v>0</v>
          </cell>
          <cell r="L506">
            <v>0</v>
          </cell>
          <cell r="M506">
            <v>0</v>
          </cell>
          <cell r="N506">
            <v>0</v>
          </cell>
          <cell r="O506">
            <v>0</v>
          </cell>
          <cell r="P506">
            <v>0</v>
          </cell>
          <cell r="Q506">
            <v>0</v>
          </cell>
        </row>
        <row r="507">
          <cell r="A507">
            <v>70142</v>
          </cell>
          <cell r="B507" t="str">
            <v>Fuel Expense</v>
          </cell>
          <cell r="E507">
            <v>0</v>
          </cell>
          <cell r="F507">
            <v>0</v>
          </cell>
          <cell r="G507">
            <v>0</v>
          </cell>
          <cell r="H507">
            <v>0</v>
          </cell>
          <cell r="I507">
            <v>0</v>
          </cell>
          <cell r="J507">
            <v>0</v>
          </cell>
          <cell r="K507">
            <v>0</v>
          </cell>
          <cell r="L507">
            <v>0</v>
          </cell>
          <cell r="M507">
            <v>0</v>
          </cell>
          <cell r="N507">
            <v>0</v>
          </cell>
          <cell r="O507">
            <v>0</v>
          </cell>
          <cell r="P507">
            <v>0</v>
          </cell>
          <cell r="Q507">
            <v>0</v>
          </cell>
        </row>
        <row r="508">
          <cell r="A508">
            <v>70145</v>
          </cell>
          <cell r="B508" t="str">
            <v>Outside Repairs</v>
          </cell>
          <cell r="E508">
            <v>0</v>
          </cell>
          <cell r="F508">
            <v>0</v>
          </cell>
          <cell r="G508">
            <v>0</v>
          </cell>
          <cell r="H508">
            <v>0</v>
          </cell>
          <cell r="I508">
            <v>0</v>
          </cell>
          <cell r="J508">
            <v>0</v>
          </cell>
          <cell r="K508">
            <v>0</v>
          </cell>
          <cell r="L508">
            <v>0</v>
          </cell>
          <cell r="M508">
            <v>0</v>
          </cell>
          <cell r="N508">
            <v>0</v>
          </cell>
          <cell r="O508">
            <v>0</v>
          </cell>
          <cell r="P508">
            <v>0</v>
          </cell>
          <cell r="Q508">
            <v>0</v>
          </cell>
        </row>
        <row r="509">
          <cell r="A509">
            <v>70147</v>
          </cell>
          <cell r="B509" t="str">
            <v>Bldg &amp; Property Maint</v>
          </cell>
          <cell r="E509">
            <v>0</v>
          </cell>
          <cell r="F509">
            <v>0</v>
          </cell>
          <cell r="G509">
            <v>0</v>
          </cell>
          <cell r="H509">
            <v>0</v>
          </cell>
          <cell r="I509">
            <v>0</v>
          </cell>
          <cell r="J509">
            <v>0</v>
          </cell>
          <cell r="K509">
            <v>0</v>
          </cell>
          <cell r="L509">
            <v>0</v>
          </cell>
          <cell r="M509">
            <v>0</v>
          </cell>
          <cell r="N509">
            <v>0</v>
          </cell>
          <cell r="O509">
            <v>0</v>
          </cell>
          <cell r="P509">
            <v>0</v>
          </cell>
          <cell r="Q509">
            <v>0</v>
          </cell>
        </row>
        <row r="510">
          <cell r="A510">
            <v>70148</v>
          </cell>
          <cell r="B510" t="str">
            <v>Allocated Exp In - District</v>
          </cell>
          <cell r="E510">
            <v>9455.33</v>
          </cell>
          <cell r="F510">
            <v>10366.76</v>
          </cell>
          <cell r="G510">
            <v>12777.28</v>
          </cell>
          <cell r="H510">
            <v>9429.9599999999991</v>
          </cell>
          <cell r="I510">
            <v>4111.67</v>
          </cell>
          <cell r="J510">
            <v>13752.97</v>
          </cell>
          <cell r="K510">
            <v>28825.42</v>
          </cell>
          <cell r="L510">
            <v>23366.78</v>
          </cell>
          <cell r="M510">
            <v>-1234.82</v>
          </cell>
          <cell r="N510">
            <v>8735.3799999999992</v>
          </cell>
          <cell r="O510">
            <v>11153.09</v>
          </cell>
          <cell r="P510">
            <v>9005.61</v>
          </cell>
          <cell r="Q510">
            <v>139745.43</v>
          </cell>
        </row>
        <row r="511">
          <cell r="A511">
            <v>70150</v>
          </cell>
          <cell r="B511" t="str">
            <v>Utilities</v>
          </cell>
          <cell r="E511">
            <v>1142.2</v>
          </cell>
          <cell r="F511">
            <v>1092.4000000000001</v>
          </cell>
          <cell r="G511">
            <v>1092.57</v>
          </cell>
          <cell r="H511">
            <v>1056.2</v>
          </cell>
          <cell r="I511">
            <v>971.23</v>
          </cell>
          <cell r="J511">
            <v>927.16</v>
          </cell>
          <cell r="K511">
            <v>0</v>
          </cell>
          <cell r="L511">
            <v>869.77</v>
          </cell>
          <cell r="M511">
            <v>868.91</v>
          </cell>
          <cell r="N511">
            <v>878.75</v>
          </cell>
          <cell r="O511">
            <v>973.97</v>
          </cell>
          <cell r="P511">
            <v>1678.97</v>
          </cell>
          <cell r="Q511">
            <v>11552.13</v>
          </cell>
        </row>
        <row r="512">
          <cell r="A512">
            <v>70165</v>
          </cell>
          <cell r="B512" t="str">
            <v>Communications</v>
          </cell>
          <cell r="E512">
            <v>1837.34</v>
          </cell>
          <cell r="F512">
            <v>1811.33</v>
          </cell>
          <cell r="G512">
            <v>2247.1</v>
          </cell>
          <cell r="H512">
            <v>1908.93</v>
          </cell>
          <cell r="I512">
            <v>2066.65</v>
          </cell>
          <cell r="J512">
            <v>2198.11</v>
          </cell>
          <cell r="K512">
            <v>2042.44</v>
          </cell>
          <cell r="L512">
            <v>2129.4</v>
          </cell>
          <cell r="M512">
            <v>2270.06</v>
          </cell>
          <cell r="N512">
            <v>2682.39</v>
          </cell>
          <cell r="O512">
            <v>1762.11</v>
          </cell>
          <cell r="P512">
            <v>2834.19</v>
          </cell>
          <cell r="Q512">
            <v>25790.05</v>
          </cell>
        </row>
        <row r="513">
          <cell r="A513">
            <v>70166</v>
          </cell>
          <cell r="B513" t="str">
            <v>Office Telephone</v>
          </cell>
          <cell r="E513">
            <v>0</v>
          </cell>
          <cell r="F513">
            <v>0</v>
          </cell>
          <cell r="G513">
            <v>0</v>
          </cell>
          <cell r="H513">
            <v>0</v>
          </cell>
          <cell r="I513">
            <v>0</v>
          </cell>
          <cell r="J513">
            <v>0</v>
          </cell>
          <cell r="K513">
            <v>0</v>
          </cell>
          <cell r="L513">
            <v>0</v>
          </cell>
          <cell r="M513">
            <v>0</v>
          </cell>
          <cell r="N513">
            <v>0</v>
          </cell>
          <cell r="O513">
            <v>0</v>
          </cell>
          <cell r="P513">
            <v>0</v>
          </cell>
          <cell r="Q513">
            <v>0</v>
          </cell>
        </row>
        <row r="514">
          <cell r="A514">
            <v>70167</v>
          </cell>
          <cell r="B514" t="str">
            <v>Cellular Telephone</v>
          </cell>
          <cell r="E514">
            <v>156.94999999999999</v>
          </cell>
          <cell r="F514">
            <v>186.7</v>
          </cell>
          <cell r="G514">
            <v>355.41</v>
          </cell>
          <cell r="H514">
            <v>205.54</v>
          </cell>
          <cell r="I514">
            <v>168.04</v>
          </cell>
          <cell r="J514">
            <v>205.54</v>
          </cell>
          <cell r="K514">
            <v>356.92</v>
          </cell>
          <cell r="L514">
            <v>187.5</v>
          </cell>
          <cell r="M514">
            <v>75</v>
          </cell>
          <cell r="N514">
            <v>223.5</v>
          </cell>
          <cell r="O514">
            <v>226.5</v>
          </cell>
          <cell r="P514">
            <v>150</v>
          </cell>
          <cell r="Q514">
            <v>2497.6</v>
          </cell>
        </row>
        <row r="515">
          <cell r="A515">
            <v>70170</v>
          </cell>
          <cell r="B515" t="str">
            <v>Real Estate Rentals</v>
          </cell>
          <cell r="E515">
            <v>0</v>
          </cell>
          <cell r="F515">
            <v>0</v>
          </cell>
          <cell r="G515">
            <v>0</v>
          </cell>
          <cell r="H515">
            <v>0</v>
          </cell>
          <cell r="I515">
            <v>0</v>
          </cell>
          <cell r="J515">
            <v>0</v>
          </cell>
          <cell r="K515">
            <v>0</v>
          </cell>
          <cell r="L515">
            <v>0</v>
          </cell>
          <cell r="M515">
            <v>0</v>
          </cell>
          <cell r="N515">
            <v>0</v>
          </cell>
          <cell r="O515">
            <v>0</v>
          </cell>
          <cell r="P515">
            <v>0</v>
          </cell>
          <cell r="Q515">
            <v>0</v>
          </cell>
        </row>
        <row r="516">
          <cell r="A516">
            <v>70175</v>
          </cell>
          <cell r="B516" t="str">
            <v>Equip/Vehicle Rental</v>
          </cell>
          <cell r="E516">
            <v>0</v>
          </cell>
          <cell r="F516">
            <v>0</v>
          </cell>
          <cell r="G516">
            <v>0</v>
          </cell>
          <cell r="H516">
            <v>0</v>
          </cell>
          <cell r="I516">
            <v>0</v>
          </cell>
          <cell r="J516">
            <v>0</v>
          </cell>
          <cell r="K516">
            <v>0</v>
          </cell>
          <cell r="L516">
            <v>0</v>
          </cell>
          <cell r="M516">
            <v>0</v>
          </cell>
          <cell r="N516">
            <v>0</v>
          </cell>
          <cell r="O516">
            <v>0</v>
          </cell>
          <cell r="P516">
            <v>0</v>
          </cell>
          <cell r="Q516">
            <v>0</v>
          </cell>
        </row>
        <row r="517">
          <cell r="A517">
            <v>70185</v>
          </cell>
          <cell r="B517" t="str">
            <v>Postage</v>
          </cell>
          <cell r="E517">
            <v>1663.37</v>
          </cell>
          <cell r="F517">
            <v>1464.26</v>
          </cell>
          <cell r="G517">
            <v>492.87</v>
          </cell>
          <cell r="H517">
            <v>1792.31</v>
          </cell>
          <cell r="I517">
            <v>1736.3</v>
          </cell>
          <cell r="J517">
            <v>1600.37</v>
          </cell>
          <cell r="K517">
            <v>417.65</v>
          </cell>
          <cell r="L517">
            <v>1589.73</v>
          </cell>
          <cell r="M517">
            <v>1686.05</v>
          </cell>
          <cell r="N517">
            <v>1653.87</v>
          </cell>
          <cell r="O517">
            <v>1642.82</v>
          </cell>
          <cell r="P517">
            <v>1641.55</v>
          </cell>
          <cell r="Q517">
            <v>17381.149999999998</v>
          </cell>
        </row>
        <row r="518">
          <cell r="A518">
            <v>70190</v>
          </cell>
          <cell r="B518" t="str">
            <v>Registration Fees</v>
          </cell>
          <cell r="E518">
            <v>0</v>
          </cell>
          <cell r="F518">
            <v>0</v>
          </cell>
          <cell r="G518">
            <v>0</v>
          </cell>
          <cell r="H518">
            <v>0</v>
          </cell>
          <cell r="I518">
            <v>0</v>
          </cell>
          <cell r="J518">
            <v>244</v>
          </cell>
          <cell r="K518">
            <v>-244</v>
          </cell>
          <cell r="L518">
            <v>0</v>
          </cell>
          <cell r="M518">
            <v>0</v>
          </cell>
          <cell r="N518">
            <v>450</v>
          </cell>
          <cell r="O518">
            <v>80</v>
          </cell>
          <cell r="P518">
            <v>5</v>
          </cell>
          <cell r="Q518">
            <v>535</v>
          </cell>
        </row>
        <row r="519">
          <cell r="A519">
            <v>70195</v>
          </cell>
          <cell r="B519" t="str">
            <v>Dues and Subscriptions</v>
          </cell>
          <cell r="E519">
            <v>734.67</v>
          </cell>
          <cell r="F519">
            <v>3500</v>
          </cell>
          <cell r="G519">
            <v>654.66999999999996</v>
          </cell>
          <cell r="H519">
            <v>3788.33</v>
          </cell>
          <cell r="I519">
            <v>831.17</v>
          </cell>
          <cell r="J519">
            <v>2522.33</v>
          </cell>
          <cell r="K519">
            <v>3255.67</v>
          </cell>
          <cell r="L519">
            <v>3419.03</v>
          </cell>
          <cell r="M519">
            <v>1208.23</v>
          </cell>
          <cell r="N519">
            <v>2099.1799999999998</v>
          </cell>
          <cell r="O519">
            <v>3420.89</v>
          </cell>
          <cell r="P519">
            <v>1716.89</v>
          </cell>
          <cell r="Q519">
            <v>27151.059999999998</v>
          </cell>
        </row>
        <row r="520">
          <cell r="A520">
            <v>70196</v>
          </cell>
          <cell r="B520" t="str">
            <v>Club Dues</v>
          </cell>
          <cell r="E520">
            <v>0</v>
          </cell>
          <cell r="F520">
            <v>0</v>
          </cell>
          <cell r="G520">
            <v>0</v>
          </cell>
          <cell r="H520">
            <v>0</v>
          </cell>
          <cell r="I520">
            <v>0</v>
          </cell>
          <cell r="J520">
            <v>0</v>
          </cell>
          <cell r="K520">
            <v>0</v>
          </cell>
          <cell r="L520">
            <v>0</v>
          </cell>
          <cell r="M520">
            <v>0</v>
          </cell>
          <cell r="N520">
            <v>0</v>
          </cell>
          <cell r="O520">
            <v>0</v>
          </cell>
          <cell r="P520">
            <v>0</v>
          </cell>
          <cell r="Q520">
            <v>0</v>
          </cell>
        </row>
        <row r="521">
          <cell r="A521">
            <v>70200</v>
          </cell>
          <cell r="B521" t="str">
            <v>Travel</v>
          </cell>
          <cell r="E521">
            <v>225.54</v>
          </cell>
          <cell r="F521">
            <v>769.5</v>
          </cell>
          <cell r="G521">
            <v>907.05</v>
          </cell>
          <cell r="H521">
            <v>0</v>
          </cell>
          <cell r="I521">
            <v>627.9</v>
          </cell>
          <cell r="J521">
            <v>18.75</v>
          </cell>
          <cell r="K521">
            <v>51</v>
          </cell>
          <cell r="L521">
            <v>-46.5</v>
          </cell>
          <cell r="M521">
            <v>1021.88</v>
          </cell>
          <cell r="N521">
            <v>876</v>
          </cell>
          <cell r="O521">
            <v>92.25</v>
          </cell>
          <cell r="P521">
            <v>339.6</v>
          </cell>
          <cell r="Q521">
            <v>4882.97</v>
          </cell>
        </row>
        <row r="522">
          <cell r="A522">
            <v>70201</v>
          </cell>
          <cell r="B522" t="str">
            <v>Entertainment</v>
          </cell>
          <cell r="E522">
            <v>0</v>
          </cell>
          <cell r="F522">
            <v>23.53</v>
          </cell>
          <cell r="G522">
            <v>0</v>
          </cell>
          <cell r="H522">
            <v>321.41000000000003</v>
          </cell>
          <cell r="I522">
            <v>0</v>
          </cell>
          <cell r="J522">
            <v>341.1</v>
          </cell>
          <cell r="K522">
            <v>728.42</v>
          </cell>
          <cell r="L522">
            <v>-72.099999999999994</v>
          </cell>
          <cell r="M522">
            <v>0</v>
          </cell>
          <cell r="N522">
            <v>41.89</v>
          </cell>
          <cell r="O522">
            <v>0</v>
          </cell>
          <cell r="P522">
            <v>0</v>
          </cell>
          <cell r="Q522">
            <v>1384.2500000000002</v>
          </cell>
        </row>
        <row r="523">
          <cell r="A523">
            <v>70202</v>
          </cell>
          <cell r="B523" t="str">
            <v>Excursions Meetings</v>
          </cell>
          <cell r="E523">
            <v>300</v>
          </cell>
          <cell r="F523">
            <v>345.51</v>
          </cell>
          <cell r="G523">
            <v>0</v>
          </cell>
          <cell r="H523">
            <v>0</v>
          </cell>
          <cell r="I523">
            <v>485</v>
          </cell>
          <cell r="J523">
            <v>1248.75</v>
          </cell>
          <cell r="K523">
            <v>0</v>
          </cell>
          <cell r="L523">
            <v>288.39999999999998</v>
          </cell>
          <cell r="M523">
            <v>0</v>
          </cell>
          <cell r="N523">
            <v>0</v>
          </cell>
          <cell r="O523">
            <v>279</v>
          </cell>
          <cell r="P523">
            <v>0</v>
          </cell>
          <cell r="Q523">
            <v>2946.6600000000003</v>
          </cell>
        </row>
        <row r="524">
          <cell r="A524">
            <v>70203</v>
          </cell>
          <cell r="B524" t="str">
            <v>Lodging</v>
          </cell>
          <cell r="E524">
            <v>462.54</v>
          </cell>
          <cell r="F524">
            <v>0</v>
          </cell>
          <cell r="G524">
            <v>0</v>
          </cell>
          <cell r="H524">
            <v>653.4</v>
          </cell>
          <cell r="I524">
            <v>579</v>
          </cell>
          <cell r="J524">
            <v>0</v>
          </cell>
          <cell r="K524">
            <v>797.67</v>
          </cell>
          <cell r="L524">
            <v>618.57000000000005</v>
          </cell>
          <cell r="M524">
            <v>382.5</v>
          </cell>
          <cell r="N524">
            <v>140.19999999999999</v>
          </cell>
          <cell r="O524">
            <v>457.4</v>
          </cell>
          <cell r="P524">
            <v>1133.44</v>
          </cell>
          <cell r="Q524">
            <v>5224.72</v>
          </cell>
        </row>
        <row r="525">
          <cell r="A525">
            <v>70204</v>
          </cell>
          <cell r="B525" t="str">
            <v>Gifts to Customers</v>
          </cell>
          <cell r="E525">
            <v>0</v>
          </cell>
          <cell r="F525">
            <v>0</v>
          </cell>
          <cell r="G525">
            <v>0</v>
          </cell>
          <cell r="H525">
            <v>0</v>
          </cell>
          <cell r="I525">
            <v>0</v>
          </cell>
          <cell r="J525">
            <v>0</v>
          </cell>
          <cell r="K525">
            <v>0</v>
          </cell>
          <cell r="L525">
            <v>0</v>
          </cell>
          <cell r="M525">
            <v>0</v>
          </cell>
          <cell r="N525">
            <v>0</v>
          </cell>
          <cell r="O525">
            <v>0</v>
          </cell>
          <cell r="P525">
            <v>0</v>
          </cell>
          <cell r="Q525">
            <v>0</v>
          </cell>
        </row>
        <row r="526">
          <cell r="A526">
            <v>70205</v>
          </cell>
          <cell r="B526" t="str">
            <v>Travel - Auto</v>
          </cell>
          <cell r="E526">
            <v>592.16</v>
          </cell>
          <cell r="F526">
            <v>812.81</v>
          </cell>
          <cell r="G526">
            <v>372.79</v>
          </cell>
          <cell r="H526">
            <v>924.67</v>
          </cell>
          <cell r="I526">
            <v>591.26</v>
          </cell>
          <cell r="J526">
            <v>614.52</v>
          </cell>
          <cell r="K526">
            <v>370.59</v>
          </cell>
          <cell r="L526">
            <v>811.62</v>
          </cell>
          <cell r="M526">
            <v>291.60000000000002</v>
          </cell>
          <cell r="N526">
            <v>789.52</v>
          </cell>
          <cell r="O526">
            <v>730.2</v>
          </cell>
          <cell r="P526">
            <v>523.23</v>
          </cell>
          <cell r="Q526">
            <v>7424.9699999999993</v>
          </cell>
        </row>
        <row r="527">
          <cell r="A527">
            <v>70206</v>
          </cell>
          <cell r="B527" t="str">
            <v>Meals</v>
          </cell>
          <cell r="E527">
            <v>155.22</v>
          </cell>
          <cell r="F527">
            <v>199.8</v>
          </cell>
          <cell r="G527">
            <v>112.98</v>
          </cell>
          <cell r="H527">
            <v>115.92</v>
          </cell>
          <cell r="I527">
            <v>277.83</v>
          </cell>
          <cell r="J527">
            <v>270.38</v>
          </cell>
          <cell r="K527">
            <v>579.17999999999995</v>
          </cell>
          <cell r="L527">
            <v>-136.55000000000001</v>
          </cell>
          <cell r="M527">
            <v>50</v>
          </cell>
          <cell r="N527">
            <v>287</v>
          </cell>
          <cell r="O527">
            <v>150.02000000000001</v>
          </cell>
          <cell r="P527">
            <v>59.7</v>
          </cell>
          <cell r="Q527">
            <v>2121.48</v>
          </cell>
        </row>
        <row r="528">
          <cell r="A528">
            <v>70207</v>
          </cell>
          <cell r="B528" t="str">
            <v>Meals with Customers</v>
          </cell>
          <cell r="E528">
            <v>0</v>
          </cell>
          <cell r="F528">
            <v>0</v>
          </cell>
          <cell r="G528">
            <v>0</v>
          </cell>
          <cell r="H528">
            <v>0</v>
          </cell>
          <cell r="I528">
            <v>0</v>
          </cell>
          <cell r="J528">
            <v>0</v>
          </cell>
          <cell r="K528">
            <v>0</v>
          </cell>
          <cell r="L528">
            <v>0</v>
          </cell>
          <cell r="M528">
            <v>0</v>
          </cell>
          <cell r="N528">
            <v>3.75</v>
          </cell>
          <cell r="O528">
            <v>0</v>
          </cell>
          <cell r="P528">
            <v>0</v>
          </cell>
          <cell r="Q528">
            <v>3.75</v>
          </cell>
        </row>
        <row r="529">
          <cell r="A529">
            <v>70209</v>
          </cell>
          <cell r="B529" t="str">
            <v>Photo Supplies</v>
          </cell>
          <cell r="E529">
            <v>0</v>
          </cell>
          <cell r="F529">
            <v>0</v>
          </cell>
          <cell r="G529">
            <v>0</v>
          </cell>
          <cell r="H529">
            <v>0</v>
          </cell>
          <cell r="I529">
            <v>0</v>
          </cell>
          <cell r="J529">
            <v>0</v>
          </cell>
          <cell r="K529">
            <v>0</v>
          </cell>
          <cell r="L529">
            <v>0</v>
          </cell>
          <cell r="M529">
            <v>0</v>
          </cell>
          <cell r="N529">
            <v>0</v>
          </cell>
          <cell r="O529">
            <v>0</v>
          </cell>
          <cell r="P529">
            <v>0</v>
          </cell>
          <cell r="Q529">
            <v>0</v>
          </cell>
        </row>
        <row r="530">
          <cell r="A530">
            <v>70210</v>
          </cell>
          <cell r="B530" t="str">
            <v>Office Supplies and Equip</v>
          </cell>
          <cell r="E530">
            <v>7068.1</v>
          </cell>
          <cell r="F530">
            <v>6155.01</v>
          </cell>
          <cell r="G530">
            <v>3868.92</v>
          </cell>
          <cell r="H530">
            <v>3782.02</v>
          </cell>
          <cell r="I530">
            <v>2862.22</v>
          </cell>
          <cell r="J530">
            <v>4721.92</v>
          </cell>
          <cell r="K530">
            <v>5210.1099999999997</v>
          </cell>
          <cell r="L530">
            <v>4854.1400000000003</v>
          </cell>
          <cell r="M530">
            <v>4059.64</v>
          </cell>
          <cell r="N530">
            <v>7017.47</v>
          </cell>
          <cell r="O530">
            <v>1056.94</v>
          </cell>
          <cell r="P530">
            <v>7841.63</v>
          </cell>
          <cell r="Q530">
            <v>58498.12</v>
          </cell>
        </row>
        <row r="531">
          <cell r="A531">
            <v>70213</v>
          </cell>
          <cell r="B531" t="str">
            <v>P-Card Rebate</v>
          </cell>
          <cell r="E531">
            <v>0</v>
          </cell>
          <cell r="F531">
            <v>0</v>
          </cell>
          <cell r="G531">
            <v>0</v>
          </cell>
          <cell r="H531">
            <v>0</v>
          </cell>
          <cell r="I531">
            <v>0</v>
          </cell>
          <cell r="J531">
            <v>0</v>
          </cell>
          <cell r="K531">
            <v>0</v>
          </cell>
          <cell r="L531">
            <v>0</v>
          </cell>
          <cell r="M531">
            <v>0</v>
          </cell>
          <cell r="N531">
            <v>0</v>
          </cell>
          <cell r="O531">
            <v>0</v>
          </cell>
          <cell r="P531">
            <v>0</v>
          </cell>
          <cell r="Q531">
            <v>0</v>
          </cell>
        </row>
        <row r="532">
          <cell r="A532">
            <v>70214</v>
          </cell>
          <cell r="B532" t="str">
            <v>Credit Card Fees</v>
          </cell>
          <cell r="E532">
            <v>7453.96</v>
          </cell>
          <cell r="F532">
            <v>8072.47</v>
          </cell>
          <cell r="G532">
            <v>8471.26</v>
          </cell>
          <cell r="H532">
            <v>7487.53</v>
          </cell>
          <cell r="I532">
            <v>7402.35</v>
          </cell>
          <cell r="J532">
            <v>8604.07</v>
          </cell>
          <cell r="K532">
            <v>8742.07</v>
          </cell>
          <cell r="L532">
            <v>9298.84</v>
          </cell>
          <cell r="M532">
            <v>9731.43</v>
          </cell>
          <cell r="N532">
            <v>9257.65</v>
          </cell>
          <cell r="O532">
            <v>10120.43</v>
          </cell>
          <cell r="P532">
            <v>9008.27</v>
          </cell>
          <cell r="Q532">
            <v>103650.33</v>
          </cell>
        </row>
        <row r="533">
          <cell r="A533">
            <v>70215</v>
          </cell>
          <cell r="B533" t="str">
            <v>Bank Charges</v>
          </cell>
          <cell r="E533">
            <v>520.58000000000004</v>
          </cell>
          <cell r="F533">
            <v>527.17999999999995</v>
          </cell>
          <cell r="G533">
            <v>539.19000000000005</v>
          </cell>
          <cell r="H533">
            <v>530.33000000000004</v>
          </cell>
          <cell r="I533">
            <v>471.57</v>
          </cell>
          <cell r="J533">
            <v>491.42</v>
          </cell>
          <cell r="K533">
            <v>465.31</v>
          </cell>
          <cell r="L533">
            <v>559.30999999999995</v>
          </cell>
          <cell r="M533">
            <v>476.99</v>
          </cell>
          <cell r="N533">
            <v>385.37</v>
          </cell>
          <cell r="O533">
            <v>367.56</v>
          </cell>
          <cell r="P533">
            <v>638.20000000000005</v>
          </cell>
          <cell r="Q533">
            <v>5973.01</v>
          </cell>
        </row>
        <row r="534">
          <cell r="A534">
            <v>70216</v>
          </cell>
          <cell r="B534" t="str">
            <v>Outside Storages</v>
          </cell>
          <cell r="E534">
            <v>0</v>
          </cell>
          <cell r="F534">
            <v>0</v>
          </cell>
          <cell r="G534">
            <v>0</v>
          </cell>
          <cell r="H534">
            <v>0</v>
          </cell>
          <cell r="I534">
            <v>0</v>
          </cell>
          <cell r="J534">
            <v>0</v>
          </cell>
          <cell r="K534">
            <v>0</v>
          </cell>
          <cell r="L534">
            <v>0</v>
          </cell>
          <cell r="M534">
            <v>0</v>
          </cell>
          <cell r="N534">
            <v>0</v>
          </cell>
          <cell r="O534">
            <v>0</v>
          </cell>
          <cell r="P534">
            <v>0</v>
          </cell>
          <cell r="Q534">
            <v>0</v>
          </cell>
        </row>
        <row r="535">
          <cell r="A535">
            <v>70217</v>
          </cell>
          <cell r="B535" t="str">
            <v>Invoice Printing Costs</v>
          </cell>
          <cell r="E535">
            <v>0</v>
          </cell>
          <cell r="F535">
            <v>0</v>
          </cell>
          <cell r="G535">
            <v>0</v>
          </cell>
          <cell r="H535">
            <v>0</v>
          </cell>
          <cell r="I535">
            <v>0</v>
          </cell>
          <cell r="J535">
            <v>0</v>
          </cell>
          <cell r="K535">
            <v>0</v>
          </cell>
          <cell r="L535">
            <v>0</v>
          </cell>
          <cell r="M535">
            <v>0</v>
          </cell>
          <cell r="N535">
            <v>0</v>
          </cell>
          <cell r="O535">
            <v>0</v>
          </cell>
          <cell r="P535">
            <v>0</v>
          </cell>
          <cell r="Q535">
            <v>0</v>
          </cell>
        </row>
        <row r="536">
          <cell r="A536">
            <v>70225</v>
          </cell>
          <cell r="B536" t="str">
            <v>Advertising and Promotions</v>
          </cell>
          <cell r="E536">
            <v>2100</v>
          </cell>
          <cell r="F536">
            <v>-679.79</v>
          </cell>
          <cell r="G536">
            <v>0</v>
          </cell>
          <cell r="H536">
            <v>31.64</v>
          </cell>
          <cell r="I536">
            <v>0</v>
          </cell>
          <cell r="J536">
            <v>0</v>
          </cell>
          <cell r="K536">
            <v>500</v>
          </cell>
          <cell r="L536">
            <v>710.94</v>
          </cell>
          <cell r="M536">
            <v>0</v>
          </cell>
          <cell r="N536">
            <v>3049.29</v>
          </cell>
          <cell r="O536">
            <v>5336.83</v>
          </cell>
          <cell r="P536">
            <v>0</v>
          </cell>
          <cell r="Q536">
            <v>11048.91</v>
          </cell>
        </row>
        <row r="537">
          <cell r="A537">
            <v>70230</v>
          </cell>
          <cell r="B537" t="str">
            <v>External Recruiter Fees</v>
          </cell>
          <cell r="E537">
            <v>0</v>
          </cell>
          <cell r="F537">
            <v>0</v>
          </cell>
          <cell r="G537">
            <v>0</v>
          </cell>
          <cell r="H537">
            <v>0</v>
          </cell>
          <cell r="I537">
            <v>0</v>
          </cell>
          <cell r="J537">
            <v>0</v>
          </cell>
          <cell r="K537">
            <v>0</v>
          </cell>
          <cell r="L537">
            <v>0</v>
          </cell>
          <cell r="M537">
            <v>0</v>
          </cell>
          <cell r="N537">
            <v>0</v>
          </cell>
          <cell r="O537">
            <v>0</v>
          </cell>
          <cell r="P537">
            <v>0</v>
          </cell>
          <cell r="Q537">
            <v>0</v>
          </cell>
        </row>
        <row r="538">
          <cell r="A538">
            <v>70231</v>
          </cell>
          <cell r="B538" t="str">
            <v>Recruitment Advertising &amp; Expenses</v>
          </cell>
          <cell r="E538">
            <v>0</v>
          </cell>
          <cell r="F538">
            <v>0</v>
          </cell>
          <cell r="G538">
            <v>0</v>
          </cell>
          <cell r="H538">
            <v>0</v>
          </cell>
          <cell r="I538">
            <v>0</v>
          </cell>
          <cell r="J538">
            <v>0</v>
          </cell>
          <cell r="K538">
            <v>0</v>
          </cell>
          <cell r="L538">
            <v>25</v>
          </cell>
          <cell r="M538">
            <v>0</v>
          </cell>
          <cell r="N538">
            <v>0</v>
          </cell>
          <cell r="O538">
            <v>0</v>
          </cell>
          <cell r="P538">
            <v>0</v>
          </cell>
          <cell r="Q538">
            <v>25</v>
          </cell>
        </row>
        <row r="539">
          <cell r="A539">
            <v>70232</v>
          </cell>
          <cell r="B539" t="str">
            <v>Recruitment Travel Expenses</v>
          </cell>
          <cell r="E539">
            <v>0</v>
          </cell>
          <cell r="F539">
            <v>0</v>
          </cell>
          <cell r="G539">
            <v>0</v>
          </cell>
          <cell r="H539">
            <v>0</v>
          </cell>
          <cell r="I539">
            <v>0</v>
          </cell>
          <cell r="J539">
            <v>0</v>
          </cell>
          <cell r="K539">
            <v>0</v>
          </cell>
          <cell r="L539">
            <v>0</v>
          </cell>
          <cell r="M539">
            <v>0</v>
          </cell>
          <cell r="N539">
            <v>0</v>
          </cell>
          <cell r="O539">
            <v>0</v>
          </cell>
          <cell r="P539">
            <v>0</v>
          </cell>
          <cell r="Q539">
            <v>0</v>
          </cell>
        </row>
        <row r="540">
          <cell r="A540">
            <v>70235</v>
          </cell>
          <cell r="B540" t="str">
            <v>Legal</v>
          </cell>
          <cell r="E540">
            <v>134.16</v>
          </cell>
          <cell r="F540">
            <v>0</v>
          </cell>
          <cell r="G540">
            <v>198.36</v>
          </cell>
          <cell r="H540">
            <v>3699.71</v>
          </cell>
          <cell r="I540">
            <v>1056.02</v>
          </cell>
          <cell r="J540">
            <v>682.19</v>
          </cell>
          <cell r="K540">
            <v>3008.78</v>
          </cell>
          <cell r="L540">
            <v>-2300.2800000000002</v>
          </cell>
          <cell r="M540">
            <v>3301.28</v>
          </cell>
          <cell r="N540">
            <v>0.2</v>
          </cell>
          <cell r="O540">
            <v>-0.2</v>
          </cell>
          <cell r="P540">
            <v>1207.32</v>
          </cell>
          <cell r="Q540">
            <v>10987.54</v>
          </cell>
        </row>
        <row r="541">
          <cell r="A541">
            <v>70240</v>
          </cell>
          <cell r="B541" t="str">
            <v>Accounting Professional Fees</v>
          </cell>
          <cell r="E541">
            <v>0</v>
          </cell>
          <cell r="F541">
            <v>0</v>
          </cell>
          <cell r="G541">
            <v>0</v>
          </cell>
          <cell r="H541">
            <v>0</v>
          </cell>
          <cell r="I541">
            <v>0</v>
          </cell>
          <cell r="J541">
            <v>0</v>
          </cell>
          <cell r="K541">
            <v>0</v>
          </cell>
          <cell r="L541">
            <v>0</v>
          </cell>
          <cell r="M541">
            <v>0</v>
          </cell>
          <cell r="N541">
            <v>0</v>
          </cell>
          <cell r="O541">
            <v>0</v>
          </cell>
          <cell r="P541">
            <v>0</v>
          </cell>
          <cell r="Q541">
            <v>0</v>
          </cell>
        </row>
        <row r="542">
          <cell r="A542">
            <v>70245</v>
          </cell>
          <cell r="B542" t="str">
            <v>Payroll Processing Fees</v>
          </cell>
          <cell r="E542">
            <v>324.20999999999998</v>
          </cell>
          <cell r="F542">
            <v>333.23</v>
          </cell>
          <cell r="G542">
            <v>333.23</v>
          </cell>
          <cell r="H542">
            <v>333.23</v>
          </cell>
          <cell r="I542">
            <v>333.23</v>
          </cell>
          <cell r="J542">
            <v>333.23</v>
          </cell>
          <cell r="K542">
            <v>333.23</v>
          </cell>
          <cell r="L542">
            <v>300.73</v>
          </cell>
          <cell r="M542">
            <v>300.73</v>
          </cell>
          <cell r="N542">
            <v>300.73</v>
          </cell>
          <cell r="O542">
            <v>300.86</v>
          </cell>
          <cell r="P542">
            <v>300.86</v>
          </cell>
          <cell r="Q542">
            <v>3827.5000000000005</v>
          </cell>
        </row>
        <row r="543">
          <cell r="A543">
            <v>70250</v>
          </cell>
          <cell r="B543" t="str">
            <v>Acquisition Cost Write Off</v>
          </cell>
          <cell r="E543">
            <v>0</v>
          </cell>
          <cell r="F543">
            <v>0</v>
          </cell>
          <cell r="G543">
            <v>0</v>
          </cell>
          <cell r="H543">
            <v>0</v>
          </cell>
          <cell r="I543">
            <v>0</v>
          </cell>
          <cell r="J543">
            <v>0</v>
          </cell>
          <cell r="K543">
            <v>0</v>
          </cell>
          <cell r="L543">
            <v>0</v>
          </cell>
          <cell r="M543">
            <v>0</v>
          </cell>
          <cell r="N543">
            <v>0</v>
          </cell>
          <cell r="O543">
            <v>0</v>
          </cell>
          <cell r="P543">
            <v>0</v>
          </cell>
          <cell r="Q543">
            <v>0</v>
          </cell>
        </row>
        <row r="544">
          <cell r="A544">
            <v>70254</v>
          </cell>
          <cell r="B544" t="str">
            <v>Corporate Capitalized Expenses</v>
          </cell>
          <cell r="E544">
            <v>0</v>
          </cell>
          <cell r="F544">
            <v>0</v>
          </cell>
          <cell r="G544">
            <v>0</v>
          </cell>
          <cell r="H544">
            <v>0</v>
          </cell>
          <cell r="I544">
            <v>0</v>
          </cell>
          <cell r="J544">
            <v>0</v>
          </cell>
          <cell r="K544">
            <v>0</v>
          </cell>
          <cell r="L544">
            <v>0</v>
          </cell>
          <cell r="M544">
            <v>0</v>
          </cell>
          <cell r="N544">
            <v>0</v>
          </cell>
          <cell r="O544">
            <v>0</v>
          </cell>
          <cell r="P544">
            <v>0</v>
          </cell>
          <cell r="Q544">
            <v>0</v>
          </cell>
        </row>
        <row r="545">
          <cell r="A545">
            <v>70255</v>
          </cell>
          <cell r="B545" t="str">
            <v>Other Prof Fees</v>
          </cell>
          <cell r="E545">
            <v>0</v>
          </cell>
          <cell r="F545">
            <v>659.25</v>
          </cell>
          <cell r="G545">
            <v>168.64</v>
          </cell>
          <cell r="H545">
            <v>0</v>
          </cell>
          <cell r="I545">
            <v>900</v>
          </cell>
          <cell r="J545">
            <v>168.64</v>
          </cell>
          <cell r="K545">
            <v>-900</v>
          </cell>
          <cell r="L545">
            <v>0</v>
          </cell>
          <cell r="M545">
            <v>168.64</v>
          </cell>
          <cell r="N545">
            <v>0</v>
          </cell>
          <cell r="O545">
            <v>548.44000000000005</v>
          </cell>
          <cell r="P545">
            <v>243.29</v>
          </cell>
          <cell r="Q545">
            <v>1956.8999999999996</v>
          </cell>
        </row>
        <row r="546">
          <cell r="A546">
            <v>70271</v>
          </cell>
          <cell r="B546" t="str">
            <v>Property and Liability Insurance</v>
          </cell>
          <cell r="E546">
            <v>0</v>
          </cell>
          <cell r="F546">
            <v>0</v>
          </cell>
          <cell r="G546">
            <v>0</v>
          </cell>
          <cell r="H546">
            <v>0</v>
          </cell>
          <cell r="I546">
            <v>0</v>
          </cell>
          <cell r="J546">
            <v>0</v>
          </cell>
          <cell r="K546">
            <v>0</v>
          </cell>
          <cell r="L546">
            <v>0</v>
          </cell>
          <cell r="M546">
            <v>0</v>
          </cell>
          <cell r="N546">
            <v>0</v>
          </cell>
          <cell r="O546">
            <v>0</v>
          </cell>
          <cell r="P546">
            <v>0</v>
          </cell>
          <cell r="Q546">
            <v>0</v>
          </cell>
        </row>
        <row r="547">
          <cell r="A547">
            <v>70272</v>
          </cell>
          <cell r="B547" t="str">
            <v>Keyman Life Insurance</v>
          </cell>
          <cell r="E547">
            <v>0</v>
          </cell>
          <cell r="F547">
            <v>0</v>
          </cell>
          <cell r="G547">
            <v>0</v>
          </cell>
          <cell r="H547">
            <v>0</v>
          </cell>
          <cell r="I547">
            <v>0</v>
          </cell>
          <cell r="J547">
            <v>0</v>
          </cell>
          <cell r="K547">
            <v>0</v>
          </cell>
          <cell r="L547">
            <v>0</v>
          </cell>
          <cell r="M547">
            <v>0</v>
          </cell>
          <cell r="N547">
            <v>0</v>
          </cell>
          <cell r="O547">
            <v>0</v>
          </cell>
          <cell r="P547">
            <v>0</v>
          </cell>
          <cell r="Q547">
            <v>0</v>
          </cell>
        </row>
        <row r="548">
          <cell r="A548">
            <v>70273</v>
          </cell>
          <cell r="B548" t="str">
            <v>Directors and Officers Insurance</v>
          </cell>
          <cell r="E548">
            <v>0</v>
          </cell>
          <cell r="F548">
            <v>0</v>
          </cell>
          <cell r="G548">
            <v>0</v>
          </cell>
          <cell r="H548">
            <v>0</v>
          </cell>
          <cell r="I548">
            <v>0</v>
          </cell>
          <cell r="J548">
            <v>0</v>
          </cell>
          <cell r="K548">
            <v>0</v>
          </cell>
          <cell r="L548">
            <v>0</v>
          </cell>
          <cell r="M548">
            <v>0</v>
          </cell>
          <cell r="N548">
            <v>0</v>
          </cell>
          <cell r="O548">
            <v>0</v>
          </cell>
          <cell r="P548">
            <v>0</v>
          </cell>
          <cell r="Q548">
            <v>0</v>
          </cell>
        </row>
        <row r="549">
          <cell r="A549">
            <v>70275</v>
          </cell>
          <cell r="B549" t="str">
            <v>Property Taxes</v>
          </cell>
          <cell r="E549">
            <v>3633</v>
          </cell>
          <cell r="F549">
            <v>3633</v>
          </cell>
          <cell r="G549">
            <v>4280.66</v>
          </cell>
          <cell r="H549">
            <v>5100.2</v>
          </cell>
          <cell r="I549">
            <v>5100.2</v>
          </cell>
          <cell r="J549">
            <v>5100.2</v>
          </cell>
          <cell r="K549">
            <v>6353.54</v>
          </cell>
          <cell r="L549">
            <v>4787.74</v>
          </cell>
          <cell r="M549">
            <v>4507.07</v>
          </cell>
          <cell r="N549">
            <v>4985.55</v>
          </cell>
          <cell r="O549">
            <v>5021.75</v>
          </cell>
          <cell r="P549">
            <v>4949.34</v>
          </cell>
          <cell r="Q549">
            <v>57452.25</v>
          </cell>
        </row>
        <row r="550">
          <cell r="A550">
            <v>70280</v>
          </cell>
          <cell r="B550" t="str">
            <v>Other Taxes</v>
          </cell>
          <cell r="E550">
            <v>0</v>
          </cell>
          <cell r="F550">
            <v>0</v>
          </cell>
          <cell r="G550">
            <v>0</v>
          </cell>
          <cell r="H550">
            <v>0</v>
          </cell>
          <cell r="I550">
            <v>0</v>
          </cell>
          <cell r="J550">
            <v>0</v>
          </cell>
          <cell r="K550">
            <v>0</v>
          </cell>
          <cell r="L550">
            <v>0</v>
          </cell>
          <cell r="M550">
            <v>0</v>
          </cell>
          <cell r="N550">
            <v>0</v>
          </cell>
          <cell r="O550">
            <v>0</v>
          </cell>
          <cell r="P550">
            <v>0</v>
          </cell>
          <cell r="Q550">
            <v>0</v>
          </cell>
        </row>
        <row r="551">
          <cell r="A551">
            <v>70300</v>
          </cell>
          <cell r="B551" t="str">
            <v>Data Processing</v>
          </cell>
          <cell r="E551">
            <v>3053.24</v>
          </cell>
          <cell r="F551">
            <v>27123.4</v>
          </cell>
          <cell r="G551">
            <v>1994.05</v>
          </cell>
          <cell r="H551">
            <v>25497.25</v>
          </cell>
          <cell r="I551">
            <v>4148.7299999999996</v>
          </cell>
          <cell r="J551">
            <v>12634.95</v>
          </cell>
          <cell r="K551">
            <v>2733.27</v>
          </cell>
          <cell r="L551">
            <v>28900.27</v>
          </cell>
          <cell r="M551">
            <v>2744.08</v>
          </cell>
          <cell r="N551">
            <v>23341.62</v>
          </cell>
          <cell r="O551">
            <v>2653.19</v>
          </cell>
          <cell r="P551">
            <v>25630.6</v>
          </cell>
          <cell r="Q551">
            <v>160454.65000000002</v>
          </cell>
        </row>
        <row r="552">
          <cell r="A552">
            <v>70301</v>
          </cell>
          <cell r="B552" t="str">
            <v>Computer Software</v>
          </cell>
          <cell r="E552">
            <v>0</v>
          </cell>
          <cell r="F552">
            <v>0</v>
          </cell>
          <cell r="G552">
            <v>0</v>
          </cell>
          <cell r="H552">
            <v>0</v>
          </cell>
          <cell r="I552">
            <v>0</v>
          </cell>
          <cell r="J552">
            <v>0</v>
          </cell>
          <cell r="K552">
            <v>0</v>
          </cell>
          <cell r="L552">
            <v>0</v>
          </cell>
          <cell r="M552">
            <v>0</v>
          </cell>
          <cell r="N552">
            <v>0</v>
          </cell>
          <cell r="O552">
            <v>0</v>
          </cell>
          <cell r="P552">
            <v>0</v>
          </cell>
          <cell r="Q552">
            <v>0</v>
          </cell>
        </row>
        <row r="553">
          <cell r="A553">
            <v>70302</v>
          </cell>
          <cell r="B553" t="str">
            <v>Computer Supplies</v>
          </cell>
          <cell r="E553">
            <v>0</v>
          </cell>
          <cell r="F553">
            <v>435.77</v>
          </cell>
          <cell r="G553">
            <v>693.82</v>
          </cell>
          <cell r="H553">
            <v>0</v>
          </cell>
          <cell r="I553">
            <v>0</v>
          </cell>
          <cell r="J553">
            <v>0</v>
          </cell>
          <cell r="K553">
            <v>71.819999999999993</v>
          </cell>
          <cell r="L553">
            <v>73.77</v>
          </cell>
          <cell r="M553">
            <v>0</v>
          </cell>
          <cell r="N553">
            <v>0</v>
          </cell>
          <cell r="O553">
            <v>0</v>
          </cell>
          <cell r="P553">
            <v>561.86</v>
          </cell>
          <cell r="Q553">
            <v>1837.04</v>
          </cell>
        </row>
        <row r="554">
          <cell r="A554">
            <v>70310</v>
          </cell>
          <cell r="B554" t="str">
            <v>Bad Debt Provision</v>
          </cell>
          <cell r="E554">
            <v>-38144.620000000003</v>
          </cell>
          <cell r="F554">
            <v>34133.97</v>
          </cell>
          <cell r="G554">
            <v>-43595.040000000001</v>
          </cell>
          <cell r="H554">
            <v>39178.03</v>
          </cell>
          <cell r="I554">
            <v>-23435.439999999999</v>
          </cell>
          <cell r="J554">
            <v>54303.69</v>
          </cell>
          <cell r="K554">
            <v>-33171.480000000003</v>
          </cell>
          <cell r="L554">
            <v>54213.2</v>
          </cell>
          <cell r="M554">
            <v>-34096.239999999998</v>
          </cell>
          <cell r="N554">
            <v>57772.45</v>
          </cell>
          <cell r="O554">
            <v>-39518.949999999997</v>
          </cell>
          <cell r="P554">
            <v>53267.67</v>
          </cell>
          <cell r="Q554">
            <v>80907.239999999991</v>
          </cell>
        </row>
        <row r="555">
          <cell r="A555">
            <v>70315</v>
          </cell>
          <cell r="B555" t="str">
            <v>Bad Debt Recoveries</v>
          </cell>
          <cell r="E555">
            <v>0</v>
          </cell>
          <cell r="F555">
            <v>0</v>
          </cell>
          <cell r="G555">
            <v>0</v>
          </cell>
          <cell r="H555">
            <v>0</v>
          </cell>
          <cell r="I555">
            <v>0</v>
          </cell>
          <cell r="J555">
            <v>0</v>
          </cell>
          <cell r="K555">
            <v>0</v>
          </cell>
          <cell r="L555">
            <v>0</v>
          </cell>
          <cell r="M555">
            <v>0</v>
          </cell>
          <cell r="N555">
            <v>0</v>
          </cell>
          <cell r="O555">
            <v>0</v>
          </cell>
          <cell r="P555">
            <v>0</v>
          </cell>
          <cell r="Q555">
            <v>0</v>
          </cell>
        </row>
        <row r="556">
          <cell r="A556">
            <v>70320</v>
          </cell>
          <cell r="B556" t="str">
            <v>Credit and Collection</v>
          </cell>
          <cell r="E556">
            <v>6198.28</v>
          </cell>
          <cell r="F556">
            <v>9319.4599999999991</v>
          </cell>
          <cell r="G556">
            <v>5273.3</v>
          </cell>
          <cell r="H556">
            <v>8215.32</v>
          </cell>
          <cell r="I556">
            <v>5615.84</v>
          </cell>
          <cell r="J556">
            <v>3201.73</v>
          </cell>
          <cell r="K556">
            <v>4767.67</v>
          </cell>
          <cell r="L556">
            <v>2810.14</v>
          </cell>
          <cell r="M556">
            <v>5490.95</v>
          </cell>
          <cell r="N556">
            <v>4968.87</v>
          </cell>
          <cell r="O556">
            <v>5918.1</v>
          </cell>
          <cell r="P556">
            <v>0</v>
          </cell>
          <cell r="Q556">
            <v>61779.659999999996</v>
          </cell>
        </row>
        <row r="557">
          <cell r="A557">
            <v>70324</v>
          </cell>
          <cell r="B557" t="str">
            <v>Penalties and Violations</v>
          </cell>
          <cell r="E557">
            <v>0</v>
          </cell>
          <cell r="F557">
            <v>0</v>
          </cell>
          <cell r="G557">
            <v>0</v>
          </cell>
          <cell r="H557">
            <v>0</v>
          </cell>
          <cell r="I557">
            <v>0</v>
          </cell>
          <cell r="J557">
            <v>0</v>
          </cell>
          <cell r="K557">
            <v>0</v>
          </cell>
          <cell r="L557">
            <v>0</v>
          </cell>
          <cell r="M557">
            <v>0</v>
          </cell>
          <cell r="N557">
            <v>0</v>
          </cell>
          <cell r="O557">
            <v>0</v>
          </cell>
          <cell r="P557">
            <v>0</v>
          </cell>
          <cell r="Q557">
            <v>0</v>
          </cell>
        </row>
        <row r="558">
          <cell r="A558">
            <v>70325</v>
          </cell>
          <cell r="B558" t="str">
            <v>Legal Settlement Payments</v>
          </cell>
          <cell r="E558">
            <v>0</v>
          </cell>
          <cell r="F558">
            <v>0</v>
          </cell>
          <cell r="G558">
            <v>0</v>
          </cell>
          <cell r="H558">
            <v>0</v>
          </cell>
          <cell r="I558">
            <v>0</v>
          </cell>
          <cell r="J558">
            <v>0</v>
          </cell>
          <cell r="K558">
            <v>0</v>
          </cell>
          <cell r="L558">
            <v>0</v>
          </cell>
          <cell r="M558">
            <v>0</v>
          </cell>
          <cell r="N558">
            <v>0</v>
          </cell>
          <cell r="O558">
            <v>0</v>
          </cell>
          <cell r="P558">
            <v>0</v>
          </cell>
          <cell r="Q558">
            <v>0</v>
          </cell>
        </row>
        <row r="559">
          <cell r="A559">
            <v>70326</v>
          </cell>
          <cell r="B559" t="str">
            <v>Deductible Current Year</v>
          </cell>
          <cell r="E559">
            <v>0</v>
          </cell>
          <cell r="F559">
            <v>0</v>
          </cell>
          <cell r="G559">
            <v>0</v>
          </cell>
          <cell r="H559">
            <v>0</v>
          </cell>
          <cell r="I559">
            <v>0</v>
          </cell>
          <cell r="J559">
            <v>0</v>
          </cell>
          <cell r="K559">
            <v>0</v>
          </cell>
          <cell r="L559">
            <v>0</v>
          </cell>
          <cell r="M559">
            <v>0</v>
          </cell>
          <cell r="N559">
            <v>0</v>
          </cell>
          <cell r="O559">
            <v>0</v>
          </cell>
          <cell r="P559">
            <v>0</v>
          </cell>
          <cell r="Q559">
            <v>0</v>
          </cell>
        </row>
        <row r="560">
          <cell r="A560">
            <v>70327</v>
          </cell>
          <cell r="B560" t="str">
            <v>Deductible Dammage</v>
          </cell>
          <cell r="E560">
            <v>0</v>
          </cell>
          <cell r="F560">
            <v>0</v>
          </cell>
          <cell r="G560">
            <v>0</v>
          </cell>
          <cell r="H560">
            <v>0</v>
          </cell>
          <cell r="I560">
            <v>0</v>
          </cell>
          <cell r="J560">
            <v>0</v>
          </cell>
          <cell r="K560">
            <v>0</v>
          </cell>
          <cell r="L560">
            <v>0</v>
          </cell>
          <cell r="M560">
            <v>0</v>
          </cell>
          <cell r="N560">
            <v>0</v>
          </cell>
          <cell r="O560">
            <v>0</v>
          </cell>
          <cell r="P560">
            <v>0</v>
          </cell>
          <cell r="Q560">
            <v>0</v>
          </cell>
        </row>
        <row r="561">
          <cell r="A561">
            <v>70328</v>
          </cell>
          <cell r="B561" t="str">
            <v>Claim Recoveries</v>
          </cell>
          <cell r="E561">
            <v>0</v>
          </cell>
          <cell r="F561">
            <v>0</v>
          </cell>
          <cell r="G561">
            <v>0</v>
          </cell>
          <cell r="H561">
            <v>0</v>
          </cell>
          <cell r="I561">
            <v>0</v>
          </cell>
          <cell r="J561">
            <v>0</v>
          </cell>
          <cell r="K561">
            <v>0</v>
          </cell>
          <cell r="L561">
            <v>0</v>
          </cell>
          <cell r="M561">
            <v>0</v>
          </cell>
          <cell r="N561">
            <v>0</v>
          </cell>
          <cell r="O561">
            <v>0</v>
          </cell>
          <cell r="P561">
            <v>0</v>
          </cell>
          <cell r="Q561">
            <v>0</v>
          </cell>
        </row>
        <row r="562">
          <cell r="A562">
            <v>70330</v>
          </cell>
          <cell r="B562" t="str">
            <v>Deductible Prior Year</v>
          </cell>
          <cell r="E562">
            <v>0</v>
          </cell>
          <cell r="F562">
            <v>0</v>
          </cell>
          <cell r="G562">
            <v>0</v>
          </cell>
          <cell r="H562">
            <v>0</v>
          </cell>
          <cell r="I562">
            <v>0</v>
          </cell>
          <cell r="J562">
            <v>0</v>
          </cell>
          <cell r="K562">
            <v>0</v>
          </cell>
          <cell r="L562">
            <v>0</v>
          </cell>
          <cell r="M562">
            <v>0</v>
          </cell>
          <cell r="N562">
            <v>0</v>
          </cell>
          <cell r="O562">
            <v>0</v>
          </cell>
          <cell r="P562">
            <v>0</v>
          </cell>
          <cell r="Q562">
            <v>0</v>
          </cell>
        </row>
        <row r="563">
          <cell r="A563">
            <v>70335</v>
          </cell>
          <cell r="B563" t="str">
            <v>Miscellaneous</v>
          </cell>
          <cell r="E563">
            <v>0</v>
          </cell>
          <cell r="F563">
            <v>-78.28</v>
          </cell>
          <cell r="G563">
            <v>0</v>
          </cell>
          <cell r="H563">
            <v>-123.75</v>
          </cell>
          <cell r="I563">
            <v>0</v>
          </cell>
          <cell r="J563">
            <v>0</v>
          </cell>
          <cell r="K563">
            <v>0</v>
          </cell>
          <cell r="L563">
            <v>0</v>
          </cell>
          <cell r="M563">
            <v>0</v>
          </cell>
          <cell r="N563">
            <v>0</v>
          </cell>
          <cell r="O563">
            <v>0</v>
          </cell>
          <cell r="P563">
            <v>0</v>
          </cell>
          <cell r="Q563">
            <v>-202.03</v>
          </cell>
        </row>
        <row r="564">
          <cell r="A564">
            <v>70336</v>
          </cell>
          <cell r="B564" t="str">
            <v>Coffe Bar</v>
          </cell>
          <cell r="E564">
            <v>0</v>
          </cell>
          <cell r="F564">
            <v>0</v>
          </cell>
          <cell r="G564">
            <v>0</v>
          </cell>
          <cell r="H564">
            <v>0</v>
          </cell>
          <cell r="I564">
            <v>0</v>
          </cell>
          <cell r="J564">
            <v>0</v>
          </cell>
          <cell r="K564">
            <v>0</v>
          </cell>
          <cell r="L564">
            <v>38.020000000000003</v>
          </cell>
          <cell r="M564">
            <v>0</v>
          </cell>
          <cell r="N564">
            <v>-38.020000000000003</v>
          </cell>
          <cell r="O564">
            <v>0</v>
          </cell>
          <cell r="P564">
            <v>0</v>
          </cell>
          <cell r="Q564">
            <v>0</v>
          </cell>
        </row>
        <row r="565">
          <cell r="A565">
            <v>70345</v>
          </cell>
          <cell r="B565" t="str">
            <v>Security Services</v>
          </cell>
          <cell r="E565">
            <v>0</v>
          </cell>
          <cell r="F565">
            <v>0</v>
          </cell>
          <cell r="G565">
            <v>0</v>
          </cell>
          <cell r="H565">
            <v>0</v>
          </cell>
          <cell r="I565">
            <v>0</v>
          </cell>
          <cell r="J565">
            <v>0</v>
          </cell>
          <cell r="K565">
            <v>0</v>
          </cell>
          <cell r="L565">
            <v>0</v>
          </cell>
          <cell r="M565">
            <v>0</v>
          </cell>
          <cell r="N565">
            <v>0</v>
          </cell>
          <cell r="O565">
            <v>0</v>
          </cell>
          <cell r="P565">
            <v>0</v>
          </cell>
          <cell r="Q565">
            <v>0</v>
          </cell>
        </row>
        <row r="566">
          <cell r="A566">
            <v>70357</v>
          </cell>
          <cell r="B566" t="str">
            <v>Permits</v>
          </cell>
          <cell r="E566">
            <v>0</v>
          </cell>
          <cell r="F566">
            <v>0</v>
          </cell>
          <cell r="G566">
            <v>0</v>
          </cell>
          <cell r="H566">
            <v>0</v>
          </cell>
          <cell r="I566">
            <v>0</v>
          </cell>
          <cell r="J566">
            <v>0</v>
          </cell>
          <cell r="K566">
            <v>0</v>
          </cell>
          <cell r="L566">
            <v>0</v>
          </cell>
          <cell r="M566">
            <v>0</v>
          </cell>
          <cell r="N566">
            <v>0</v>
          </cell>
          <cell r="O566">
            <v>0</v>
          </cell>
          <cell r="P566">
            <v>0</v>
          </cell>
          <cell r="Q566">
            <v>0</v>
          </cell>
        </row>
        <row r="567">
          <cell r="A567">
            <v>70370</v>
          </cell>
          <cell r="B567" t="str">
            <v>Bonds Expense</v>
          </cell>
          <cell r="E567">
            <v>0</v>
          </cell>
          <cell r="F567">
            <v>0</v>
          </cell>
          <cell r="G567">
            <v>0</v>
          </cell>
          <cell r="H567">
            <v>0</v>
          </cell>
          <cell r="I567">
            <v>0</v>
          </cell>
          <cell r="J567">
            <v>0</v>
          </cell>
          <cell r="K567">
            <v>0</v>
          </cell>
          <cell r="L567">
            <v>0</v>
          </cell>
          <cell r="M567">
            <v>0</v>
          </cell>
          <cell r="N567">
            <v>0</v>
          </cell>
          <cell r="O567">
            <v>0</v>
          </cell>
          <cell r="P567">
            <v>0</v>
          </cell>
          <cell r="Q567">
            <v>0</v>
          </cell>
        </row>
        <row r="568">
          <cell r="A568">
            <v>70371</v>
          </cell>
          <cell r="B568" t="str">
            <v>Board of Directors Fees</v>
          </cell>
          <cell r="E568">
            <v>0</v>
          </cell>
          <cell r="F568">
            <v>0</v>
          </cell>
          <cell r="G568">
            <v>0</v>
          </cell>
          <cell r="H568">
            <v>0</v>
          </cell>
          <cell r="I568">
            <v>0</v>
          </cell>
          <cell r="J568">
            <v>0</v>
          </cell>
          <cell r="K568">
            <v>0</v>
          </cell>
          <cell r="L568">
            <v>0</v>
          </cell>
          <cell r="M568">
            <v>0</v>
          </cell>
          <cell r="N568">
            <v>0</v>
          </cell>
          <cell r="O568">
            <v>0</v>
          </cell>
          <cell r="P568">
            <v>0</v>
          </cell>
          <cell r="Q568">
            <v>0</v>
          </cell>
        </row>
        <row r="569">
          <cell r="A569">
            <v>70372</v>
          </cell>
          <cell r="B569" t="str">
            <v>Board of Directors Expense Report</v>
          </cell>
          <cell r="E569">
            <v>0</v>
          </cell>
          <cell r="F569">
            <v>0</v>
          </cell>
          <cell r="G569">
            <v>0</v>
          </cell>
          <cell r="H569">
            <v>0</v>
          </cell>
          <cell r="I569">
            <v>0</v>
          </cell>
          <cell r="J569">
            <v>0</v>
          </cell>
          <cell r="K569">
            <v>0</v>
          </cell>
          <cell r="L569">
            <v>0</v>
          </cell>
          <cell r="M569">
            <v>0</v>
          </cell>
          <cell r="N569">
            <v>0</v>
          </cell>
          <cell r="O569">
            <v>0</v>
          </cell>
          <cell r="P569">
            <v>0</v>
          </cell>
          <cell r="Q569">
            <v>0</v>
          </cell>
        </row>
        <row r="570">
          <cell r="A570">
            <v>70475</v>
          </cell>
          <cell r="B570" t="str">
            <v>Trade Shows</v>
          </cell>
          <cell r="E570">
            <v>0</v>
          </cell>
          <cell r="F570">
            <v>0</v>
          </cell>
          <cell r="G570">
            <v>0</v>
          </cell>
          <cell r="H570">
            <v>0</v>
          </cell>
          <cell r="I570">
            <v>0</v>
          </cell>
          <cell r="J570">
            <v>0</v>
          </cell>
          <cell r="K570">
            <v>0</v>
          </cell>
          <cell r="L570">
            <v>0</v>
          </cell>
          <cell r="M570">
            <v>0</v>
          </cell>
          <cell r="N570">
            <v>0</v>
          </cell>
          <cell r="O570">
            <v>0</v>
          </cell>
          <cell r="P570">
            <v>0</v>
          </cell>
          <cell r="Q570">
            <v>0</v>
          </cell>
        </row>
        <row r="571">
          <cell r="A571">
            <v>70900</v>
          </cell>
          <cell r="B571" t="str">
            <v>Entitiy Formation Costs</v>
          </cell>
          <cell r="E571">
            <v>0</v>
          </cell>
          <cell r="F571">
            <v>0</v>
          </cell>
          <cell r="G571">
            <v>0</v>
          </cell>
          <cell r="H571">
            <v>0</v>
          </cell>
          <cell r="I571">
            <v>0</v>
          </cell>
          <cell r="J571">
            <v>0</v>
          </cell>
          <cell r="K571">
            <v>0</v>
          </cell>
          <cell r="L571">
            <v>0</v>
          </cell>
          <cell r="M571">
            <v>0</v>
          </cell>
          <cell r="N571">
            <v>0</v>
          </cell>
          <cell r="O571">
            <v>0</v>
          </cell>
          <cell r="P571">
            <v>0</v>
          </cell>
          <cell r="Q571">
            <v>0</v>
          </cell>
        </row>
        <row r="572">
          <cell r="A572">
            <v>70998</v>
          </cell>
          <cell r="B572" t="str">
            <v>Allocation Out - District</v>
          </cell>
          <cell r="E572">
            <v>0</v>
          </cell>
          <cell r="F572">
            <v>0</v>
          </cell>
          <cell r="G572">
            <v>0</v>
          </cell>
          <cell r="H572">
            <v>0</v>
          </cell>
          <cell r="I572">
            <v>0</v>
          </cell>
          <cell r="J572">
            <v>0</v>
          </cell>
          <cell r="K572">
            <v>0</v>
          </cell>
          <cell r="L572">
            <v>0</v>
          </cell>
          <cell r="M572">
            <v>0</v>
          </cell>
          <cell r="N572">
            <v>0</v>
          </cell>
          <cell r="O572">
            <v>0</v>
          </cell>
          <cell r="P572">
            <v>0</v>
          </cell>
          <cell r="Q572">
            <v>0</v>
          </cell>
        </row>
        <row r="573">
          <cell r="A573">
            <v>70999</v>
          </cell>
          <cell r="B573" t="str">
            <v>Allocation Out - Out District</v>
          </cell>
          <cell r="E573">
            <v>0</v>
          </cell>
          <cell r="F573">
            <v>0</v>
          </cell>
          <cell r="G573">
            <v>0</v>
          </cell>
          <cell r="H573">
            <v>0</v>
          </cell>
          <cell r="I573">
            <v>0</v>
          </cell>
          <cell r="J573">
            <v>0</v>
          </cell>
          <cell r="K573">
            <v>0</v>
          </cell>
          <cell r="L573">
            <v>0</v>
          </cell>
          <cell r="M573">
            <v>0</v>
          </cell>
          <cell r="N573">
            <v>0</v>
          </cell>
          <cell r="O573">
            <v>0</v>
          </cell>
          <cell r="P573">
            <v>0</v>
          </cell>
          <cell r="Q573">
            <v>0</v>
          </cell>
        </row>
        <row r="574">
          <cell r="A574">
            <v>71000</v>
          </cell>
          <cell r="B574" t="str">
            <v>Stock Comp Expense</v>
          </cell>
          <cell r="E574">
            <v>0</v>
          </cell>
          <cell r="F574">
            <v>0</v>
          </cell>
          <cell r="G574">
            <v>0</v>
          </cell>
          <cell r="H574">
            <v>0</v>
          </cell>
          <cell r="I574">
            <v>0</v>
          </cell>
          <cell r="J574">
            <v>0</v>
          </cell>
          <cell r="K574">
            <v>0</v>
          </cell>
          <cell r="L574">
            <v>0</v>
          </cell>
          <cell r="M574">
            <v>0</v>
          </cell>
          <cell r="N574">
            <v>0</v>
          </cell>
          <cell r="O574">
            <v>0</v>
          </cell>
          <cell r="P574">
            <v>0</v>
          </cell>
          <cell r="Q574">
            <v>0</v>
          </cell>
        </row>
        <row r="575">
          <cell r="A575" t="str">
            <v>Total G&amp;A</v>
          </cell>
          <cell r="E575">
            <v>135458.46000000002</v>
          </cell>
          <cell r="F575">
            <v>208641.47999999992</v>
          </cell>
          <cell r="G575">
            <v>98781.099999999962</v>
          </cell>
          <cell r="H575">
            <v>225439.98</v>
          </cell>
          <cell r="I575">
            <v>124024.28</v>
          </cell>
          <cell r="J575">
            <v>224140.84000000008</v>
          </cell>
          <cell r="K575">
            <v>154049.73000000004</v>
          </cell>
          <cell r="L575">
            <v>264592.3</v>
          </cell>
          <cell r="M575">
            <v>109926.17</v>
          </cell>
          <cell r="N575">
            <v>249406.65000000005</v>
          </cell>
          <cell r="O575">
            <v>123801.06999999996</v>
          </cell>
          <cell r="P575">
            <v>250967.55000000005</v>
          </cell>
          <cell r="Q575">
            <v>2169229.61</v>
          </cell>
        </row>
        <row r="577">
          <cell r="A577" t="str">
            <v>Overhead</v>
          </cell>
        </row>
        <row r="578">
          <cell r="A578">
            <v>70149</v>
          </cell>
          <cell r="B578" t="str">
            <v>Corporate Overhead Allocation In</v>
          </cell>
          <cell r="E578">
            <v>95576.95</v>
          </cell>
          <cell r="F578">
            <v>93754.57</v>
          </cell>
          <cell r="G578">
            <v>96892.32</v>
          </cell>
          <cell r="H578">
            <v>96287.7</v>
          </cell>
          <cell r="I578">
            <v>98950.95</v>
          </cell>
          <cell r="J578">
            <v>99254.64</v>
          </cell>
          <cell r="K578">
            <v>97352.26</v>
          </cell>
          <cell r="L578">
            <v>97777.96</v>
          </cell>
          <cell r="M578">
            <v>98592.93</v>
          </cell>
          <cell r="N578">
            <v>101400.48</v>
          </cell>
          <cell r="O578">
            <v>100544.01</v>
          </cell>
          <cell r="P578">
            <v>100617.72</v>
          </cell>
          <cell r="Q578">
            <v>1177002.49</v>
          </cell>
        </row>
        <row r="579">
          <cell r="A579">
            <v>70159</v>
          </cell>
          <cell r="B579" t="str">
            <v>Region Overhead Allocation In</v>
          </cell>
          <cell r="E579">
            <v>0</v>
          </cell>
          <cell r="F579">
            <v>0</v>
          </cell>
          <cell r="G579">
            <v>0</v>
          </cell>
          <cell r="H579">
            <v>0</v>
          </cell>
          <cell r="I579">
            <v>0</v>
          </cell>
          <cell r="J579">
            <v>0</v>
          </cell>
          <cell r="K579">
            <v>0</v>
          </cell>
          <cell r="L579">
            <v>0</v>
          </cell>
          <cell r="M579">
            <v>0</v>
          </cell>
          <cell r="N579">
            <v>0</v>
          </cell>
          <cell r="O579">
            <v>0</v>
          </cell>
          <cell r="P579">
            <v>0</v>
          </cell>
          <cell r="Q579">
            <v>0</v>
          </cell>
        </row>
        <row r="580">
          <cell r="A580" t="str">
            <v>Total Overhead</v>
          </cell>
          <cell r="E580">
            <v>95576.95</v>
          </cell>
          <cell r="F580">
            <v>93754.57</v>
          </cell>
          <cell r="G580">
            <v>96892.32</v>
          </cell>
          <cell r="H580">
            <v>96287.7</v>
          </cell>
          <cell r="I580">
            <v>98950.95</v>
          </cell>
          <cell r="J580">
            <v>99254.64</v>
          </cell>
          <cell r="K580">
            <v>97352.26</v>
          </cell>
          <cell r="L580">
            <v>97777.96</v>
          </cell>
          <cell r="M580">
            <v>98592.93</v>
          </cell>
          <cell r="N580">
            <v>101400.48</v>
          </cell>
          <cell r="O580">
            <v>100544.01</v>
          </cell>
          <cell r="P580">
            <v>100617.72</v>
          </cell>
          <cell r="Q580">
            <v>1177002.49</v>
          </cell>
        </row>
        <row r="582">
          <cell r="A582" t="str">
            <v>Total SG&amp;A</v>
          </cell>
          <cell r="E582">
            <v>246511.28000000003</v>
          </cell>
          <cell r="F582">
            <v>305793.68999999994</v>
          </cell>
          <cell r="G582">
            <v>203965.25999999998</v>
          </cell>
          <cell r="H582">
            <v>328473.28999999998</v>
          </cell>
          <cell r="I582">
            <v>228706.00999999998</v>
          </cell>
          <cell r="J582">
            <v>331450.5400000001</v>
          </cell>
          <cell r="K582">
            <v>256165.84000000005</v>
          </cell>
          <cell r="L582">
            <v>365954.82</v>
          </cell>
          <cell r="M582">
            <v>239060.30999999997</v>
          </cell>
          <cell r="N582">
            <v>379132.25000000006</v>
          </cell>
          <cell r="O582">
            <v>228004.79999999996</v>
          </cell>
          <cell r="P582">
            <v>390132.22000000003</v>
          </cell>
          <cell r="Q582">
            <v>3503350.3099999996</v>
          </cell>
        </row>
        <row r="584">
          <cell r="A584" t="str">
            <v>EBITDA</v>
          </cell>
          <cell r="E584">
            <v>712085.01999999979</v>
          </cell>
          <cell r="F584">
            <v>772605.35999999987</v>
          </cell>
          <cell r="G584">
            <v>776716.52999999991</v>
          </cell>
          <cell r="H584">
            <v>731539.77</v>
          </cell>
          <cell r="I584">
            <v>769618.66999999934</v>
          </cell>
          <cell r="J584">
            <v>552555.60000000033</v>
          </cell>
          <cell r="K584">
            <v>743010.76999999932</v>
          </cell>
          <cell r="L584">
            <v>663397.72999999952</v>
          </cell>
          <cell r="M584">
            <v>766161.14</v>
          </cell>
          <cell r="N584">
            <v>683037.77000000048</v>
          </cell>
          <cell r="O584">
            <v>782671.56999999972</v>
          </cell>
          <cell r="P584">
            <v>621819.83000000031</v>
          </cell>
          <cell r="Q584">
            <v>8575219.7600000016</v>
          </cell>
        </row>
        <row r="586">
          <cell r="A586" t="str">
            <v>DD&amp;A</v>
          </cell>
        </row>
        <row r="587">
          <cell r="A587" t="str">
            <v>Depreciation</v>
          </cell>
        </row>
        <row r="588">
          <cell r="A588">
            <v>51260</v>
          </cell>
          <cell r="B588" t="str">
            <v>Depreciation</v>
          </cell>
          <cell r="E588">
            <v>128653.02</v>
          </cell>
          <cell r="F588">
            <v>131370.81</v>
          </cell>
          <cell r="G588">
            <v>131344.75</v>
          </cell>
          <cell r="H588">
            <v>130833.62</v>
          </cell>
          <cell r="I588">
            <v>128898.54</v>
          </cell>
          <cell r="J588">
            <v>124756.98</v>
          </cell>
          <cell r="K588">
            <v>129780.01</v>
          </cell>
          <cell r="L588">
            <v>124499.33</v>
          </cell>
          <cell r="M588">
            <v>116250.86</v>
          </cell>
          <cell r="N588">
            <v>116469.34</v>
          </cell>
          <cell r="O588">
            <v>115552.67</v>
          </cell>
          <cell r="P588">
            <v>115400.84</v>
          </cell>
          <cell r="Q588">
            <v>1493810.77</v>
          </cell>
        </row>
        <row r="589">
          <cell r="A589">
            <v>54260</v>
          </cell>
          <cell r="B589" t="str">
            <v>Depreciation</v>
          </cell>
          <cell r="E589">
            <v>44644.21</v>
          </cell>
          <cell r="F589">
            <v>45130.14</v>
          </cell>
          <cell r="G589">
            <v>45176.2</v>
          </cell>
          <cell r="H589">
            <v>45736.24</v>
          </cell>
          <cell r="I589">
            <v>45872.49</v>
          </cell>
          <cell r="J589">
            <v>46097.22</v>
          </cell>
          <cell r="K589">
            <v>46974.19</v>
          </cell>
          <cell r="L589">
            <v>47668</v>
          </cell>
          <cell r="M589">
            <v>47777.17</v>
          </cell>
          <cell r="N589">
            <v>47529.919999999998</v>
          </cell>
          <cell r="O589">
            <v>47583.6</v>
          </cell>
          <cell r="P589">
            <v>47682.03</v>
          </cell>
          <cell r="Q589">
            <v>557871.40999999992</v>
          </cell>
        </row>
        <row r="590">
          <cell r="A590">
            <v>56260</v>
          </cell>
          <cell r="B590" t="str">
            <v>Depreciation</v>
          </cell>
          <cell r="E590">
            <v>0</v>
          </cell>
          <cell r="F590">
            <v>0</v>
          </cell>
          <cell r="G590">
            <v>0</v>
          </cell>
          <cell r="H590">
            <v>0</v>
          </cell>
          <cell r="I590">
            <v>0</v>
          </cell>
          <cell r="J590">
            <v>0</v>
          </cell>
          <cell r="K590">
            <v>0</v>
          </cell>
          <cell r="L590">
            <v>0</v>
          </cell>
          <cell r="M590">
            <v>0</v>
          </cell>
          <cell r="N590">
            <v>0</v>
          </cell>
          <cell r="O590">
            <v>0</v>
          </cell>
          <cell r="P590">
            <v>0</v>
          </cell>
          <cell r="Q590">
            <v>0</v>
          </cell>
        </row>
        <row r="591">
          <cell r="A591">
            <v>57260</v>
          </cell>
          <cell r="B591" t="str">
            <v>Depreciation</v>
          </cell>
          <cell r="E591">
            <v>5579.13</v>
          </cell>
          <cell r="F591">
            <v>5579.15</v>
          </cell>
          <cell r="G591">
            <v>5579.14</v>
          </cell>
          <cell r="H591">
            <v>5579.12</v>
          </cell>
          <cell r="I591">
            <v>5579.14</v>
          </cell>
          <cell r="J591">
            <v>5579.19</v>
          </cell>
          <cell r="K591">
            <v>5579.09</v>
          </cell>
          <cell r="L591">
            <v>5579.1</v>
          </cell>
          <cell r="M591">
            <v>5521.44</v>
          </cell>
          <cell r="N591">
            <v>5521.33</v>
          </cell>
          <cell r="O591">
            <v>5521.37</v>
          </cell>
          <cell r="P591">
            <v>5521.3</v>
          </cell>
          <cell r="Q591">
            <v>66718.5</v>
          </cell>
        </row>
        <row r="592">
          <cell r="A592">
            <v>60260</v>
          </cell>
          <cell r="B592" t="str">
            <v>Depreciation</v>
          </cell>
          <cell r="E592">
            <v>0</v>
          </cell>
          <cell r="F592">
            <v>0</v>
          </cell>
          <cell r="G592">
            <v>0</v>
          </cell>
          <cell r="H592">
            <v>0</v>
          </cell>
          <cell r="I592">
            <v>0</v>
          </cell>
          <cell r="J592">
            <v>0</v>
          </cell>
          <cell r="K592">
            <v>0</v>
          </cell>
          <cell r="L592">
            <v>0</v>
          </cell>
          <cell r="M592">
            <v>0</v>
          </cell>
          <cell r="N592">
            <v>0</v>
          </cell>
          <cell r="O592">
            <v>0</v>
          </cell>
          <cell r="P592">
            <v>0</v>
          </cell>
          <cell r="Q592">
            <v>0</v>
          </cell>
        </row>
        <row r="593">
          <cell r="A593">
            <v>70257</v>
          </cell>
          <cell r="B593" t="str">
            <v>Depreciation</v>
          </cell>
          <cell r="E593">
            <v>0</v>
          </cell>
          <cell r="F593">
            <v>0</v>
          </cell>
          <cell r="G593">
            <v>0</v>
          </cell>
          <cell r="H593">
            <v>0</v>
          </cell>
          <cell r="I593">
            <v>0</v>
          </cell>
          <cell r="J593">
            <v>0</v>
          </cell>
          <cell r="K593">
            <v>0</v>
          </cell>
          <cell r="L593">
            <v>0</v>
          </cell>
          <cell r="M593">
            <v>0</v>
          </cell>
          <cell r="N593">
            <v>0</v>
          </cell>
          <cell r="O593">
            <v>0</v>
          </cell>
          <cell r="P593">
            <v>0</v>
          </cell>
          <cell r="Q593">
            <v>0</v>
          </cell>
        </row>
        <row r="594">
          <cell r="A594">
            <v>70260</v>
          </cell>
          <cell r="B594" t="str">
            <v>Depreciation</v>
          </cell>
          <cell r="E594">
            <v>819.53</v>
          </cell>
          <cell r="F594">
            <v>819.52</v>
          </cell>
          <cell r="G594">
            <v>819.52</v>
          </cell>
          <cell r="H594">
            <v>819.45</v>
          </cell>
          <cell r="I594">
            <v>622.97</v>
          </cell>
          <cell r="J594">
            <v>622.99</v>
          </cell>
          <cell r="K594">
            <v>622.98</v>
          </cell>
          <cell r="L594">
            <v>622.91</v>
          </cell>
          <cell r="M594">
            <v>451.09</v>
          </cell>
          <cell r="N594">
            <v>451.1</v>
          </cell>
          <cell r="O594">
            <v>430.18</v>
          </cell>
          <cell r="P594">
            <v>386.57</v>
          </cell>
          <cell r="Q594">
            <v>7488.8099999999995</v>
          </cell>
        </row>
        <row r="595">
          <cell r="A595" t="str">
            <v>Total Depreciation</v>
          </cell>
          <cell r="E595">
            <v>179695.89</v>
          </cell>
          <cell r="F595">
            <v>182899.62</v>
          </cell>
          <cell r="G595">
            <v>182919.61000000002</v>
          </cell>
          <cell r="H595">
            <v>182968.43</v>
          </cell>
          <cell r="I595">
            <v>180973.14</v>
          </cell>
          <cell r="J595">
            <v>177056.38</v>
          </cell>
          <cell r="K595">
            <v>182956.27000000002</v>
          </cell>
          <cell r="L595">
            <v>178369.34000000003</v>
          </cell>
          <cell r="M595">
            <v>170000.56</v>
          </cell>
          <cell r="N595">
            <v>169971.69</v>
          </cell>
          <cell r="O595">
            <v>169087.81999999998</v>
          </cell>
          <cell r="P595">
            <v>168990.74</v>
          </cell>
          <cell r="Q595">
            <v>2125889.4899999998</v>
          </cell>
        </row>
        <row r="597">
          <cell r="A597" t="str">
            <v>Depletion</v>
          </cell>
        </row>
        <row r="598">
          <cell r="A598">
            <v>46000</v>
          </cell>
          <cell r="B598" t="str">
            <v>Depletion</v>
          </cell>
          <cell r="E598">
            <v>0</v>
          </cell>
          <cell r="F598">
            <v>0</v>
          </cell>
          <cell r="G598">
            <v>0</v>
          </cell>
          <cell r="H598">
            <v>0</v>
          </cell>
          <cell r="I598">
            <v>0</v>
          </cell>
          <cell r="J598">
            <v>0</v>
          </cell>
          <cell r="K598">
            <v>0</v>
          </cell>
          <cell r="L598">
            <v>0</v>
          </cell>
          <cell r="M598">
            <v>0</v>
          </cell>
          <cell r="N598">
            <v>0</v>
          </cell>
          <cell r="O598">
            <v>0</v>
          </cell>
          <cell r="P598">
            <v>0</v>
          </cell>
          <cell r="Q598">
            <v>0</v>
          </cell>
        </row>
        <row r="599">
          <cell r="A599">
            <v>46010</v>
          </cell>
          <cell r="B599" t="str">
            <v>Closure Amortization</v>
          </cell>
          <cell r="E599">
            <v>0</v>
          </cell>
          <cell r="F599">
            <v>0</v>
          </cell>
          <cell r="G599">
            <v>0</v>
          </cell>
          <cell r="H599">
            <v>0</v>
          </cell>
          <cell r="I599">
            <v>0</v>
          </cell>
          <cell r="J599">
            <v>0</v>
          </cell>
          <cell r="K599">
            <v>0</v>
          </cell>
          <cell r="L599">
            <v>0</v>
          </cell>
          <cell r="M599">
            <v>0</v>
          </cell>
          <cell r="N599">
            <v>0</v>
          </cell>
          <cell r="O599">
            <v>0</v>
          </cell>
          <cell r="P599">
            <v>0</v>
          </cell>
          <cell r="Q599">
            <v>0</v>
          </cell>
        </row>
        <row r="600">
          <cell r="A600">
            <v>57261</v>
          </cell>
          <cell r="B600" t="str">
            <v>Airspace Amortization</v>
          </cell>
          <cell r="E600">
            <v>0</v>
          </cell>
          <cell r="F600">
            <v>0</v>
          </cell>
          <cell r="G600">
            <v>0</v>
          </cell>
          <cell r="H600">
            <v>0</v>
          </cell>
          <cell r="I600">
            <v>0</v>
          </cell>
          <cell r="J600">
            <v>0</v>
          </cell>
          <cell r="K600">
            <v>0</v>
          </cell>
          <cell r="L600">
            <v>0</v>
          </cell>
          <cell r="M600">
            <v>0</v>
          </cell>
          <cell r="N600">
            <v>0</v>
          </cell>
          <cell r="O600">
            <v>0</v>
          </cell>
          <cell r="P600">
            <v>0</v>
          </cell>
          <cell r="Q600">
            <v>0</v>
          </cell>
        </row>
        <row r="601">
          <cell r="A601" t="str">
            <v>Total Depletion</v>
          </cell>
          <cell r="E601">
            <v>0</v>
          </cell>
          <cell r="F601">
            <v>0</v>
          </cell>
          <cell r="G601">
            <v>0</v>
          </cell>
          <cell r="H601">
            <v>0</v>
          </cell>
          <cell r="I601">
            <v>0</v>
          </cell>
          <cell r="J601">
            <v>0</v>
          </cell>
          <cell r="K601">
            <v>0</v>
          </cell>
          <cell r="L601">
            <v>0</v>
          </cell>
          <cell r="M601">
            <v>0</v>
          </cell>
          <cell r="N601">
            <v>0</v>
          </cell>
          <cell r="O601">
            <v>0</v>
          </cell>
          <cell r="P601">
            <v>0</v>
          </cell>
          <cell r="Q601">
            <v>0</v>
          </cell>
        </row>
        <row r="603">
          <cell r="A603" t="str">
            <v>Amortization</v>
          </cell>
        </row>
        <row r="604">
          <cell r="A604">
            <v>70264</v>
          </cell>
          <cell r="B604" t="str">
            <v>Amortization</v>
          </cell>
          <cell r="E604">
            <v>0</v>
          </cell>
          <cell r="F604">
            <v>0</v>
          </cell>
          <cell r="G604">
            <v>0</v>
          </cell>
          <cell r="H604">
            <v>0</v>
          </cell>
          <cell r="I604">
            <v>0</v>
          </cell>
          <cell r="J604">
            <v>0</v>
          </cell>
          <cell r="K604">
            <v>0</v>
          </cell>
          <cell r="L604">
            <v>0</v>
          </cell>
          <cell r="M604">
            <v>0</v>
          </cell>
          <cell r="N604">
            <v>0</v>
          </cell>
          <cell r="O604">
            <v>0</v>
          </cell>
          <cell r="P604">
            <v>0</v>
          </cell>
          <cell r="Q604">
            <v>0</v>
          </cell>
        </row>
        <row r="605">
          <cell r="A605">
            <v>70266</v>
          </cell>
          <cell r="B605" t="str">
            <v>Cov. Not to Compete</v>
          </cell>
          <cell r="E605">
            <v>1987.84</v>
          </cell>
          <cell r="F605">
            <v>1987.84</v>
          </cell>
          <cell r="G605">
            <v>1987.83</v>
          </cell>
          <cell r="H605">
            <v>1987.84</v>
          </cell>
          <cell r="I605">
            <v>1987.83</v>
          </cell>
          <cell r="J605">
            <v>1987.83</v>
          </cell>
          <cell r="K605">
            <v>1987.84</v>
          </cell>
          <cell r="L605">
            <v>1987.8</v>
          </cell>
          <cell r="M605">
            <v>0</v>
          </cell>
          <cell r="N605">
            <v>0</v>
          </cell>
          <cell r="O605">
            <v>0</v>
          </cell>
          <cell r="P605">
            <v>0</v>
          </cell>
          <cell r="Q605">
            <v>15902.65</v>
          </cell>
        </row>
        <row r="606">
          <cell r="A606">
            <v>70267</v>
          </cell>
          <cell r="B606" t="str">
            <v>Amortization of Goodwill - Taxable</v>
          </cell>
          <cell r="E606">
            <v>0</v>
          </cell>
          <cell r="F606">
            <v>0</v>
          </cell>
          <cell r="G606">
            <v>0</v>
          </cell>
          <cell r="H606">
            <v>0</v>
          </cell>
          <cell r="I606">
            <v>0</v>
          </cell>
          <cell r="J606">
            <v>0</v>
          </cell>
          <cell r="K606">
            <v>0</v>
          </cell>
          <cell r="L606">
            <v>0</v>
          </cell>
          <cell r="M606">
            <v>0</v>
          </cell>
          <cell r="N606">
            <v>0</v>
          </cell>
          <cell r="O606">
            <v>0</v>
          </cell>
          <cell r="P606">
            <v>0</v>
          </cell>
          <cell r="Q606">
            <v>0</v>
          </cell>
        </row>
        <row r="607">
          <cell r="A607">
            <v>70268</v>
          </cell>
          <cell r="B607" t="str">
            <v>Amortization of Goodwill - Non-Taxable</v>
          </cell>
          <cell r="E607">
            <v>0</v>
          </cell>
          <cell r="F607">
            <v>0</v>
          </cell>
          <cell r="G607">
            <v>0</v>
          </cell>
          <cell r="H607">
            <v>0</v>
          </cell>
          <cell r="I607">
            <v>0</v>
          </cell>
          <cell r="J607">
            <v>0</v>
          </cell>
          <cell r="K607">
            <v>0</v>
          </cell>
          <cell r="L607">
            <v>0</v>
          </cell>
          <cell r="M607">
            <v>0</v>
          </cell>
          <cell r="N607">
            <v>0</v>
          </cell>
          <cell r="O607">
            <v>0</v>
          </cell>
          <cell r="P607">
            <v>0</v>
          </cell>
          <cell r="Q607">
            <v>0</v>
          </cell>
        </row>
        <row r="608">
          <cell r="A608">
            <v>70269</v>
          </cell>
          <cell r="B608" t="str">
            <v>Long Term Contract Amort</v>
          </cell>
          <cell r="E608">
            <v>0</v>
          </cell>
          <cell r="F608">
            <v>0</v>
          </cell>
          <cell r="G608">
            <v>0</v>
          </cell>
          <cell r="H608">
            <v>0</v>
          </cell>
          <cell r="I608">
            <v>0</v>
          </cell>
          <cell r="J608">
            <v>0</v>
          </cell>
          <cell r="K608">
            <v>0</v>
          </cell>
          <cell r="L608">
            <v>0</v>
          </cell>
          <cell r="M608">
            <v>0</v>
          </cell>
          <cell r="N608">
            <v>0</v>
          </cell>
          <cell r="O608">
            <v>0</v>
          </cell>
          <cell r="P608">
            <v>0</v>
          </cell>
          <cell r="Q608">
            <v>0</v>
          </cell>
        </row>
        <row r="609">
          <cell r="A609" t="str">
            <v>Total Amortization</v>
          </cell>
          <cell r="E609">
            <v>1987.84</v>
          </cell>
          <cell r="F609">
            <v>1987.84</v>
          </cell>
          <cell r="G609">
            <v>1987.83</v>
          </cell>
          <cell r="H609">
            <v>1987.84</v>
          </cell>
          <cell r="I609">
            <v>1987.83</v>
          </cell>
          <cell r="J609">
            <v>1987.83</v>
          </cell>
          <cell r="K609">
            <v>1987.84</v>
          </cell>
          <cell r="L609">
            <v>1987.8</v>
          </cell>
          <cell r="M609">
            <v>0</v>
          </cell>
          <cell r="N609">
            <v>0</v>
          </cell>
          <cell r="O609">
            <v>0</v>
          </cell>
          <cell r="P609">
            <v>0</v>
          </cell>
          <cell r="Q609">
            <v>15902.65</v>
          </cell>
        </row>
        <row r="611">
          <cell r="A611" t="str">
            <v>Total DDA</v>
          </cell>
          <cell r="E611">
            <v>181683.73</v>
          </cell>
          <cell r="F611">
            <v>184887.46</v>
          </cell>
          <cell r="G611">
            <v>184907.44</v>
          </cell>
          <cell r="H611">
            <v>184956.27</v>
          </cell>
          <cell r="I611">
            <v>182960.97</v>
          </cell>
          <cell r="J611">
            <v>179044.21</v>
          </cell>
          <cell r="K611">
            <v>184944.11000000002</v>
          </cell>
          <cell r="L611">
            <v>180357.14</v>
          </cell>
          <cell r="M611">
            <v>170000.56</v>
          </cell>
          <cell r="N611">
            <v>169971.69</v>
          </cell>
          <cell r="O611">
            <v>169087.81999999998</v>
          </cell>
          <cell r="P611">
            <v>168990.74</v>
          </cell>
          <cell r="Q611">
            <v>2141792.1399999997</v>
          </cell>
        </row>
        <row r="613">
          <cell r="A613" t="str">
            <v>EBIT</v>
          </cell>
          <cell r="E613">
            <v>530401.2899999998</v>
          </cell>
          <cell r="F613">
            <v>587717.89999999991</v>
          </cell>
          <cell r="G613">
            <v>591809.08999999985</v>
          </cell>
          <cell r="H613">
            <v>546583.5</v>
          </cell>
          <cell r="I613">
            <v>586657.69999999937</v>
          </cell>
          <cell r="J613">
            <v>373511.39000000036</v>
          </cell>
          <cell r="K613">
            <v>558066.65999999933</v>
          </cell>
          <cell r="L613">
            <v>483040.5899999995</v>
          </cell>
          <cell r="M613">
            <v>596160.58000000007</v>
          </cell>
          <cell r="N613">
            <v>513066.08000000048</v>
          </cell>
          <cell r="O613">
            <v>613583.74999999977</v>
          </cell>
          <cell r="P613">
            <v>452829.09000000032</v>
          </cell>
          <cell r="Q613">
            <v>6433427.620000002</v>
          </cell>
        </row>
        <row r="615">
          <cell r="A615" t="str">
            <v>Interest Expense</v>
          </cell>
        </row>
        <row r="616">
          <cell r="A616">
            <v>80000</v>
          </cell>
          <cell r="B616" t="str">
            <v>Interest Expense</v>
          </cell>
          <cell r="E616">
            <v>0</v>
          </cell>
          <cell r="F616">
            <v>0</v>
          </cell>
          <cell r="G616">
            <v>0</v>
          </cell>
          <cell r="H616">
            <v>0</v>
          </cell>
          <cell r="I616">
            <v>0</v>
          </cell>
          <cell r="J616">
            <v>0</v>
          </cell>
          <cell r="K616">
            <v>0</v>
          </cell>
          <cell r="L616">
            <v>0</v>
          </cell>
          <cell r="M616">
            <v>0</v>
          </cell>
          <cell r="N616">
            <v>0</v>
          </cell>
          <cell r="O616">
            <v>0</v>
          </cell>
          <cell r="P616">
            <v>0</v>
          </cell>
          <cell r="Q616">
            <v>0</v>
          </cell>
        </row>
        <row r="617">
          <cell r="A617">
            <v>80001</v>
          </cell>
          <cell r="B617" t="str">
            <v>Debt Accretion</v>
          </cell>
          <cell r="E617">
            <v>0</v>
          </cell>
          <cell r="F617">
            <v>0</v>
          </cell>
          <cell r="G617">
            <v>0</v>
          </cell>
          <cell r="H617">
            <v>0</v>
          </cell>
          <cell r="I617">
            <v>0</v>
          </cell>
          <cell r="J617">
            <v>0</v>
          </cell>
          <cell r="K617">
            <v>0</v>
          </cell>
          <cell r="L617">
            <v>0</v>
          </cell>
          <cell r="M617">
            <v>0</v>
          </cell>
          <cell r="N617">
            <v>0</v>
          </cell>
          <cell r="O617">
            <v>0</v>
          </cell>
          <cell r="P617">
            <v>0</v>
          </cell>
          <cell r="Q617">
            <v>0</v>
          </cell>
        </row>
        <row r="618">
          <cell r="A618">
            <v>80009</v>
          </cell>
          <cell r="B618" t="str">
            <v>Capitalized Interest</v>
          </cell>
          <cell r="E618">
            <v>0</v>
          </cell>
          <cell r="F618">
            <v>0</v>
          </cell>
          <cell r="G618">
            <v>0</v>
          </cell>
          <cell r="H618">
            <v>0</v>
          </cell>
          <cell r="I618">
            <v>0</v>
          </cell>
          <cell r="J618">
            <v>0</v>
          </cell>
          <cell r="K618">
            <v>0</v>
          </cell>
          <cell r="L618">
            <v>0</v>
          </cell>
          <cell r="M618">
            <v>0</v>
          </cell>
          <cell r="N618">
            <v>0</v>
          </cell>
          <cell r="O618">
            <v>0</v>
          </cell>
          <cell r="P618">
            <v>0</v>
          </cell>
          <cell r="Q618">
            <v>0</v>
          </cell>
        </row>
        <row r="619">
          <cell r="A619">
            <v>80099</v>
          </cell>
          <cell r="B619" t="str">
            <v>Interest Allocation</v>
          </cell>
          <cell r="E619">
            <v>0</v>
          </cell>
          <cell r="F619">
            <v>0</v>
          </cell>
          <cell r="G619">
            <v>0</v>
          </cell>
          <cell r="H619">
            <v>0</v>
          </cell>
          <cell r="I619">
            <v>0</v>
          </cell>
          <cell r="J619">
            <v>0</v>
          </cell>
          <cell r="K619">
            <v>0</v>
          </cell>
          <cell r="L619">
            <v>0</v>
          </cell>
          <cell r="M619">
            <v>0</v>
          </cell>
          <cell r="N619">
            <v>0</v>
          </cell>
          <cell r="O619">
            <v>0</v>
          </cell>
          <cell r="P619">
            <v>0</v>
          </cell>
          <cell r="Q619">
            <v>0</v>
          </cell>
        </row>
        <row r="620">
          <cell r="A620" t="str">
            <v>Total Interest Expense</v>
          </cell>
          <cell r="E620">
            <v>0</v>
          </cell>
          <cell r="F620">
            <v>0</v>
          </cell>
          <cell r="G620">
            <v>0</v>
          </cell>
          <cell r="H620">
            <v>0</v>
          </cell>
          <cell r="I620">
            <v>0</v>
          </cell>
          <cell r="J620">
            <v>0</v>
          </cell>
          <cell r="K620">
            <v>0</v>
          </cell>
          <cell r="L620">
            <v>0</v>
          </cell>
          <cell r="M620">
            <v>0</v>
          </cell>
          <cell r="N620">
            <v>0</v>
          </cell>
          <cell r="O620">
            <v>0</v>
          </cell>
          <cell r="P620">
            <v>0</v>
          </cell>
          <cell r="Q620">
            <v>0</v>
          </cell>
        </row>
        <row r="622">
          <cell r="A622" t="str">
            <v>Interest Income</v>
          </cell>
        </row>
        <row r="623">
          <cell r="A623">
            <v>80010</v>
          </cell>
          <cell r="B623" t="str">
            <v>Interest Income</v>
          </cell>
          <cell r="E623">
            <v>0</v>
          </cell>
          <cell r="F623">
            <v>0</v>
          </cell>
          <cell r="G623">
            <v>0</v>
          </cell>
          <cell r="H623">
            <v>0</v>
          </cell>
          <cell r="I623">
            <v>0</v>
          </cell>
          <cell r="J623">
            <v>0</v>
          </cell>
          <cell r="K623">
            <v>0</v>
          </cell>
          <cell r="L623">
            <v>0</v>
          </cell>
          <cell r="M623">
            <v>0</v>
          </cell>
          <cell r="N623">
            <v>0</v>
          </cell>
          <cell r="O623">
            <v>0</v>
          </cell>
          <cell r="P623">
            <v>0</v>
          </cell>
          <cell r="Q623">
            <v>0</v>
          </cell>
        </row>
        <row r="624">
          <cell r="A624" t="str">
            <v>Total Interest Income</v>
          </cell>
          <cell r="E624">
            <v>0</v>
          </cell>
          <cell r="F624">
            <v>0</v>
          </cell>
          <cell r="G624">
            <v>0</v>
          </cell>
          <cell r="H624">
            <v>0</v>
          </cell>
          <cell r="I624">
            <v>0</v>
          </cell>
          <cell r="J624">
            <v>0</v>
          </cell>
          <cell r="K624">
            <v>0</v>
          </cell>
          <cell r="L624">
            <v>0</v>
          </cell>
          <cell r="M624">
            <v>0</v>
          </cell>
          <cell r="N624">
            <v>0</v>
          </cell>
          <cell r="O624">
            <v>0</v>
          </cell>
          <cell r="P624">
            <v>0</v>
          </cell>
          <cell r="Q624">
            <v>0</v>
          </cell>
        </row>
        <row r="626">
          <cell r="A626" t="str">
            <v>Other (Income) and Expense</v>
          </cell>
        </row>
        <row r="627">
          <cell r="A627">
            <v>70901</v>
          </cell>
          <cell r="B627" t="str">
            <v>Pooling Costs</v>
          </cell>
          <cell r="E627">
            <v>0</v>
          </cell>
          <cell r="F627">
            <v>0</v>
          </cell>
          <cell r="G627">
            <v>0</v>
          </cell>
          <cell r="H627">
            <v>0</v>
          </cell>
          <cell r="I627">
            <v>0</v>
          </cell>
          <cell r="J627">
            <v>0</v>
          </cell>
          <cell r="K627">
            <v>0</v>
          </cell>
          <cell r="L627">
            <v>0</v>
          </cell>
          <cell r="M627">
            <v>0</v>
          </cell>
          <cell r="N627">
            <v>0</v>
          </cell>
          <cell r="O627">
            <v>0</v>
          </cell>
          <cell r="P627">
            <v>0</v>
          </cell>
          <cell r="Q627">
            <v>0</v>
          </cell>
        </row>
        <row r="628">
          <cell r="A628">
            <v>91000</v>
          </cell>
          <cell r="B628" t="str">
            <v>Unusual Gain/Loss</v>
          </cell>
          <cell r="E628">
            <v>0</v>
          </cell>
          <cell r="F628">
            <v>0</v>
          </cell>
          <cell r="G628">
            <v>0</v>
          </cell>
          <cell r="H628">
            <v>0</v>
          </cell>
          <cell r="I628">
            <v>0</v>
          </cell>
          <cell r="J628">
            <v>0</v>
          </cell>
          <cell r="K628">
            <v>0</v>
          </cell>
          <cell r="L628">
            <v>0</v>
          </cell>
          <cell r="M628">
            <v>0</v>
          </cell>
          <cell r="N628">
            <v>0</v>
          </cell>
          <cell r="O628">
            <v>0</v>
          </cell>
          <cell r="P628">
            <v>0</v>
          </cell>
          <cell r="Q628">
            <v>0</v>
          </cell>
        </row>
        <row r="629">
          <cell r="A629">
            <v>91001</v>
          </cell>
          <cell r="B629" t="str">
            <v>Investment Distribution Income</v>
          </cell>
          <cell r="E629">
            <v>0</v>
          </cell>
          <cell r="F629">
            <v>0</v>
          </cell>
          <cell r="G629">
            <v>0</v>
          </cell>
          <cell r="H629">
            <v>0</v>
          </cell>
          <cell r="I629">
            <v>0</v>
          </cell>
          <cell r="J629">
            <v>0</v>
          </cell>
          <cell r="K629">
            <v>0</v>
          </cell>
          <cell r="L629">
            <v>0</v>
          </cell>
          <cell r="M629">
            <v>0</v>
          </cell>
          <cell r="N629">
            <v>0</v>
          </cell>
          <cell r="O629">
            <v>0</v>
          </cell>
          <cell r="P629">
            <v>0</v>
          </cell>
          <cell r="Q629">
            <v>0</v>
          </cell>
        </row>
        <row r="630">
          <cell r="A630">
            <v>91002</v>
          </cell>
          <cell r="B630" t="str">
            <v>NSF Fees</v>
          </cell>
          <cell r="E630">
            <v>0</v>
          </cell>
          <cell r="F630">
            <v>0</v>
          </cell>
          <cell r="G630">
            <v>0</v>
          </cell>
          <cell r="H630">
            <v>0</v>
          </cell>
          <cell r="I630">
            <v>0</v>
          </cell>
          <cell r="J630">
            <v>0</v>
          </cell>
          <cell r="K630">
            <v>0</v>
          </cell>
          <cell r="L630">
            <v>0</v>
          </cell>
          <cell r="M630">
            <v>0</v>
          </cell>
          <cell r="N630">
            <v>0</v>
          </cell>
          <cell r="O630">
            <v>0</v>
          </cell>
          <cell r="P630">
            <v>0</v>
          </cell>
          <cell r="Q630">
            <v>0</v>
          </cell>
        </row>
        <row r="631">
          <cell r="A631" t="str">
            <v>Total Other (Income) and Expense</v>
          </cell>
          <cell r="E631">
            <v>0</v>
          </cell>
          <cell r="F631">
            <v>0</v>
          </cell>
          <cell r="G631">
            <v>0</v>
          </cell>
          <cell r="H631">
            <v>0</v>
          </cell>
          <cell r="I631">
            <v>0</v>
          </cell>
          <cell r="J631">
            <v>0</v>
          </cell>
          <cell r="K631">
            <v>0</v>
          </cell>
          <cell r="L631">
            <v>0</v>
          </cell>
          <cell r="M631">
            <v>0</v>
          </cell>
          <cell r="N631">
            <v>0</v>
          </cell>
          <cell r="O631">
            <v>0</v>
          </cell>
          <cell r="P631">
            <v>0</v>
          </cell>
          <cell r="Q631">
            <v>0</v>
          </cell>
        </row>
        <row r="633">
          <cell r="A633" t="str">
            <v>Income Before Taxes and Extraordinary Items</v>
          </cell>
          <cell r="E633">
            <v>530401.2899999998</v>
          </cell>
          <cell r="F633">
            <v>587717.89999999991</v>
          </cell>
          <cell r="G633">
            <v>591809.08999999985</v>
          </cell>
          <cell r="H633">
            <v>546583.5</v>
          </cell>
          <cell r="I633">
            <v>586657.69999999937</v>
          </cell>
          <cell r="J633">
            <v>373511.39000000036</v>
          </cell>
          <cell r="K633">
            <v>558066.65999999933</v>
          </cell>
          <cell r="L633">
            <v>483040.5899999995</v>
          </cell>
          <cell r="M633">
            <v>596160.58000000007</v>
          </cell>
          <cell r="N633">
            <v>513066.08000000048</v>
          </cell>
          <cell r="O633">
            <v>613583.74999999977</v>
          </cell>
          <cell r="P633">
            <v>452829.09000000032</v>
          </cell>
          <cell r="Q633">
            <v>6433427.620000002</v>
          </cell>
        </row>
        <row r="635">
          <cell r="A635" t="str">
            <v>Extraordinary Income and Expense</v>
          </cell>
        </row>
        <row r="636">
          <cell r="A636">
            <v>92999</v>
          </cell>
          <cell r="B636" t="str">
            <v>Extraordinary Gain/Loss</v>
          </cell>
          <cell r="E636">
            <v>0</v>
          </cell>
          <cell r="F636">
            <v>0</v>
          </cell>
          <cell r="G636">
            <v>0</v>
          </cell>
          <cell r="H636">
            <v>0</v>
          </cell>
          <cell r="I636">
            <v>0</v>
          </cell>
          <cell r="J636">
            <v>0</v>
          </cell>
          <cell r="K636">
            <v>0</v>
          </cell>
          <cell r="L636">
            <v>0</v>
          </cell>
          <cell r="M636">
            <v>0</v>
          </cell>
          <cell r="N636">
            <v>0</v>
          </cell>
          <cell r="O636">
            <v>0</v>
          </cell>
          <cell r="P636">
            <v>0</v>
          </cell>
          <cell r="Q636">
            <v>0</v>
          </cell>
        </row>
        <row r="637">
          <cell r="A637" t="str">
            <v>Total Extraordinary Income and Expense</v>
          </cell>
          <cell r="E637">
            <v>0</v>
          </cell>
          <cell r="F637">
            <v>0</v>
          </cell>
          <cell r="G637">
            <v>0</v>
          </cell>
          <cell r="H637">
            <v>0</v>
          </cell>
          <cell r="I637">
            <v>0</v>
          </cell>
          <cell r="J637">
            <v>0</v>
          </cell>
          <cell r="K637">
            <v>0</v>
          </cell>
          <cell r="L637">
            <v>0</v>
          </cell>
          <cell r="M637">
            <v>0</v>
          </cell>
          <cell r="N637">
            <v>0</v>
          </cell>
          <cell r="O637">
            <v>0</v>
          </cell>
          <cell r="P637">
            <v>0</v>
          </cell>
          <cell r="Q637">
            <v>0</v>
          </cell>
        </row>
        <row r="639">
          <cell r="A639" t="str">
            <v>Net Income Before Taxes</v>
          </cell>
          <cell r="E639">
            <v>530401.2899999998</v>
          </cell>
          <cell r="F639">
            <v>587717.89999999991</v>
          </cell>
          <cell r="G639">
            <v>591809.08999999985</v>
          </cell>
          <cell r="H639">
            <v>546583.5</v>
          </cell>
          <cell r="I639">
            <v>586657.69999999937</v>
          </cell>
          <cell r="J639">
            <v>373511.39000000036</v>
          </cell>
          <cell r="K639">
            <v>558066.65999999933</v>
          </cell>
          <cell r="L639">
            <v>483040.5899999995</v>
          </cell>
          <cell r="M639">
            <v>596160.58000000007</v>
          </cell>
          <cell r="N639">
            <v>513066.08000000048</v>
          </cell>
          <cell r="O639">
            <v>613583.74999999977</v>
          </cell>
          <cell r="P639">
            <v>452829.09000000032</v>
          </cell>
          <cell r="Q639">
            <v>6433427.620000002</v>
          </cell>
        </row>
        <row r="641">
          <cell r="A641" t="str">
            <v>Income Taxes</v>
          </cell>
        </row>
        <row r="642">
          <cell r="A642">
            <v>90000</v>
          </cell>
          <cell r="B642" t="str">
            <v>Taxes -Federal</v>
          </cell>
          <cell r="E642">
            <v>0</v>
          </cell>
          <cell r="F642">
            <v>0</v>
          </cell>
          <cell r="G642">
            <v>0</v>
          </cell>
          <cell r="H642">
            <v>0</v>
          </cell>
          <cell r="I642">
            <v>0</v>
          </cell>
          <cell r="J642">
            <v>0</v>
          </cell>
          <cell r="K642">
            <v>0</v>
          </cell>
          <cell r="L642">
            <v>0</v>
          </cell>
          <cell r="M642">
            <v>0</v>
          </cell>
          <cell r="N642">
            <v>0</v>
          </cell>
          <cell r="O642">
            <v>0</v>
          </cell>
          <cell r="P642">
            <v>0</v>
          </cell>
          <cell r="Q642">
            <v>0</v>
          </cell>
        </row>
        <row r="643">
          <cell r="A643">
            <v>90010</v>
          </cell>
          <cell r="B643" t="str">
            <v>Taxes - State</v>
          </cell>
          <cell r="E643">
            <v>0</v>
          </cell>
          <cell r="F643">
            <v>0</v>
          </cell>
          <cell r="G643">
            <v>0</v>
          </cell>
          <cell r="H643">
            <v>0</v>
          </cell>
          <cell r="I643">
            <v>0</v>
          </cell>
          <cell r="J643">
            <v>0</v>
          </cell>
          <cell r="K643">
            <v>0</v>
          </cell>
          <cell r="L643">
            <v>0</v>
          </cell>
          <cell r="M643">
            <v>0</v>
          </cell>
          <cell r="N643">
            <v>0</v>
          </cell>
          <cell r="O643">
            <v>0</v>
          </cell>
          <cell r="P643">
            <v>0</v>
          </cell>
          <cell r="Q643">
            <v>0</v>
          </cell>
        </row>
        <row r="644">
          <cell r="A644" t="str">
            <v>Total Income Taxes</v>
          </cell>
          <cell r="E644">
            <v>0</v>
          </cell>
          <cell r="F644">
            <v>0</v>
          </cell>
          <cell r="G644">
            <v>0</v>
          </cell>
          <cell r="H644">
            <v>0</v>
          </cell>
          <cell r="I644">
            <v>0</v>
          </cell>
          <cell r="J644">
            <v>0</v>
          </cell>
          <cell r="K644">
            <v>0</v>
          </cell>
          <cell r="L644">
            <v>0</v>
          </cell>
          <cell r="M644">
            <v>0</v>
          </cell>
          <cell r="N644">
            <v>0</v>
          </cell>
          <cell r="O644">
            <v>0</v>
          </cell>
          <cell r="P644">
            <v>0</v>
          </cell>
          <cell r="Q644">
            <v>0</v>
          </cell>
        </row>
        <row r="646">
          <cell r="A646" t="str">
            <v>Net Income</v>
          </cell>
          <cell r="E646">
            <v>530401.2899999998</v>
          </cell>
          <cell r="F646">
            <v>587717.89999999991</v>
          </cell>
          <cell r="G646">
            <v>591809.08999999985</v>
          </cell>
          <cell r="H646">
            <v>546583.5</v>
          </cell>
          <cell r="I646">
            <v>586657.69999999937</v>
          </cell>
          <cell r="J646">
            <v>373511.39000000036</v>
          </cell>
          <cell r="K646">
            <v>558066.65999999933</v>
          </cell>
          <cell r="L646">
            <v>483040.5899999995</v>
          </cell>
          <cell r="M646">
            <v>596160.58000000007</v>
          </cell>
          <cell r="N646">
            <v>513066.08000000048</v>
          </cell>
          <cell r="O646">
            <v>613583.74999999977</v>
          </cell>
          <cell r="P646">
            <v>452829.09000000032</v>
          </cell>
          <cell r="Q646">
            <v>6433427.620000002</v>
          </cell>
        </row>
        <row r="648">
          <cell r="A648" t="str">
            <v>Noncontrolling Interests Expense</v>
          </cell>
        </row>
        <row r="649">
          <cell r="A649">
            <v>92000</v>
          </cell>
          <cell r="B649" t="str">
            <v>Noncontrolling interests</v>
          </cell>
          <cell r="E649">
            <v>0</v>
          </cell>
          <cell r="F649">
            <v>0</v>
          </cell>
          <cell r="G649">
            <v>0</v>
          </cell>
          <cell r="H649">
            <v>0</v>
          </cell>
          <cell r="I649">
            <v>0</v>
          </cell>
          <cell r="J649">
            <v>0</v>
          </cell>
          <cell r="K649">
            <v>0</v>
          </cell>
          <cell r="L649">
            <v>0</v>
          </cell>
          <cell r="M649">
            <v>0</v>
          </cell>
          <cell r="N649">
            <v>0</v>
          </cell>
          <cell r="O649">
            <v>0</v>
          </cell>
          <cell r="P649">
            <v>0</v>
          </cell>
          <cell r="Q649">
            <v>0</v>
          </cell>
        </row>
        <row r="650">
          <cell r="A650" t="str">
            <v>Total Noncontrolling Interests</v>
          </cell>
          <cell r="E650">
            <v>0</v>
          </cell>
          <cell r="F650">
            <v>0</v>
          </cell>
          <cell r="G650">
            <v>0</v>
          </cell>
          <cell r="H650">
            <v>0</v>
          </cell>
          <cell r="I650">
            <v>0</v>
          </cell>
          <cell r="J650">
            <v>0</v>
          </cell>
          <cell r="K650">
            <v>0</v>
          </cell>
          <cell r="L650">
            <v>0</v>
          </cell>
          <cell r="M650">
            <v>0</v>
          </cell>
          <cell r="N650">
            <v>0</v>
          </cell>
          <cell r="O650">
            <v>0</v>
          </cell>
          <cell r="P650">
            <v>0</v>
          </cell>
          <cell r="Q650">
            <v>0</v>
          </cell>
        </row>
        <row r="652">
          <cell r="A652" t="str">
            <v>Net Income Attributable to Waste Connections</v>
          </cell>
          <cell r="E652">
            <v>530401.2899999998</v>
          </cell>
          <cell r="F652">
            <v>587717.89999999991</v>
          </cell>
          <cell r="G652">
            <v>591809.08999999985</v>
          </cell>
          <cell r="H652">
            <v>546583.5</v>
          </cell>
          <cell r="I652">
            <v>586657.69999999937</v>
          </cell>
          <cell r="J652">
            <v>373511.39000000036</v>
          </cell>
          <cell r="K652">
            <v>558066.65999999933</v>
          </cell>
          <cell r="L652">
            <v>483040.5899999995</v>
          </cell>
          <cell r="M652">
            <v>596160.58000000007</v>
          </cell>
          <cell r="N652">
            <v>513066.08000000048</v>
          </cell>
          <cell r="O652">
            <v>613583.74999999977</v>
          </cell>
          <cell r="P652">
            <v>452829.09000000032</v>
          </cell>
          <cell r="Q652">
            <v>6433427.620000002</v>
          </cell>
        </row>
        <row r="654">
          <cell r="A654" t="str">
            <v>Net Income Attributable to Waste Connections per categories</v>
          </cell>
          <cell r="E654">
            <v>530401.29</v>
          </cell>
          <cell r="F654">
            <v>587717.9</v>
          </cell>
          <cell r="G654">
            <v>591809.09</v>
          </cell>
          <cell r="H654">
            <v>546583.5</v>
          </cell>
          <cell r="I654">
            <v>586657.69999999995</v>
          </cell>
          <cell r="J654">
            <v>373511.39</v>
          </cell>
          <cell r="K654">
            <v>558066.66</v>
          </cell>
          <cell r="L654">
            <v>483040.59</v>
          </cell>
          <cell r="M654">
            <v>596160.57999999996</v>
          </cell>
          <cell r="N654">
            <v>513066.08</v>
          </cell>
          <cell r="O654">
            <v>613583.75</v>
          </cell>
          <cell r="P654">
            <v>452829.09</v>
          </cell>
        </row>
      </sheetData>
      <sheetData sheetId="6" refreshError="1"/>
      <sheetData sheetId="7" refreshError="1">
        <row r="18">
          <cell r="Z18">
            <v>0.33073677436726834</v>
          </cell>
        </row>
        <row r="20">
          <cell r="AC20">
            <v>0.2095860832011289</v>
          </cell>
          <cell r="AK20">
            <v>0.43549015768657823</v>
          </cell>
        </row>
        <row r="39">
          <cell r="AC39">
            <v>0.37964780853584096</v>
          </cell>
        </row>
        <row r="40">
          <cell r="AC40">
            <v>0.36547527560558957</v>
          </cell>
        </row>
        <row r="120">
          <cell r="AE120">
            <v>0.43886061148837213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320"/>
      <sheetName val="#REF"/>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009 BS"/>
      <sheetName val="2010 BS"/>
      <sheetName val="Combined BS"/>
      <sheetName val="2009 IS"/>
      <sheetName val="2010 IS"/>
      <sheetName val="Combined 12 mo IS"/>
      <sheetName val="Consolidated IS 2009 2010"/>
      <sheetName val="Consolidated IS - IRMGARD"/>
      <sheetName val="Pro forma "/>
      <sheetName val="Pro forma-Line of Service"/>
      <sheetName val="Restatements"/>
      <sheetName val="Proforma Adjusts"/>
      <sheetName val="2009 Price Out (REG)"/>
      <sheetName val="GL Recon"/>
      <sheetName val="Customer Count Summary"/>
      <sheetName val="2009 Payroll"/>
      <sheetName val="2010 Payroll"/>
      <sheetName val="2009,2010 Depr Summary"/>
      <sheetName val="Time Study"/>
      <sheetName val="2009 Insurance"/>
      <sheetName val="2010 Insurance"/>
      <sheetName val="2009 Disposal"/>
      <sheetName val="2010 Disposal"/>
      <sheetName val="2009 Fuel"/>
      <sheetName val="2009 Depr Summary"/>
      <sheetName val="2009 Trks"/>
      <sheetName val="2009 Cont, DB"/>
      <sheetName val="2009 Serv, Shop"/>
      <sheetName val="2009 Office"/>
      <sheetName val="2009 Leasehold"/>
      <sheetName val="2010 Fuel"/>
      <sheetName val="2010 Deprec Summary"/>
      <sheetName val="2010 Trks"/>
      <sheetName val="2010 Cont, DB"/>
      <sheetName val="2010 Serv, Shop"/>
      <sheetName val="2010 Office"/>
      <sheetName val="2010 Leasehold"/>
      <sheetName val="Region Allocation (2)"/>
      <sheetName val="LG-Total Company before DF"/>
      <sheetName val="LG-Packer Rts before DF"/>
      <sheetName val="LG-RO Rts before DF"/>
      <sheetName val="LG-Total Company"/>
      <sheetName val="LG-Packer Rts"/>
      <sheetName val="LG-RO Rts"/>
      <sheetName val="LG-Recycl"/>
      <sheetName val="Scenarios"/>
      <sheetName val="Scenarios (2)"/>
      <sheetName val="Notes"/>
    </sheetNames>
    <sheetDataSet>
      <sheetData sheetId="0" refreshError="1"/>
      <sheetData sheetId="1" refreshError="1"/>
      <sheetData sheetId="2" refreshError="1"/>
      <sheetData sheetId="3" refreshError="1"/>
      <sheetData sheetId="4" refreshError="1">
        <row r="12">
          <cell r="A12" t="str">
            <v>Revenue</v>
          </cell>
        </row>
        <row r="13">
          <cell r="A13" t="str">
            <v>Hauling</v>
          </cell>
        </row>
        <row r="14">
          <cell r="A14">
            <v>31000</v>
          </cell>
          <cell r="B14" t="str">
            <v>Hauling Revenue - Roll Off Permanent</v>
          </cell>
          <cell r="E14">
            <v>41429.11</v>
          </cell>
          <cell r="F14">
            <v>39826.22</v>
          </cell>
          <cell r="G14">
            <v>49022.75</v>
          </cell>
          <cell r="H14">
            <v>45137.86</v>
          </cell>
          <cell r="I14">
            <v>48263.81</v>
          </cell>
          <cell r="J14">
            <v>55314.5</v>
          </cell>
          <cell r="K14">
            <v>60046.02</v>
          </cell>
          <cell r="L14">
            <v>64582.7</v>
          </cell>
          <cell r="M14">
            <v>55932.07</v>
          </cell>
          <cell r="N14">
            <v>50932.34</v>
          </cell>
          <cell r="O14">
            <v>38587.67</v>
          </cell>
          <cell r="P14">
            <v>43420.76</v>
          </cell>
          <cell r="Q14">
            <v>592495.81000000006</v>
          </cell>
        </row>
        <row r="15">
          <cell r="A15">
            <v>31001</v>
          </cell>
          <cell r="B15" t="str">
            <v>Hauling Revenue - Roll Off Temporary</v>
          </cell>
          <cell r="E15">
            <v>0</v>
          </cell>
          <cell r="F15">
            <v>0</v>
          </cell>
          <cell r="G15">
            <v>0</v>
          </cell>
          <cell r="H15">
            <v>0</v>
          </cell>
          <cell r="I15">
            <v>0</v>
          </cell>
          <cell r="J15">
            <v>0</v>
          </cell>
          <cell r="K15">
            <v>0</v>
          </cell>
          <cell r="L15">
            <v>0</v>
          </cell>
          <cell r="M15">
            <v>0</v>
          </cell>
          <cell r="N15">
            <v>0</v>
          </cell>
          <cell r="O15">
            <v>0</v>
          </cell>
          <cell r="P15">
            <v>0</v>
          </cell>
          <cell r="Q15">
            <v>0</v>
          </cell>
        </row>
        <row r="16">
          <cell r="A16">
            <v>31002</v>
          </cell>
          <cell r="B16" t="str">
            <v>Hauling Revenue - Roll Off Rental</v>
          </cell>
          <cell r="E16">
            <v>0</v>
          </cell>
          <cell r="F16">
            <v>0</v>
          </cell>
          <cell r="G16">
            <v>0</v>
          </cell>
          <cell r="H16">
            <v>0</v>
          </cell>
          <cell r="I16">
            <v>0</v>
          </cell>
          <cell r="J16">
            <v>0</v>
          </cell>
          <cell r="K16">
            <v>0</v>
          </cell>
          <cell r="L16">
            <v>0</v>
          </cell>
          <cell r="M16">
            <v>0</v>
          </cell>
          <cell r="N16">
            <v>0</v>
          </cell>
          <cell r="O16">
            <v>0</v>
          </cell>
          <cell r="P16">
            <v>0</v>
          </cell>
          <cell r="Q16">
            <v>0</v>
          </cell>
        </row>
        <row r="17">
          <cell r="A17">
            <v>31003</v>
          </cell>
          <cell r="B17" t="str">
            <v>Hauling Revenue - Roll Off Compactor Ren</v>
          </cell>
          <cell r="E17">
            <v>0</v>
          </cell>
          <cell r="F17">
            <v>0</v>
          </cell>
          <cell r="G17">
            <v>0</v>
          </cell>
          <cell r="H17">
            <v>0</v>
          </cell>
          <cell r="I17">
            <v>0</v>
          </cell>
          <cell r="J17">
            <v>0</v>
          </cell>
          <cell r="K17">
            <v>0</v>
          </cell>
          <cell r="L17">
            <v>0</v>
          </cell>
          <cell r="M17">
            <v>0</v>
          </cell>
          <cell r="N17">
            <v>0</v>
          </cell>
          <cell r="O17">
            <v>0</v>
          </cell>
          <cell r="P17">
            <v>0</v>
          </cell>
          <cell r="Q17">
            <v>0</v>
          </cell>
        </row>
        <row r="18">
          <cell r="A18">
            <v>31004</v>
          </cell>
          <cell r="B18" t="str">
            <v>Hauling Revenue - Roll Off Recycling</v>
          </cell>
          <cell r="E18">
            <v>0</v>
          </cell>
          <cell r="F18">
            <v>0</v>
          </cell>
          <cell r="G18">
            <v>0</v>
          </cell>
          <cell r="H18">
            <v>0</v>
          </cell>
          <cell r="I18">
            <v>0</v>
          </cell>
          <cell r="J18">
            <v>0</v>
          </cell>
          <cell r="K18">
            <v>0</v>
          </cell>
          <cell r="L18">
            <v>0</v>
          </cell>
          <cell r="M18">
            <v>0</v>
          </cell>
          <cell r="N18">
            <v>0</v>
          </cell>
          <cell r="O18">
            <v>0</v>
          </cell>
          <cell r="P18">
            <v>0</v>
          </cell>
          <cell r="Q18">
            <v>0</v>
          </cell>
        </row>
        <row r="19">
          <cell r="A19">
            <v>31005</v>
          </cell>
          <cell r="B19" t="str">
            <v>Corporate Roll Off Disposal Charge</v>
          </cell>
          <cell r="E19">
            <v>93946.63</v>
          </cell>
          <cell r="F19">
            <v>91101.8</v>
          </cell>
          <cell r="G19">
            <v>108743.12</v>
          </cell>
          <cell r="H19">
            <v>100411.54</v>
          </cell>
          <cell r="I19">
            <v>109421.85</v>
          </cell>
          <cell r="J19">
            <v>119111.11</v>
          </cell>
          <cell r="K19">
            <v>114939.05</v>
          </cell>
          <cell r="L19">
            <v>123201.29</v>
          </cell>
          <cell r="M19">
            <v>128616.56</v>
          </cell>
          <cell r="N19">
            <v>103849.76</v>
          </cell>
          <cell r="O19">
            <v>87162.7</v>
          </cell>
          <cell r="P19">
            <v>101585.44</v>
          </cell>
          <cell r="Q19">
            <v>1282090.8499999999</v>
          </cell>
        </row>
        <row r="20">
          <cell r="A20">
            <v>31008</v>
          </cell>
          <cell r="B20" t="str">
            <v>Hauling Revenue - Roll Off Adjustments</v>
          </cell>
          <cell r="E20">
            <v>0</v>
          </cell>
          <cell r="F20">
            <v>0</v>
          </cell>
          <cell r="G20">
            <v>0</v>
          </cell>
          <cell r="H20">
            <v>0</v>
          </cell>
          <cell r="I20">
            <v>0</v>
          </cell>
          <cell r="J20">
            <v>0</v>
          </cell>
          <cell r="K20">
            <v>0</v>
          </cell>
          <cell r="L20">
            <v>0</v>
          </cell>
          <cell r="M20">
            <v>0</v>
          </cell>
          <cell r="N20">
            <v>0</v>
          </cell>
          <cell r="O20">
            <v>0</v>
          </cell>
          <cell r="P20">
            <v>0</v>
          </cell>
          <cell r="Q20">
            <v>0</v>
          </cell>
        </row>
        <row r="21">
          <cell r="A21">
            <v>31009</v>
          </cell>
          <cell r="B21" t="str">
            <v>Hauling Revenue - Roll Off Intercompany</v>
          </cell>
          <cell r="E21">
            <v>0</v>
          </cell>
          <cell r="F21">
            <v>0</v>
          </cell>
          <cell r="G21">
            <v>0</v>
          </cell>
          <cell r="H21">
            <v>0</v>
          </cell>
          <cell r="I21">
            <v>0</v>
          </cell>
          <cell r="J21">
            <v>0</v>
          </cell>
          <cell r="K21">
            <v>0</v>
          </cell>
          <cell r="L21">
            <v>0</v>
          </cell>
          <cell r="M21">
            <v>0</v>
          </cell>
          <cell r="N21">
            <v>0</v>
          </cell>
          <cell r="O21">
            <v>0</v>
          </cell>
          <cell r="P21">
            <v>0</v>
          </cell>
          <cell r="Q21">
            <v>0</v>
          </cell>
        </row>
        <row r="22">
          <cell r="A22">
            <v>31010</v>
          </cell>
          <cell r="B22" t="str">
            <v>Hauling Revenue - Roll Off Extras</v>
          </cell>
          <cell r="E22">
            <v>16354.41</v>
          </cell>
          <cell r="F22">
            <v>16430.849999999999</v>
          </cell>
          <cell r="G22">
            <v>18226.63</v>
          </cell>
          <cell r="H22">
            <v>17972.400000000001</v>
          </cell>
          <cell r="I22">
            <v>18790.919999999998</v>
          </cell>
          <cell r="J22">
            <v>19705.3</v>
          </cell>
          <cell r="K22">
            <v>21354.080000000002</v>
          </cell>
          <cell r="L22">
            <v>22365.29</v>
          </cell>
          <cell r="M22">
            <v>20804.36</v>
          </cell>
          <cell r="N22">
            <v>18374.21</v>
          </cell>
          <cell r="O22">
            <v>17346.11</v>
          </cell>
          <cell r="P22">
            <v>15627.2</v>
          </cell>
          <cell r="Q22">
            <v>223351.76</v>
          </cell>
        </row>
        <row r="23">
          <cell r="A23">
            <v>31020</v>
          </cell>
          <cell r="B23" t="str">
            <v>Hauling Revenue - Roll Off Special Waste</v>
          </cell>
          <cell r="E23">
            <v>0</v>
          </cell>
          <cell r="F23">
            <v>0</v>
          </cell>
          <cell r="G23">
            <v>0</v>
          </cell>
          <cell r="H23">
            <v>0</v>
          </cell>
          <cell r="I23">
            <v>0</v>
          </cell>
          <cell r="J23">
            <v>0</v>
          </cell>
          <cell r="K23">
            <v>0</v>
          </cell>
          <cell r="L23">
            <v>0</v>
          </cell>
          <cell r="M23">
            <v>0</v>
          </cell>
          <cell r="N23">
            <v>0</v>
          </cell>
          <cell r="O23">
            <v>0</v>
          </cell>
          <cell r="P23">
            <v>0</v>
          </cell>
          <cell r="Q23">
            <v>0</v>
          </cell>
        </row>
        <row r="24">
          <cell r="A24">
            <v>31021</v>
          </cell>
          <cell r="B24" t="str">
            <v>Hauling Revenue - Roll Off Special Waste</v>
          </cell>
          <cell r="E24">
            <v>0</v>
          </cell>
          <cell r="F24">
            <v>0</v>
          </cell>
          <cell r="G24">
            <v>0</v>
          </cell>
          <cell r="H24">
            <v>0</v>
          </cell>
          <cell r="I24">
            <v>0</v>
          </cell>
          <cell r="J24">
            <v>0</v>
          </cell>
          <cell r="K24">
            <v>0</v>
          </cell>
          <cell r="L24">
            <v>0</v>
          </cell>
          <cell r="M24">
            <v>0</v>
          </cell>
          <cell r="N24">
            <v>0</v>
          </cell>
          <cell r="O24">
            <v>0</v>
          </cell>
          <cell r="P24">
            <v>0</v>
          </cell>
          <cell r="Q24">
            <v>0</v>
          </cell>
        </row>
        <row r="25">
          <cell r="A25">
            <v>31029</v>
          </cell>
          <cell r="B25" t="str">
            <v>Hauling Revenue - Roll Off Special Waste</v>
          </cell>
          <cell r="E25">
            <v>0</v>
          </cell>
          <cell r="F25">
            <v>0</v>
          </cell>
          <cell r="G25">
            <v>0</v>
          </cell>
          <cell r="H25">
            <v>0</v>
          </cell>
          <cell r="I25">
            <v>0</v>
          </cell>
          <cell r="J25">
            <v>0</v>
          </cell>
          <cell r="K25">
            <v>0</v>
          </cell>
          <cell r="L25">
            <v>0</v>
          </cell>
          <cell r="M25">
            <v>0</v>
          </cell>
          <cell r="N25">
            <v>0</v>
          </cell>
          <cell r="O25">
            <v>0</v>
          </cell>
          <cell r="P25">
            <v>0</v>
          </cell>
          <cell r="Q25">
            <v>0</v>
          </cell>
        </row>
        <row r="26">
          <cell r="A26">
            <v>32000</v>
          </cell>
          <cell r="B26" t="str">
            <v>Hauling Revenue - Residential MSW</v>
          </cell>
          <cell r="E26">
            <v>754535.74</v>
          </cell>
          <cell r="F26">
            <v>750848.79</v>
          </cell>
          <cell r="G26">
            <v>751484.07</v>
          </cell>
          <cell r="H26">
            <v>759461.88</v>
          </cell>
          <cell r="I26">
            <v>756344.84</v>
          </cell>
          <cell r="J26">
            <v>762351.19</v>
          </cell>
          <cell r="K26">
            <v>763571.04</v>
          </cell>
          <cell r="L26">
            <v>762014.08</v>
          </cell>
          <cell r="M26">
            <v>763381.19</v>
          </cell>
          <cell r="N26">
            <v>760410.82</v>
          </cell>
          <cell r="O26">
            <v>760222.53</v>
          </cell>
          <cell r="P26">
            <v>757663.07</v>
          </cell>
          <cell r="Q26">
            <v>9102289.2400000002</v>
          </cell>
        </row>
        <row r="27">
          <cell r="A27">
            <v>32001</v>
          </cell>
          <cell r="B27" t="str">
            <v>Hauling Revenue - Residential MSW Extras</v>
          </cell>
          <cell r="E27">
            <v>48676.93</v>
          </cell>
          <cell r="F27">
            <v>46005.81</v>
          </cell>
          <cell r="G27">
            <v>44057.39</v>
          </cell>
          <cell r="H27">
            <v>54145.79</v>
          </cell>
          <cell r="I27">
            <v>47089.22</v>
          </cell>
          <cell r="J27">
            <v>62711.39</v>
          </cell>
          <cell r="K27">
            <v>60222.84</v>
          </cell>
          <cell r="L27">
            <v>63321.38</v>
          </cell>
          <cell r="M27">
            <v>48663.92</v>
          </cell>
          <cell r="N27">
            <v>45750.71</v>
          </cell>
          <cell r="O27">
            <v>44578.41</v>
          </cell>
          <cell r="P27">
            <v>66011.64</v>
          </cell>
          <cell r="Q27">
            <v>631235.43000000005</v>
          </cell>
        </row>
        <row r="28">
          <cell r="A28">
            <v>32002</v>
          </cell>
          <cell r="B28" t="str">
            <v>Hauling Revenue - Residential MSW Adjust</v>
          </cell>
          <cell r="E28">
            <v>0</v>
          </cell>
          <cell r="F28">
            <v>0</v>
          </cell>
          <cell r="G28">
            <v>0</v>
          </cell>
          <cell r="H28">
            <v>0</v>
          </cell>
          <cell r="I28">
            <v>0</v>
          </cell>
          <cell r="J28">
            <v>0</v>
          </cell>
          <cell r="K28">
            <v>0</v>
          </cell>
          <cell r="L28">
            <v>0</v>
          </cell>
          <cell r="M28">
            <v>0</v>
          </cell>
          <cell r="N28">
            <v>0</v>
          </cell>
          <cell r="O28">
            <v>0</v>
          </cell>
          <cell r="P28">
            <v>0</v>
          </cell>
          <cell r="Q28">
            <v>0</v>
          </cell>
        </row>
        <row r="29">
          <cell r="A29">
            <v>32003</v>
          </cell>
          <cell r="B29" t="str">
            <v>Hauling Revenue - Residential MSW Specia</v>
          </cell>
          <cell r="E29">
            <v>0</v>
          </cell>
          <cell r="F29">
            <v>0</v>
          </cell>
          <cell r="G29">
            <v>0</v>
          </cell>
          <cell r="H29">
            <v>0</v>
          </cell>
          <cell r="I29">
            <v>0</v>
          </cell>
          <cell r="J29">
            <v>0</v>
          </cell>
          <cell r="K29">
            <v>0</v>
          </cell>
          <cell r="L29">
            <v>0</v>
          </cell>
          <cell r="M29">
            <v>0</v>
          </cell>
          <cell r="N29">
            <v>0</v>
          </cell>
          <cell r="O29">
            <v>0</v>
          </cell>
          <cell r="P29">
            <v>0</v>
          </cell>
          <cell r="Q29">
            <v>0</v>
          </cell>
        </row>
        <row r="30">
          <cell r="A30">
            <v>32009</v>
          </cell>
          <cell r="B30" t="str">
            <v>Hauling Revenue - Residential MSW Interc</v>
          </cell>
          <cell r="E30">
            <v>0</v>
          </cell>
          <cell r="F30">
            <v>0</v>
          </cell>
          <cell r="G30">
            <v>0</v>
          </cell>
          <cell r="H30">
            <v>0</v>
          </cell>
          <cell r="I30">
            <v>0</v>
          </cell>
          <cell r="J30">
            <v>0</v>
          </cell>
          <cell r="K30">
            <v>0</v>
          </cell>
          <cell r="L30">
            <v>0</v>
          </cell>
          <cell r="M30">
            <v>0</v>
          </cell>
          <cell r="N30">
            <v>0</v>
          </cell>
          <cell r="O30">
            <v>0</v>
          </cell>
          <cell r="P30">
            <v>0</v>
          </cell>
          <cell r="Q30">
            <v>0</v>
          </cell>
        </row>
        <row r="31">
          <cell r="A31">
            <v>32100</v>
          </cell>
          <cell r="B31" t="str">
            <v>Hauling Revenue - Residential Recycling</v>
          </cell>
          <cell r="E31">
            <v>0</v>
          </cell>
          <cell r="F31">
            <v>0</v>
          </cell>
          <cell r="G31">
            <v>0</v>
          </cell>
          <cell r="H31">
            <v>0</v>
          </cell>
          <cell r="I31">
            <v>0</v>
          </cell>
          <cell r="J31">
            <v>0</v>
          </cell>
          <cell r="K31">
            <v>0</v>
          </cell>
          <cell r="L31">
            <v>0</v>
          </cell>
          <cell r="M31">
            <v>0</v>
          </cell>
          <cell r="N31">
            <v>0</v>
          </cell>
          <cell r="O31">
            <v>0</v>
          </cell>
          <cell r="P31">
            <v>0</v>
          </cell>
          <cell r="Q31">
            <v>0</v>
          </cell>
        </row>
        <row r="32">
          <cell r="A32">
            <v>32101</v>
          </cell>
          <cell r="B32" t="str">
            <v>Hauling Revenue - Residential Recycling</v>
          </cell>
          <cell r="E32">
            <v>0</v>
          </cell>
          <cell r="F32">
            <v>0</v>
          </cell>
          <cell r="G32">
            <v>0</v>
          </cell>
          <cell r="H32">
            <v>0</v>
          </cell>
          <cell r="I32">
            <v>0</v>
          </cell>
          <cell r="J32">
            <v>0</v>
          </cell>
          <cell r="K32">
            <v>0</v>
          </cell>
          <cell r="L32">
            <v>0</v>
          </cell>
          <cell r="M32">
            <v>0</v>
          </cell>
          <cell r="N32">
            <v>0</v>
          </cell>
          <cell r="O32">
            <v>0</v>
          </cell>
          <cell r="P32">
            <v>0</v>
          </cell>
          <cell r="Q32">
            <v>0</v>
          </cell>
        </row>
        <row r="33">
          <cell r="A33">
            <v>32102</v>
          </cell>
          <cell r="B33" t="str">
            <v>Hauling Revenue - Residential Recycling</v>
          </cell>
          <cell r="E33">
            <v>0</v>
          </cell>
          <cell r="F33">
            <v>0</v>
          </cell>
          <cell r="G33">
            <v>0</v>
          </cell>
          <cell r="H33">
            <v>0</v>
          </cell>
          <cell r="I33">
            <v>0</v>
          </cell>
          <cell r="J33">
            <v>0</v>
          </cell>
          <cell r="K33">
            <v>0</v>
          </cell>
          <cell r="L33">
            <v>0</v>
          </cell>
          <cell r="M33">
            <v>0</v>
          </cell>
          <cell r="N33">
            <v>0</v>
          </cell>
          <cell r="O33">
            <v>0</v>
          </cell>
          <cell r="P33">
            <v>0</v>
          </cell>
          <cell r="Q33">
            <v>0</v>
          </cell>
        </row>
        <row r="34">
          <cell r="A34">
            <v>32103</v>
          </cell>
          <cell r="B34" t="str">
            <v>Hauling Revenue - Residential Recycling</v>
          </cell>
          <cell r="E34">
            <v>0</v>
          </cell>
          <cell r="F34">
            <v>0</v>
          </cell>
          <cell r="G34">
            <v>0</v>
          </cell>
          <cell r="H34">
            <v>0</v>
          </cell>
          <cell r="I34">
            <v>0</v>
          </cell>
          <cell r="J34">
            <v>0</v>
          </cell>
          <cell r="K34">
            <v>0</v>
          </cell>
          <cell r="L34">
            <v>0</v>
          </cell>
          <cell r="M34">
            <v>0</v>
          </cell>
          <cell r="N34">
            <v>0</v>
          </cell>
          <cell r="O34">
            <v>0</v>
          </cell>
          <cell r="P34">
            <v>0</v>
          </cell>
          <cell r="Q34">
            <v>0</v>
          </cell>
        </row>
        <row r="35">
          <cell r="A35">
            <v>32109</v>
          </cell>
          <cell r="B35" t="str">
            <v>Hauling Revenue - Residential Recycling</v>
          </cell>
          <cell r="E35">
            <v>0</v>
          </cell>
          <cell r="F35">
            <v>0</v>
          </cell>
          <cell r="G35">
            <v>0</v>
          </cell>
          <cell r="H35">
            <v>0</v>
          </cell>
          <cell r="I35">
            <v>0</v>
          </cell>
          <cell r="J35">
            <v>0</v>
          </cell>
          <cell r="K35">
            <v>0</v>
          </cell>
          <cell r="L35">
            <v>0</v>
          </cell>
          <cell r="M35">
            <v>0</v>
          </cell>
          <cell r="N35">
            <v>0</v>
          </cell>
          <cell r="O35">
            <v>0</v>
          </cell>
          <cell r="P35">
            <v>0</v>
          </cell>
          <cell r="Q35">
            <v>0</v>
          </cell>
        </row>
        <row r="36">
          <cell r="A36">
            <v>32110</v>
          </cell>
          <cell r="B36" t="str">
            <v>Hauling Revenue - Residential Composting</v>
          </cell>
          <cell r="E36">
            <v>0</v>
          </cell>
          <cell r="F36">
            <v>0</v>
          </cell>
          <cell r="G36">
            <v>0</v>
          </cell>
          <cell r="H36">
            <v>0</v>
          </cell>
          <cell r="I36">
            <v>0</v>
          </cell>
          <cell r="J36">
            <v>0</v>
          </cell>
          <cell r="K36">
            <v>0</v>
          </cell>
          <cell r="L36">
            <v>0</v>
          </cell>
          <cell r="M36">
            <v>0</v>
          </cell>
          <cell r="N36">
            <v>0</v>
          </cell>
          <cell r="O36">
            <v>0</v>
          </cell>
          <cell r="P36">
            <v>0</v>
          </cell>
          <cell r="Q36">
            <v>0</v>
          </cell>
        </row>
        <row r="37">
          <cell r="A37">
            <v>32111</v>
          </cell>
          <cell r="B37" t="str">
            <v>Hauling Revenue - Residential Composting</v>
          </cell>
          <cell r="E37">
            <v>0</v>
          </cell>
          <cell r="F37">
            <v>0</v>
          </cell>
          <cell r="G37">
            <v>0</v>
          </cell>
          <cell r="H37">
            <v>0</v>
          </cell>
          <cell r="I37">
            <v>0</v>
          </cell>
          <cell r="J37">
            <v>0</v>
          </cell>
          <cell r="K37">
            <v>0</v>
          </cell>
          <cell r="L37">
            <v>0</v>
          </cell>
          <cell r="M37">
            <v>0</v>
          </cell>
          <cell r="N37">
            <v>0</v>
          </cell>
          <cell r="O37">
            <v>0</v>
          </cell>
          <cell r="P37">
            <v>0</v>
          </cell>
          <cell r="Q37">
            <v>0</v>
          </cell>
        </row>
        <row r="38">
          <cell r="A38">
            <v>32112</v>
          </cell>
          <cell r="B38" t="str">
            <v>Hauling Revenue - Residential Composting</v>
          </cell>
          <cell r="E38">
            <v>0</v>
          </cell>
          <cell r="F38">
            <v>0</v>
          </cell>
          <cell r="G38">
            <v>0</v>
          </cell>
          <cell r="H38">
            <v>0</v>
          </cell>
          <cell r="I38">
            <v>0</v>
          </cell>
          <cell r="J38">
            <v>0</v>
          </cell>
          <cell r="K38">
            <v>0</v>
          </cell>
          <cell r="L38">
            <v>0</v>
          </cell>
          <cell r="M38">
            <v>0</v>
          </cell>
          <cell r="N38">
            <v>0</v>
          </cell>
          <cell r="O38">
            <v>0</v>
          </cell>
          <cell r="P38">
            <v>0</v>
          </cell>
          <cell r="Q38">
            <v>0</v>
          </cell>
        </row>
        <row r="39">
          <cell r="A39">
            <v>32113</v>
          </cell>
          <cell r="B39" t="str">
            <v>Hauling Revenue - Residential Composting</v>
          </cell>
          <cell r="E39">
            <v>0</v>
          </cell>
          <cell r="F39">
            <v>0</v>
          </cell>
          <cell r="G39">
            <v>0</v>
          </cell>
          <cell r="H39">
            <v>0</v>
          </cell>
          <cell r="I39">
            <v>0</v>
          </cell>
          <cell r="J39">
            <v>0</v>
          </cell>
          <cell r="K39">
            <v>0</v>
          </cell>
          <cell r="L39">
            <v>0</v>
          </cell>
          <cell r="M39">
            <v>0</v>
          </cell>
          <cell r="N39">
            <v>0</v>
          </cell>
          <cell r="O39">
            <v>0</v>
          </cell>
          <cell r="P39">
            <v>0</v>
          </cell>
          <cell r="Q39">
            <v>0</v>
          </cell>
        </row>
        <row r="40">
          <cell r="A40">
            <v>32119</v>
          </cell>
          <cell r="B40" t="str">
            <v>Hauling Revenue - Residential Composting</v>
          </cell>
          <cell r="E40">
            <v>0</v>
          </cell>
          <cell r="F40">
            <v>0</v>
          </cell>
          <cell r="G40">
            <v>0</v>
          </cell>
          <cell r="H40">
            <v>0</v>
          </cell>
          <cell r="I40">
            <v>0</v>
          </cell>
          <cell r="J40">
            <v>0</v>
          </cell>
          <cell r="K40">
            <v>0</v>
          </cell>
          <cell r="L40">
            <v>0</v>
          </cell>
          <cell r="M40">
            <v>0</v>
          </cell>
          <cell r="N40">
            <v>0</v>
          </cell>
          <cell r="O40">
            <v>0</v>
          </cell>
          <cell r="P40">
            <v>0</v>
          </cell>
          <cell r="Q40">
            <v>0</v>
          </cell>
        </row>
        <row r="41">
          <cell r="A41">
            <v>33000</v>
          </cell>
          <cell r="B41" t="str">
            <v>Hauling Revenue - Commercial FEL</v>
          </cell>
          <cell r="E41">
            <v>414760.73</v>
          </cell>
          <cell r="F41">
            <v>412841.01</v>
          </cell>
          <cell r="G41">
            <v>416757.93</v>
          </cell>
          <cell r="H41">
            <v>417298.76</v>
          </cell>
          <cell r="I41">
            <v>417121.97</v>
          </cell>
          <cell r="J41">
            <v>421939.51</v>
          </cell>
          <cell r="K41">
            <v>420917.49</v>
          </cell>
          <cell r="L41">
            <v>425821.47</v>
          </cell>
          <cell r="M41">
            <v>424192</v>
          </cell>
          <cell r="N41">
            <v>415412.9</v>
          </cell>
          <cell r="O41">
            <v>413023.47</v>
          </cell>
          <cell r="P41">
            <v>411406.25</v>
          </cell>
          <cell r="Q41">
            <v>5011493.49</v>
          </cell>
        </row>
        <row r="42">
          <cell r="A42">
            <v>33001</v>
          </cell>
          <cell r="B42" t="str">
            <v>Hauling Revenue - Commercial FEL Extras</v>
          </cell>
          <cell r="E42">
            <v>16369.94</v>
          </cell>
          <cell r="F42">
            <v>15223.46</v>
          </cell>
          <cell r="G42">
            <v>18054.59</v>
          </cell>
          <cell r="H42">
            <v>17483.330000000002</v>
          </cell>
          <cell r="I42">
            <v>19168.46</v>
          </cell>
          <cell r="J42">
            <v>18357.68</v>
          </cell>
          <cell r="K42">
            <v>21453.19</v>
          </cell>
          <cell r="L42">
            <v>22591.22</v>
          </cell>
          <cell r="M42">
            <v>16352.74</v>
          </cell>
          <cell r="N42">
            <v>17430.650000000001</v>
          </cell>
          <cell r="O42">
            <v>16278.67</v>
          </cell>
          <cell r="P42">
            <v>16972.88</v>
          </cell>
          <cell r="Q42">
            <v>215736.81</v>
          </cell>
        </row>
        <row r="43">
          <cell r="A43">
            <v>33002</v>
          </cell>
          <cell r="B43" t="str">
            <v>Hauling Revenue - Commercial FEL Adjustm</v>
          </cell>
          <cell r="E43">
            <v>0</v>
          </cell>
          <cell r="F43">
            <v>0</v>
          </cell>
          <cell r="G43">
            <v>0</v>
          </cell>
          <cell r="H43">
            <v>0</v>
          </cell>
          <cell r="I43">
            <v>0</v>
          </cell>
          <cell r="J43">
            <v>0</v>
          </cell>
          <cell r="K43">
            <v>0</v>
          </cell>
          <cell r="L43">
            <v>0</v>
          </cell>
          <cell r="M43">
            <v>0</v>
          </cell>
          <cell r="N43">
            <v>0</v>
          </cell>
          <cell r="O43">
            <v>0</v>
          </cell>
          <cell r="P43">
            <v>0</v>
          </cell>
          <cell r="Q43">
            <v>0</v>
          </cell>
        </row>
        <row r="44">
          <cell r="A44">
            <v>33009</v>
          </cell>
          <cell r="B44" t="str">
            <v>Hauling Revenue - Commercial FEL Interco</v>
          </cell>
          <cell r="E44">
            <v>0</v>
          </cell>
          <cell r="F44">
            <v>0</v>
          </cell>
          <cell r="G44">
            <v>0</v>
          </cell>
          <cell r="H44">
            <v>0</v>
          </cell>
          <cell r="I44">
            <v>0</v>
          </cell>
          <cell r="J44">
            <v>0</v>
          </cell>
          <cell r="K44">
            <v>0</v>
          </cell>
          <cell r="L44">
            <v>0</v>
          </cell>
          <cell r="M44">
            <v>0</v>
          </cell>
          <cell r="N44">
            <v>0</v>
          </cell>
          <cell r="O44">
            <v>0</v>
          </cell>
          <cell r="P44">
            <v>0</v>
          </cell>
          <cell r="Q44">
            <v>0</v>
          </cell>
        </row>
        <row r="45">
          <cell r="A45">
            <v>33010</v>
          </cell>
          <cell r="B45" t="str">
            <v>Hauling Revenue - Commercial REL</v>
          </cell>
          <cell r="E45">
            <v>0</v>
          </cell>
          <cell r="F45">
            <v>0</v>
          </cell>
          <cell r="G45">
            <v>0</v>
          </cell>
          <cell r="H45">
            <v>0</v>
          </cell>
          <cell r="I45">
            <v>0</v>
          </cell>
          <cell r="J45">
            <v>0</v>
          </cell>
          <cell r="K45">
            <v>0</v>
          </cell>
          <cell r="L45">
            <v>0</v>
          </cell>
          <cell r="M45">
            <v>0</v>
          </cell>
          <cell r="N45">
            <v>0</v>
          </cell>
          <cell r="O45">
            <v>0</v>
          </cell>
          <cell r="P45">
            <v>0</v>
          </cell>
          <cell r="Q45">
            <v>0</v>
          </cell>
        </row>
        <row r="46">
          <cell r="A46">
            <v>33011</v>
          </cell>
          <cell r="B46" t="str">
            <v>Hauling Revenue - Commercial REL Extras</v>
          </cell>
          <cell r="E46">
            <v>0</v>
          </cell>
          <cell r="F46">
            <v>0</v>
          </cell>
          <cell r="G46">
            <v>0</v>
          </cell>
          <cell r="H46">
            <v>0</v>
          </cell>
          <cell r="I46">
            <v>0</v>
          </cell>
          <cell r="J46">
            <v>0</v>
          </cell>
          <cell r="K46">
            <v>0</v>
          </cell>
          <cell r="L46">
            <v>0</v>
          </cell>
          <cell r="M46">
            <v>0</v>
          </cell>
          <cell r="N46">
            <v>0</v>
          </cell>
          <cell r="O46">
            <v>0</v>
          </cell>
          <cell r="P46">
            <v>0</v>
          </cell>
          <cell r="Q46">
            <v>0</v>
          </cell>
        </row>
        <row r="47">
          <cell r="A47">
            <v>33012</v>
          </cell>
          <cell r="B47" t="str">
            <v>Hauling Revenue - Commercial REL Adjustm</v>
          </cell>
          <cell r="E47">
            <v>0</v>
          </cell>
          <cell r="F47">
            <v>0</v>
          </cell>
          <cell r="G47">
            <v>0</v>
          </cell>
          <cell r="H47">
            <v>0</v>
          </cell>
          <cell r="I47">
            <v>0</v>
          </cell>
          <cell r="J47">
            <v>0</v>
          </cell>
          <cell r="K47">
            <v>0</v>
          </cell>
          <cell r="L47">
            <v>0</v>
          </cell>
          <cell r="M47">
            <v>0</v>
          </cell>
          <cell r="N47">
            <v>0</v>
          </cell>
          <cell r="O47">
            <v>0</v>
          </cell>
          <cell r="P47">
            <v>0</v>
          </cell>
          <cell r="Q47">
            <v>0</v>
          </cell>
        </row>
        <row r="48">
          <cell r="A48">
            <v>33019</v>
          </cell>
          <cell r="B48" t="str">
            <v>Hauling Revenue - Commercial REL Interco</v>
          </cell>
          <cell r="E48">
            <v>0</v>
          </cell>
          <cell r="F48">
            <v>0</v>
          </cell>
          <cell r="G48">
            <v>0</v>
          </cell>
          <cell r="H48">
            <v>0</v>
          </cell>
          <cell r="I48">
            <v>0</v>
          </cell>
          <cell r="J48">
            <v>0</v>
          </cell>
          <cell r="K48">
            <v>0</v>
          </cell>
          <cell r="L48">
            <v>0</v>
          </cell>
          <cell r="M48">
            <v>0</v>
          </cell>
          <cell r="N48">
            <v>0</v>
          </cell>
          <cell r="O48">
            <v>0</v>
          </cell>
          <cell r="P48">
            <v>0</v>
          </cell>
          <cell r="Q48">
            <v>0</v>
          </cell>
        </row>
        <row r="49">
          <cell r="A49">
            <v>33020</v>
          </cell>
          <cell r="B49" t="str">
            <v>Hauling Revenue - Commercial Recycling F</v>
          </cell>
          <cell r="E49">
            <v>0</v>
          </cell>
          <cell r="F49">
            <v>0</v>
          </cell>
          <cell r="G49">
            <v>0</v>
          </cell>
          <cell r="H49">
            <v>0</v>
          </cell>
          <cell r="I49">
            <v>0</v>
          </cell>
          <cell r="J49">
            <v>0</v>
          </cell>
          <cell r="K49">
            <v>0</v>
          </cell>
          <cell r="L49">
            <v>0</v>
          </cell>
          <cell r="M49">
            <v>0</v>
          </cell>
          <cell r="N49">
            <v>0</v>
          </cell>
          <cell r="O49">
            <v>0</v>
          </cell>
          <cell r="P49">
            <v>0</v>
          </cell>
          <cell r="Q49">
            <v>0</v>
          </cell>
        </row>
        <row r="50">
          <cell r="A50">
            <v>33021</v>
          </cell>
          <cell r="B50" t="str">
            <v>Hauling Revenue - Commercial Recycling F</v>
          </cell>
          <cell r="E50">
            <v>0</v>
          </cell>
          <cell r="F50">
            <v>0</v>
          </cell>
          <cell r="G50">
            <v>0</v>
          </cell>
          <cell r="H50">
            <v>0</v>
          </cell>
          <cell r="I50">
            <v>0</v>
          </cell>
          <cell r="J50">
            <v>0</v>
          </cell>
          <cell r="K50">
            <v>0</v>
          </cell>
          <cell r="L50">
            <v>0</v>
          </cell>
          <cell r="M50">
            <v>0</v>
          </cell>
          <cell r="N50">
            <v>0</v>
          </cell>
          <cell r="O50">
            <v>0</v>
          </cell>
          <cell r="P50">
            <v>0</v>
          </cell>
          <cell r="Q50">
            <v>0</v>
          </cell>
        </row>
        <row r="51">
          <cell r="A51">
            <v>33022</v>
          </cell>
          <cell r="B51" t="str">
            <v>Hauling Revenue - Commercial Recycling F</v>
          </cell>
          <cell r="E51">
            <v>0</v>
          </cell>
          <cell r="F51">
            <v>0</v>
          </cell>
          <cell r="G51">
            <v>0</v>
          </cell>
          <cell r="H51">
            <v>0</v>
          </cell>
          <cell r="I51">
            <v>0</v>
          </cell>
          <cell r="J51">
            <v>0</v>
          </cell>
          <cell r="K51">
            <v>0</v>
          </cell>
          <cell r="L51">
            <v>0</v>
          </cell>
          <cell r="M51">
            <v>0</v>
          </cell>
          <cell r="N51">
            <v>0</v>
          </cell>
          <cell r="O51">
            <v>0</v>
          </cell>
          <cell r="P51">
            <v>0</v>
          </cell>
          <cell r="Q51">
            <v>0</v>
          </cell>
        </row>
        <row r="52">
          <cell r="A52">
            <v>33029</v>
          </cell>
          <cell r="B52" t="str">
            <v>Hauling Revenue - Commercial Recycling F</v>
          </cell>
          <cell r="E52">
            <v>0</v>
          </cell>
          <cell r="F52">
            <v>0</v>
          </cell>
          <cell r="G52">
            <v>0</v>
          </cell>
          <cell r="H52">
            <v>0</v>
          </cell>
          <cell r="I52">
            <v>0</v>
          </cell>
          <cell r="J52">
            <v>0</v>
          </cell>
          <cell r="K52">
            <v>0</v>
          </cell>
          <cell r="L52">
            <v>0</v>
          </cell>
          <cell r="M52">
            <v>0</v>
          </cell>
          <cell r="N52">
            <v>0</v>
          </cell>
          <cell r="O52">
            <v>0</v>
          </cell>
          <cell r="P52">
            <v>0</v>
          </cell>
          <cell r="Q52">
            <v>0</v>
          </cell>
        </row>
        <row r="53">
          <cell r="A53">
            <v>33030</v>
          </cell>
          <cell r="B53" t="str">
            <v>Hauling Revenue - Commercial Recycling R</v>
          </cell>
          <cell r="E53">
            <v>0</v>
          </cell>
          <cell r="F53">
            <v>0</v>
          </cell>
          <cell r="G53">
            <v>0</v>
          </cell>
          <cell r="H53">
            <v>0</v>
          </cell>
          <cell r="I53">
            <v>0</v>
          </cell>
          <cell r="J53">
            <v>0</v>
          </cell>
          <cell r="K53">
            <v>0</v>
          </cell>
          <cell r="L53">
            <v>0</v>
          </cell>
          <cell r="M53">
            <v>0</v>
          </cell>
          <cell r="N53">
            <v>0</v>
          </cell>
          <cell r="O53">
            <v>0</v>
          </cell>
          <cell r="P53">
            <v>0</v>
          </cell>
          <cell r="Q53">
            <v>0</v>
          </cell>
        </row>
        <row r="54">
          <cell r="A54">
            <v>33031</v>
          </cell>
          <cell r="B54" t="str">
            <v>Hauling Revenue - Commercial Recycling R</v>
          </cell>
          <cell r="E54">
            <v>0</v>
          </cell>
          <cell r="F54">
            <v>0</v>
          </cell>
          <cell r="G54">
            <v>0</v>
          </cell>
          <cell r="H54">
            <v>0</v>
          </cell>
          <cell r="I54">
            <v>0</v>
          </cell>
          <cell r="J54">
            <v>0</v>
          </cell>
          <cell r="K54">
            <v>0</v>
          </cell>
          <cell r="L54">
            <v>0</v>
          </cell>
          <cell r="M54">
            <v>0</v>
          </cell>
          <cell r="N54">
            <v>0</v>
          </cell>
          <cell r="O54">
            <v>0</v>
          </cell>
          <cell r="P54">
            <v>0</v>
          </cell>
          <cell r="Q54">
            <v>0</v>
          </cell>
        </row>
        <row r="55">
          <cell r="A55">
            <v>33032</v>
          </cell>
          <cell r="B55" t="str">
            <v>Hauling Revenue - Commercial Recycling R</v>
          </cell>
          <cell r="E55">
            <v>0</v>
          </cell>
          <cell r="F55">
            <v>0</v>
          </cell>
          <cell r="G55">
            <v>0</v>
          </cell>
          <cell r="H55">
            <v>0</v>
          </cell>
          <cell r="I55">
            <v>0</v>
          </cell>
          <cell r="J55">
            <v>0</v>
          </cell>
          <cell r="K55">
            <v>0</v>
          </cell>
          <cell r="L55">
            <v>0</v>
          </cell>
          <cell r="M55">
            <v>0</v>
          </cell>
          <cell r="N55">
            <v>0</v>
          </cell>
          <cell r="O55">
            <v>0</v>
          </cell>
          <cell r="P55">
            <v>0</v>
          </cell>
          <cell r="Q55">
            <v>0</v>
          </cell>
        </row>
        <row r="56">
          <cell r="A56">
            <v>33039</v>
          </cell>
          <cell r="B56" t="str">
            <v>Hauling Revenue - Commercial Recycling R</v>
          </cell>
          <cell r="E56">
            <v>0</v>
          </cell>
          <cell r="F56">
            <v>0</v>
          </cell>
          <cell r="G56">
            <v>0</v>
          </cell>
          <cell r="H56">
            <v>0</v>
          </cell>
          <cell r="I56">
            <v>0</v>
          </cell>
          <cell r="J56">
            <v>0</v>
          </cell>
          <cell r="K56">
            <v>0</v>
          </cell>
          <cell r="L56">
            <v>0</v>
          </cell>
          <cell r="M56">
            <v>0</v>
          </cell>
          <cell r="N56">
            <v>0</v>
          </cell>
          <cell r="O56">
            <v>0</v>
          </cell>
          <cell r="P56">
            <v>0</v>
          </cell>
          <cell r="Q56">
            <v>0</v>
          </cell>
        </row>
        <row r="57">
          <cell r="A57">
            <v>33500</v>
          </cell>
          <cell r="B57" t="str">
            <v>Portable Toilet Revenue</v>
          </cell>
          <cell r="E57">
            <v>0</v>
          </cell>
          <cell r="F57">
            <v>0</v>
          </cell>
          <cell r="G57">
            <v>0</v>
          </cell>
          <cell r="H57">
            <v>0</v>
          </cell>
          <cell r="I57">
            <v>0</v>
          </cell>
          <cell r="J57">
            <v>0</v>
          </cell>
          <cell r="K57">
            <v>0</v>
          </cell>
          <cell r="L57">
            <v>0</v>
          </cell>
          <cell r="M57">
            <v>0</v>
          </cell>
          <cell r="N57">
            <v>0</v>
          </cell>
          <cell r="O57">
            <v>0</v>
          </cell>
          <cell r="P57">
            <v>0</v>
          </cell>
          <cell r="Q57">
            <v>0</v>
          </cell>
        </row>
        <row r="58">
          <cell r="A58">
            <v>33501</v>
          </cell>
          <cell r="B58" t="str">
            <v>Portable Toilet Extras</v>
          </cell>
          <cell r="E58">
            <v>0</v>
          </cell>
          <cell r="F58">
            <v>0</v>
          </cell>
          <cell r="G58">
            <v>0</v>
          </cell>
          <cell r="H58">
            <v>0</v>
          </cell>
          <cell r="I58">
            <v>0</v>
          </cell>
          <cell r="J58">
            <v>0</v>
          </cell>
          <cell r="K58">
            <v>0</v>
          </cell>
          <cell r="L58">
            <v>0</v>
          </cell>
          <cell r="M58">
            <v>0</v>
          </cell>
          <cell r="N58">
            <v>0</v>
          </cell>
          <cell r="O58">
            <v>0</v>
          </cell>
          <cell r="P58">
            <v>0</v>
          </cell>
          <cell r="Q58">
            <v>0</v>
          </cell>
        </row>
        <row r="59">
          <cell r="A59">
            <v>33502</v>
          </cell>
          <cell r="B59" t="str">
            <v>Portable Toilet Adjustments</v>
          </cell>
          <cell r="E59">
            <v>0</v>
          </cell>
          <cell r="F59">
            <v>0</v>
          </cell>
          <cell r="G59">
            <v>0</v>
          </cell>
          <cell r="H59">
            <v>0</v>
          </cell>
          <cell r="I59">
            <v>0</v>
          </cell>
          <cell r="J59">
            <v>0</v>
          </cell>
          <cell r="K59">
            <v>0</v>
          </cell>
          <cell r="L59">
            <v>0</v>
          </cell>
          <cell r="M59">
            <v>0</v>
          </cell>
          <cell r="N59">
            <v>0</v>
          </cell>
          <cell r="O59">
            <v>0</v>
          </cell>
          <cell r="P59">
            <v>0</v>
          </cell>
          <cell r="Q59">
            <v>0</v>
          </cell>
        </row>
        <row r="60">
          <cell r="A60">
            <v>33509</v>
          </cell>
          <cell r="B60" t="str">
            <v>Portable Toilet Intercompany</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Total Hauling</v>
          </cell>
          <cell r="E61">
            <v>1386073.49</v>
          </cell>
          <cell r="F61">
            <v>1372277.94</v>
          </cell>
          <cell r="G61">
            <v>1406346.48</v>
          </cell>
          <cell r="H61">
            <v>1411911.56</v>
          </cell>
          <cell r="I61">
            <v>1416201.0699999998</v>
          </cell>
          <cell r="J61">
            <v>1459490.68</v>
          </cell>
          <cell r="K61">
            <v>1462503.71</v>
          </cell>
          <cell r="L61">
            <v>1483897.43</v>
          </cell>
          <cell r="M61">
            <v>1457942.84</v>
          </cell>
          <cell r="N61">
            <v>1412161.3899999997</v>
          </cell>
          <cell r="O61">
            <v>1377199.56</v>
          </cell>
          <cell r="P61">
            <v>1412687.2399999998</v>
          </cell>
          <cell r="Q61">
            <v>17058693.389999997</v>
          </cell>
        </row>
        <row r="63">
          <cell r="A63" t="str">
            <v>Transfer</v>
          </cell>
        </row>
        <row r="64">
          <cell r="A64">
            <v>35000</v>
          </cell>
          <cell r="B64" t="str">
            <v>Transfer Station - Third Party</v>
          </cell>
          <cell r="E64">
            <v>0</v>
          </cell>
          <cell r="F64">
            <v>0</v>
          </cell>
          <cell r="G64">
            <v>0</v>
          </cell>
          <cell r="H64">
            <v>0</v>
          </cell>
          <cell r="I64">
            <v>0</v>
          </cell>
          <cell r="J64">
            <v>0</v>
          </cell>
          <cell r="K64">
            <v>0</v>
          </cell>
          <cell r="L64">
            <v>0</v>
          </cell>
          <cell r="M64">
            <v>0</v>
          </cell>
          <cell r="N64">
            <v>0</v>
          </cell>
          <cell r="O64">
            <v>0</v>
          </cell>
          <cell r="P64">
            <v>0</v>
          </cell>
          <cell r="Q64">
            <v>0</v>
          </cell>
        </row>
        <row r="65">
          <cell r="A65">
            <v>35001</v>
          </cell>
          <cell r="B65" t="str">
            <v>Transfer Station - Third Party Adjustmen</v>
          </cell>
          <cell r="E65">
            <v>0</v>
          </cell>
          <cell r="F65">
            <v>0</v>
          </cell>
          <cell r="G65">
            <v>0</v>
          </cell>
          <cell r="H65">
            <v>0</v>
          </cell>
          <cell r="I65">
            <v>0</v>
          </cell>
          <cell r="J65">
            <v>0</v>
          </cell>
          <cell r="K65">
            <v>0</v>
          </cell>
          <cell r="L65">
            <v>0</v>
          </cell>
          <cell r="M65">
            <v>0</v>
          </cell>
          <cell r="N65">
            <v>0</v>
          </cell>
          <cell r="O65">
            <v>0</v>
          </cell>
          <cell r="P65">
            <v>0</v>
          </cell>
          <cell r="Q65">
            <v>0</v>
          </cell>
        </row>
        <row r="66">
          <cell r="A66">
            <v>35009</v>
          </cell>
          <cell r="B66" t="str">
            <v>Transfer Station - Intercompany</v>
          </cell>
          <cell r="E66">
            <v>0</v>
          </cell>
          <cell r="F66">
            <v>0</v>
          </cell>
          <cell r="G66">
            <v>0</v>
          </cell>
          <cell r="H66">
            <v>0</v>
          </cell>
          <cell r="I66">
            <v>0</v>
          </cell>
          <cell r="J66">
            <v>0</v>
          </cell>
          <cell r="K66">
            <v>0</v>
          </cell>
          <cell r="L66">
            <v>0</v>
          </cell>
          <cell r="M66">
            <v>0</v>
          </cell>
          <cell r="N66">
            <v>0</v>
          </cell>
          <cell r="O66">
            <v>0</v>
          </cell>
          <cell r="P66">
            <v>0</v>
          </cell>
          <cell r="Q66">
            <v>0</v>
          </cell>
        </row>
        <row r="67">
          <cell r="A67">
            <v>35500</v>
          </cell>
          <cell r="B67" t="str">
            <v>MRF Processing Charge</v>
          </cell>
          <cell r="E67">
            <v>0</v>
          </cell>
          <cell r="F67">
            <v>0</v>
          </cell>
          <cell r="G67">
            <v>0</v>
          </cell>
          <cell r="H67">
            <v>0</v>
          </cell>
          <cell r="I67">
            <v>0</v>
          </cell>
          <cell r="J67">
            <v>0</v>
          </cell>
          <cell r="K67">
            <v>0</v>
          </cell>
          <cell r="L67">
            <v>0</v>
          </cell>
          <cell r="M67">
            <v>0</v>
          </cell>
          <cell r="N67">
            <v>0</v>
          </cell>
          <cell r="O67">
            <v>0</v>
          </cell>
          <cell r="P67">
            <v>0</v>
          </cell>
          <cell r="Q67">
            <v>0</v>
          </cell>
        </row>
        <row r="68">
          <cell r="A68">
            <v>35501</v>
          </cell>
          <cell r="B68" t="str">
            <v>MRF Processing Charge Adjustments</v>
          </cell>
          <cell r="E68">
            <v>0</v>
          </cell>
          <cell r="F68">
            <v>0</v>
          </cell>
          <cell r="G68">
            <v>0</v>
          </cell>
          <cell r="H68">
            <v>0</v>
          </cell>
          <cell r="I68">
            <v>0</v>
          </cell>
          <cell r="J68">
            <v>0</v>
          </cell>
          <cell r="K68">
            <v>0</v>
          </cell>
          <cell r="L68">
            <v>0</v>
          </cell>
          <cell r="M68">
            <v>0</v>
          </cell>
          <cell r="N68">
            <v>0</v>
          </cell>
          <cell r="O68">
            <v>0</v>
          </cell>
          <cell r="P68">
            <v>0</v>
          </cell>
          <cell r="Q68">
            <v>0</v>
          </cell>
        </row>
        <row r="69">
          <cell r="A69">
            <v>35509</v>
          </cell>
          <cell r="B69" t="str">
            <v>MRF Processing Charge Intercompany</v>
          </cell>
          <cell r="E69">
            <v>0</v>
          </cell>
          <cell r="F69">
            <v>0</v>
          </cell>
          <cell r="G69">
            <v>0</v>
          </cell>
          <cell r="H69">
            <v>0</v>
          </cell>
          <cell r="I69">
            <v>0</v>
          </cell>
          <cell r="J69">
            <v>0</v>
          </cell>
          <cell r="K69">
            <v>0</v>
          </cell>
          <cell r="L69">
            <v>0</v>
          </cell>
          <cell r="M69">
            <v>0</v>
          </cell>
          <cell r="N69">
            <v>0</v>
          </cell>
          <cell r="O69">
            <v>0</v>
          </cell>
          <cell r="P69">
            <v>0</v>
          </cell>
          <cell r="Q69">
            <v>0</v>
          </cell>
        </row>
        <row r="70">
          <cell r="A70" t="str">
            <v>Total Transfer</v>
          </cell>
          <cell r="E70">
            <v>0</v>
          </cell>
          <cell r="F70">
            <v>0</v>
          </cell>
          <cell r="G70">
            <v>0</v>
          </cell>
          <cell r="H70">
            <v>0</v>
          </cell>
          <cell r="I70">
            <v>0</v>
          </cell>
          <cell r="J70">
            <v>0</v>
          </cell>
          <cell r="K70">
            <v>0</v>
          </cell>
          <cell r="L70">
            <v>0</v>
          </cell>
          <cell r="M70">
            <v>0</v>
          </cell>
          <cell r="N70">
            <v>0</v>
          </cell>
          <cell r="O70">
            <v>0</v>
          </cell>
          <cell r="P70">
            <v>0</v>
          </cell>
          <cell r="Q70">
            <v>0</v>
          </cell>
        </row>
        <row r="72">
          <cell r="A72" t="str">
            <v>MRF</v>
          </cell>
        </row>
        <row r="73">
          <cell r="A73">
            <v>35510</v>
          </cell>
          <cell r="B73" t="str">
            <v>Proceeds - OCC</v>
          </cell>
          <cell r="E73">
            <v>0</v>
          </cell>
          <cell r="F73">
            <v>0</v>
          </cell>
          <cell r="G73">
            <v>0</v>
          </cell>
          <cell r="H73">
            <v>0</v>
          </cell>
          <cell r="I73">
            <v>0</v>
          </cell>
          <cell r="J73">
            <v>0</v>
          </cell>
          <cell r="K73">
            <v>0</v>
          </cell>
          <cell r="L73">
            <v>0</v>
          </cell>
          <cell r="M73">
            <v>0</v>
          </cell>
          <cell r="N73">
            <v>0</v>
          </cell>
          <cell r="O73">
            <v>0</v>
          </cell>
          <cell r="P73">
            <v>0</v>
          </cell>
          <cell r="Q73">
            <v>0</v>
          </cell>
        </row>
        <row r="74">
          <cell r="A74">
            <v>35511</v>
          </cell>
          <cell r="B74" t="str">
            <v>Proceeds - ONP</v>
          </cell>
          <cell r="E74">
            <v>0</v>
          </cell>
          <cell r="F74">
            <v>0</v>
          </cell>
          <cell r="G74">
            <v>0</v>
          </cell>
          <cell r="H74">
            <v>0</v>
          </cell>
          <cell r="I74">
            <v>0</v>
          </cell>
          <cell r="J74">
            <v>0</v>
          </cell>
          <cell r="K74">
            <v>0</v>
          </cell>
          <cell r="L74">
            <v>0</v>
          </cell>
          <cell r="M74">
            <v>0</v>
          </cell>
          <cell r="N74">
            <v>0</v>
          </cell>
          <cell r="O74">
            <v>0</v>
          </cell>
          <cell r="P74">
            <v>0</v>
          </cell>
          <cell r="Q74">
            <v>0</v>
          </cell>
        </row>
        <row r="75">
          <cell r="A75">
            <v>35512</v>
          </cell>
          <cell r="B75" t="str">
            <v>Proceeds - Other Paper</v>
          </cell>
          <cell r="E75">
            <v>0</v>
          </cell>
          <cell r="F75">
            <v>0</v>
          </cell>
          <cell r="G75">
            <v>0</v>
          </cell>
          <cell r="H75">
            <v>0</v>
          </cell>
          <cell r="I75">
            <v>0</v>
          </cell>
          <cell r="J75">
            <v>0</v>
          </cell>
          <cell r="K75">
            <v>0</v>
          </cell>
          <cell r="L75">
            <v>0</v>
          </cell>
          <cell r="M75">
            <v>0</v>
          </cell>
          <cell r="N75">
            <v>0</v>
          </cell>
          <cell r="O75">
            <v>0</v>
          </cell>
          <cell r="P75">
            <v>0</v>
          </cell>
          <cell r="Q75">
            <v>0</v>
          </cell>
        </row>
        <row r="76">
          <cell r="A76">
            <v>35513</v>
          </cell>
          <cell r="B76" t="str">
            <v>Proceeds - Aluminum</v>
          </cell>
          <cell r="E76">
            <v>0</v>
          </cell>
          <cell r="F76">
            <v>0</v>
          </cell>
          <cell r="G76">
            <v>0</v>
          </cell>
          <cell r="H76">
            <v>0</v>
          </cell>
          <cell r="I76">
            <v>0</v>
          </cell>
          <cell r="J76">
            <v>0</v>
          </cell>
          <cell r="K76">
            <v>0</v>
          </cell>
          <cell r="L76">
            <v>0</v>
          </cell>
          <cell r="M76">
            <v>0</v>
          </cell>
          <cell r="N76">
            <v>0</v>
          </cell>
          <cell r="O76">
            <v>0</v>
          </cell>
          <cell r="P76">
            <v>0</v>
          </cell>
          <cell r="Q76">
            <v>0</v>
          </cell>
        </row>
        <row r="77">
          <cell r="A77">
            <v>35514</v>
          </cell>
          <cell r="B77" t="str">
            <v>Proceeds - Metal</v>
          </cell>
          <cell r="E77">
            <v>0</v>
          </cell>
          <cell r="F77">
            <v>0</v>
          </cell>
          <cell r="G77">
            <v>0</v>
          </cell>
          <cell r="H77">
            <v>0</v>
          </cell>
          <cell r="I77">
            <v>0</v>
          </cell>
          <cell r="J77">
            <v>0</v>
          </cell>
          <cell r="K77">
            <v>0</v>
          </cell>
          <cell r="L77">
            <v>0</v>
          </cell>
          <cell r="M77">
            <v>0</v>
          </cell>
          <cell r="N77">
            <v>0</v>
          </cell>
          <cell r="O77">
            <v>0</v>
          </cell>
          <cell r="P77">
            <v>0</v>
          </cell>
          <cell r="Q77">
            <v>0</v>
          </cell>
        </row>
        <row r="78">
          <cell r="A78">
            <v>35515</v>
          </cell>
          <cell r="B78" t="str">
            <v>Proceeds - Glass</v>
          </cell>
          <cell r="E78">
            <v>0</v>
          </cell>
          <cell r="F78">
            <v>0</v>
          </cell>
          <cell r="G78">
            <v>0</v>
          </cell>
          <cell r="H78">
            <v>0</v>
          </cell>
          <cell r="I78">
            <v>0</v>
          </cell>
          <cell r="J78">
            <v>0</v>
          </cell>
          <cell r="K78">
            <v>0</v>
          </cell>
          <cell r="L78">
            <v>0</v>
          </cell>
          <cell r="M78">
            <v>0</v>
          </cell>
          <cell r="N78">
            <v>0</v>
          </cell>
          <cell r="O78">
            <v>0</v>
          </cell>
          <cell r="P78">
            <v>0</v>
          </cell>
          <cell r="Q78">
            <v>0</v>
          </cell>
        </row>
        <row r="79">
          <cell r="A79">
            <v>35516</v>
          </cell>
          <cell r="B79" t="str">
            <v>Proceeds - Plastic</v>
          </cell>
          <cell r="E79">
            <v>0</v>
          </cell>
          <cell r="F79">
            <v>0</v>
          </cell>
          <cell r="G79">
            <v>0</v>
          </cell>
          <cell r="H79">
            <v>0</v>
          </cell>
          <cell r="I79">
            <v>0</v>
          </cell>
          <cell r="J79">
            <v>0</v>
          </cell>
          <cell r="K79">
            <v>0</v>
          </cell>
          <cell r="L79">
            <v>0</v>
          </cell>
          <cell r="M79">
            <v>0</v>
          </cell>
          <cell r="N79">
            <v>0</v>
          </cell>
          <cell r="O79">
            <v>0</v>
          </cell>
          <cell r="P79">
            <v>0</v>
          </cell>
          <cell r="Q79">
            <v>0</v>
          </cell>
        </row>
        <row r="80">
          <cell r="A80">
            <v>35517</v>
          </cell>
          <cell r="B80" t="str">
            <v>Proceeds - Other Recyclables</v>
          </cell>
          <cell r="E80">
            <v>0</v>
          </cell>
          <cell r="F80">
            <v>0</v>
          </cell>
          <cell r="G80">
            <v>0</v>
          </cell>
          <cell r="H80">
            <v>0</v>
          </cell>
          <cell r="I80">
            <v>0</v>
          </cell>
          <cell r="J80">
            <v>0</v>
          </cell>
          <cell r="K80">
            <v>0</v>
          </cell>
          <cell r="L80">
            <v>0</v>
          </cell>
          <cell r="M80">
            <v>0</v>
          </cell>
          <cell r="N80">
            <v>0</v>
          </cell>
          <cell r="O80">
            <v>0</v>
          </cell>
          <cell r="P80">
            <v>0</v>
          </cell>
          <cell r="Q80">
            <v>0</v>
          </cell>
        </row>
        <row r="81">
          <cell r="A81">
            <v>35518</v>
          </cell>
          <cell r="B81" t="str">
            <v>Proceeds - Commingled</v>
          </cell>
          <cell r="E81">
            <v>0</v>
          </cell>
          <cell r="F81">
            <v>0</v>
          </cell>
          <cell r="G81">
            <v>0</v>
          </cell>
          <cell r="H81">
            <v>0</v>
          </cell>
          <cell r="I81">
            <v>0</v>
          </cell>
          <cell r="J81">
            <v>0</v>
          </cell>
          <cell r="K81">
            <v>0</v>
          </cell>
          <cell r="L81">
            <v>0</v>
          </cell>
          <cell r="M81">
            <v>0</v>
          </cell>
          <cell r="N81">
            <v>0</v>
          </cell>
          <cell r="O81">
            <v>0</v>
          </cell>
          <cell r="P81">
            <v>0</v>
          </cell>
          <cell r="Q81">
            <v>0</v>
          </cell>
        </row>
        <row r="82">
          <cell r="A82">
            <v>35519</v>
          </cell>
          <cell r="B82" t="str">
            <v>Proceeds - Intercompany Material Sales</v>
          </cell>
          <cell r="E82">
            <v>0</v>
          </cell>
          <cell r="F82">
            <v>0</v>
          </cell>
          <cell r="G82">
            <v>0</v>
          </cell>
          <cell r="H82">
            <v>0</v>
          </cell>
          <cell r="I82">
            <v>0</v>
          </cell>
          <cell r="J82">
            <v>0</v>
          </cell>
          <cell r="K82">
            <v>0</v>
          </cell>
          <cell r="L82">
            <v>0</v>
          </cell>
          <cell r="M82">
            <v>0</v>
          </cell>
          <cell r="N82">
            <v>0</v>
          </cell>
          <cell r="O82">
            <v>0</v>
          </cell>
          <cell r="P82">
            <v>0</v>
          </cell>
          <cell r="Q82">
            <v>0</v>
          </cell>
        </row>
        <row r="83">
          <cell r="A83">
            <v>35520</v>
          </cell>
          <cell r="B83" t="str">
            <v>Support - OCC</v>
          </cell>
          <cell r="E83">
            <v>0</v>
          </cell>
          <cell r="F83">
            <v>0</v>
          </cell>
          <cell r="G83">
            <v>0</v>
          </cell>
          <cell r="H83">
            <v>0</v>
          </cell>
          <cell r="I83">
            <v>0</v>
          </cell>
          <cell r="J83">
            <v>0</v>
          </cell>
          <cell r="K83">
            <v>0</v>
          </cell>
          <cell r="L83">
            <v>0</v>
          </cell>
          <cell r="M83">
            <v>0</v>
          </cell>
          <cell r="N83">
            <v>0</v>
          </cell>
          <cell r="O83">
            <v>0</v>
          </cell>
          <cell r="P83">
            <v>0</v>
          </cell>
          <cell r="Q83">
            <v>0</v>
          </cell>
        </row>
        <row r="84">
          <cell r="A84">
            <v>35521</v>
          </cell>
          <cell r="B84" t="str">
            <v>Support - ONP</v>
          </cell>
          <cell r="E84">
            <v>0</v>
          </cell>
          <cell r="F84">
            <v>0</v>
          </cell>
          <cell r="G84">
            <v>0</v>
          </cell>
          <cell r="H84">
            <v>0</v>
          </cell>
          <cell r="I84">
            <v>0</v>
          </cell>
          <cell r="J84">
            <v>0</v>
          </cell>
          <cell r="K84">
            <v>0</v>
          </cell>
          <cell r="L84">
            <v>0</v>
          </cell>
          <cell r="M84">
            <v>0</v>
          </cell>
          <cell r="N84">
            <v>0</v>
          </cell>
          <cell r="O84">
            <v>0</v>
          </cell>
          <cell r="P84">
            <v>0</v>
          </cell>
          <cell r="Q84">
            <v>0</v>
          </cell>
        </row>
        <row r="85">
          <cell r="A85">
            <v>35522</v>
          </cell>
          <cell r="B85" t="str">
            <v>Support - Other Paper</v>
          </cell>
          <cell r="E85">
            <v>0</v>
          </cell>
          <cell r="F85">
            <v>0</v>
          </cell>
          <cell r="G85">
            <v>0</v>
          </cell>
          <cell r="H85">
            <v>0</v>
          </cell>
          <cell r="I85">
            <v>0</v>
          </cell>
          <cell r="J85">
            <v>0</v>
          </cell>
          <cell r="K85">
            <v>0</v>
          </cell>
          <cell r="L85">
            <v>0</v>
          </cell>
          <cell r="M85">
            <v>0</v>
          </cell>
          <cell r="N85">
            <v>0</v>
          </cell>
          <cell r="O85">
            <v>0</v>
          </cell>
          <cell r="P85">
            <v>0</v>
          </cell>
          <cell r="Q85">
            <v>0</v>
          </cell>
        </row>
        <row r="86">
          <cell r="A86">
            <v>35523</v>
          </cell>
          <cell r="B86" t="str">
            <v>Support - Aluminum</v>
          </cell>
          <cell r="E86">
            <v>0</v>
          </cell>
          <cell r="F86">
            <v>0</v>
          </cell>
          <cell r="G86">
            <v>0</v>
          </cell>
          <cell r="H86">
            <v>0</v>
          </cell>
          <cell r="I86">
            <v>0</v>
          </cell>
          <cell r="J86">
            <v>0</v>
          </cell>
          <cell r="K86">
            <v>0</v>
          </cell>
          <cell r="L86">
            <v>0</v>
          </cell>
          <cell r="M86">
            <v>0</v>
          </cell>
          <cell r="N86">
            <v>0</v>
          </cell>
          <cell r="O86">
            <v>0</v>
          </cell>
          <cell r="P86">
            <v>0</v>
          </cell>
          <cell r="Q86">
            <v>0</v>
          </cell>
        </row>
        <row r="87">
          <cell r="A87">
            <v>35524</v>
          </cell>
          <cell r="B87" t="str">
            <v>Support - Metal</v>
          </cell>
          <cell r="E87">
            <v>0</v>
          </cell>
          <cell r="F87">
            <v>0</v>
          </cell>
          <cell r="G87">
            <v>0</v>
          </cell>
          <cell r="H87">
            <v>0</v>
          </cell>
          <cell r="I87">
            <v>0</v>
          </cell>
          <cell r="J87">
            <v>0</v>
          </cell>
          <cell r="K87">
            <v>0</v>
          </cell>
          <cell r="L87">
            <v>0</v>
          </cell>
          <cell r="M87">
            <v>0</v>
          </cell>
          <cell r="N87">
            <v>0</v>
          </cell>
          <cell r="O87">
            <v>0</v>
          </cell>
          <cell r="P87">
            <v>0</v>
          </cell>
          <cell r="Q87">
            <v>0</v>
          </cell>
        </row>
        <row r="88">
          <cell r="A88">
            <v>35525</v>
          </cell>
          <cell r="B88" t="str">
            <v>Support - Glass</v>
          </cell>
          <cell r="E88">
            <v>0</v>
          </cell>
          <cell r="F88">
            <v>0</v>
          </cell>
          <cell r="G88">
            <v>0</v>
          </cell>
          <cell r="H88">
            <v>0</v>
          </cell>
          <cell r="I88">
            <v>0</v>
          </cell>
          <cell r="J88">
            <v>0</v>
          </cell>
          <cell r="K88">
            <v>0</v>
          </cell>
          <cell r="L88">
            <v>0</v>
          </cell>
          <cell r="M88">
            <v>0</v>
          </cell>
          <cell r="N88">
            <v>0</v>
          </cell>
          <cell r="O88">
            <v>0</v>
          </cell>
          <cell r="P88">
            <v>0</v>
          </cell>
          <cell r="Q88">
            <v>0</v>
          </cell>
        </row>
        <row r="89">
          <cell r="A89">
            <v>35526</v>
          </cell>
          <cell r="B89" t="str">
            <v>Support - Plastic</v>
          </cell>
          <cell r="E89">
            <v>0</v>
          </cell>
          <cell r="F89">
            <v>0</v>
          </cell>
          <cell r="G89">
            <v>0</v>
          </cell>
          <cell r="H89">
            <v>0</v>
          </cell>
          <cell r="I89">
            <v>0</v>
          </cell>
          <cell r="J89">
            <v>0</v>
          </cell>
          <cell r="K89">
            <v>0</v>
          </cell>
          <cell r="L89">
            <v>0</v>
          </cell>
          <cell r="M89">
            <v>0</v>
          </cell>
          <cell r="N89">
            <v>0</v>
          </cell>
          <cell r="O89">
            <v>0</v>
          </cell>
          <cell r="P89">
            <v>0</v>
          </cell>
          <cell r="Q89">
            <v>0</v>
          </cell>
        </row>
        <row r="90">
          <cell r="A90">
            <v>35527</v>
          </cell>
          <cell r="B90" t="str">
            <v>Support - Other Recyclables</v>
          </cell>
          <cell r="E90">
            <v>0</v>
          </cell>
          <cell r="F90">
            <v>0</v>
          </cell>
          <cell r="G90">
            <v>0</v>
          </cell>
          <cell r="H90">
            <v>0</v>
          </cell>
          <cell r="I90">
            <v>0</v>
          </cell>
          <cell r="J90">
            <v>0</v>
          </cell>
          <cell r="K90">
            <v>0</v>
          </cell>
          <cell r="L90">
            <v>0</v>
          </cell>
          <cell r="M90">
            <v>0</v>
          </cell>
          <cell r="N90">
            <v>0</v>
          </cell>
          <cell r="O90">
            <v>0</v>
          </cell>
          <cell r="P90">
            <v>0</v>
          </cell>
          <cell r="Q90">
            <v>0</v>
          </cell>
        </row>
        <row r="91">
          <cell r="A91">
            <v>35529</v>
          </cell>
          <cell r="B91" t="str">
            <v>Support - Intercompany Material Sales</v>
          </cell>
          <cell r="E91">
            <v>0</v>
          </cell>
          <cell r="F91">
            <v>0</v>
          </cell>
          <cell r="G91">
            <v>0</v>
          </cell>
          <cell r="H91">
            <v>0</v>
          </cell>
          <cell r="I91">
            <v>0</v>
          </cell>
          <cell r="J91">
            <v>0</v>
          </cell>
          <cell r="K91">
            <v>0</v>
          </cell>
          <cell r="L91">
            <v>0</v>
          </cell>
          <cell r="M91">
            <v>0</v>
          </cell>
          <cell r="N91">
            <v>0</v>
          </cell>
          <cell r="O91">
            <v>0</v>
          </cell>
          <cell r="P91">
            <v>0</v>
          </cell>
          <cell r="Q91">
            <v>0</v>
          </cell>
        </row>
        <row r="92">
          <cell r="A92">
            <v>35551</v>
          </cell>
          <cell r="B92" t="str">
            <v>Proceeds - Compost</v>
          </cell>
          <cell r="E92">
            <v>0</v>
          </cell>
          <cell r="F92">
            <v>0</v>
          </cell>
          <cell r="G92">
            <v>0</v>
          </cell>
          <cell r="H92">
            <v>0</v>
          </cell>
          <cell r="I92">
            <v>0</v>
          </cell>
          <cell r="J92">
            <v>0</v>
          </cell>
          <cell r="K92">
            <v>0</v>
          </cell>
          <cell r="L92">
            <v>0</v>
          </cell>
          <cell r="M92">
            <v>0</v>
          </cell>
          <cell r="N92">
            <v>0</v>
          </cell>
          <cell r="O92">
            <v>0</v>
          </cell>
          <cell r="P92">
            <v>0</v>
          </cell>
          <cell r="Q92">
            <v>0</v>
          </cell>
        </row>
        <row r="93">
          <cell r="A93">
            <v>35552</v>
          </cell>
          <cell r="B93" t="str">
            <v>Proceeds - Fuel</v>
          </cell>
          <cell r="E93">
            <v>0</v>
          </cell>
          <cell r="F93">
            <v>0</v>
          </cell>
          <cell r="G93">
            <v>0</v>
          </cell>
          <cell r="H93">
            <v>0</v>
          </cell>
          <cell r="I93">
            <v>0</v>
          </cell>
          <cell r="J93">
            <v>0</v>
          </cell>
          <cell r="K93">
            <v>0</v>
          </cell>
          <cell r="L93">
            <v>0</v>
          </cell>
          <cell r="M93">
            <v>0</v>
          </cell>
          <cell r="N93">
            <v>0</v>
          </cell>
          <cell r="O93">
            <v>0</v>
          </cell>
          <cell r="P93">
            <v>0</v>
          </cell>
          <cell r="Q93">
            <v>0</v>
          </cell>
        </row>
        <row r="94">
          <cell r="A94">
            <v>35553</v>
          </cell>
          <cell r="B94" t="str">
            <v>Proceeds - Landscape Materials</v>
          </cell>
          <cell r="E94">
            <v>0</v>
          </cell>
          <cell r="F94">
            <v>0</v>
          </cell>
          <cell r="G94">
            <v>0</v>
          </cell>
          <cell r="H94">
            <v>0</v>
          </cell>
          <cell r="I94">
            <v>0</v>
          </cell>
          <cell r="J94">
            <v>0</v>
          </cell>
          <cell r="K94">
            <v>0</v>
          </cell>
          <cell r="L94">
            <v>0</v>
          </cell>
          <cell r="M94">
            <v>0</v>
          </cell>
          <cell r="N94">
            <v>0</v>
          </cell>
          <cell r="O94">
            <v>0</v>
          </cell>
          <cell r="P94">
            <v>0</v>
          </cell>
          <cell r="Q94">
            <v>0</v>
          </cell>
        </row>
        <row r="95">
          <cell r="A95" t="str">
            <v>Total MRF</v>
          </cell>
          <cell r="E95">
            <v>0</v>
          </cell>
          <cell r="F95">
            <v>0</v>
          </cell>
          <cell r="G95">
            <v>0</v>
          </cell>
          <cell r="H95">
            <v>0</v>
          </cell>
          <cell r="I95">
            <v>0</v>
          </cell>
          <cell r="J95">
            <v>0</v>
          </cell>
          <cell r="K95">
            <v>0</v>
          </cell>
          <cell r="L95">
            <v>0</v>
          </cell>
          <cell r="M95">
            <v>0</v>
          </cell>
          <cell r="N95">
            <v>0</v>
          </cell>
          <cell r="O95">
            <v>0</v>
          </cell>
          <cell r="P95">
            <v>0</v>
          </cell>
          <cell r="Q95">
            <v>0</v>
          </cell>
        </row>
        <row r="97">
          <cell r="A97" t="str">
            <v>Landfill</v>
          </cell>
        </row>
        <row r="98">
          <cell r="A98">
            <v>36000</v>
          </cell>
          <cell r="B98" t="str">
            <v>Landfill Revenue - MSW</v>
          </cell>
          <cell r="E98">
            <v>0</v>
          </cell>
          <cell r="F98">
            <v>0</v>
          </cell>
          <cell r="G98">
            <v>0</v>
          </cell>
          <cell r="H98">
            <v>0</v>
          </cell>
          <cell r="I98">
            <v>0</v>
          </cell>
          <cell r="J98">
            <v>0</v>
          </cell>
          <cell r="K98">
            <v>0</v>
          </cell>
          <cell r="L98">
            <v>0</v>
          </cell>
          <cell r="M98">
            <v>0</v>
          </cell>
          <cell r="N98">
            <v>0</v>
          </cell>
          <cell r="O98">
            <v>0</v>
          </cell>
          <cell r="P98">
            <v>0</v>
          </cell>
          <cell r="Q98">
            <v>0</v>
          </cell>
        </row>
        <row r="99">
          <cell r="A99">
            <v>36001</v>
          </cell>
          <cell r="B99" t="str">
            <v>Landfill Revenue - MSW Adjustments</v>
          </cell>
          <cell r="E99">
            <v>0</v>
          </cell>
          <cell r="F99">
            <v>0</v>
          </cell>
          <cell r="G99">
            <v>0</v>
          </cell>
          <cell r="H99">
            <v>0</v>
          </cell>
          <cell r="I99">
            <v>0</v>
          </cell>
          <cell r="J99">
            <v>0</v>
          </cell>
          <cell r="K99">
            <v>0</v>
          </cell>
          <cell r="L99">
            <v>0</v>
          </cell>
          <cell r="M99">
            <v>0</v>
          </cell>
          <cell r="N99">
            <v>0</v>
          </cell>
          <cell r="O99">
            <v>0</v>
          </cell>
          <cell r="P99">
            <v>0</v>
          </cell>
          <cell r="Q99">
            <v>0</v>
          </cell>
        </row>
        <row r="100">
          <cell r="A100">
            <v>36002</v>
          </cell>
          <cell r="B100" t="str">
            <v>Landfill Revenue - Extras</v>
          </cell>
          <cell r="E100">
            <v>0</v>
          </cell>
          <cell r="F100">
            <v>0</v>
          </cell>
          <cell r="G100">
            <v>0</v>
          </cell>
          <cell r="H100">
            <v>0</v>
          </cell>
          <cell r="I100">
            <v>0</v>
          </cell>
          <cell r="J100">
            <v>0</v>
          </cell>
          <cell r="K100">
            <v>0</v>
          </cell>
          <cell r="L100">
            <v>0</v>
          </cell>
          <cell r="M100">
            <v>0</v>
          </cell>
          <cell r="N100">
            <v>0</v>
          </cell>
          <cell r="O100">
            <v>0</v>
          </cell>
          <cell r="P100">
            <v>0</v>
          </cell>
          <cell r="Q100">
            <v>0</v>
          </cell>
        </row>
        <row r="101">
          <cell r="A101">
            <v>36009</v>
          </cell>
          <cell r="B101" t="str">
            <v>Landfill Revenue - MSW Intercompany</v>
          </cell>
          <cell r="E101">
            <v>0</v>
          </cell>
          <cell r="F101">
            <v>0</v>
          </cell>
          <cell r="G101">
            <v>0</v>
          </cell>
          <cell r="H101">
            <v>0</v>
          </cell>
          <cell r="I101">
            <v>0</v>
          </cell>
          <cell r="J101">
            <v>0</v>
          </cell>
          <cell r="K101">
            <v>0</v>
          </cell>
          <cell r="L101">
            <v>0</v>
          </cell>
          <cell r="M101">
            <v>0</v>
          </cell>
          <cell r="N101">
            <v>0</v>
          </cell>
          <cell r="O101">
            <v>0</v>
          </cell>
          <cell r="P101">
            <v>0</v>
          </cell>
          <cell r="Q101">
            <v>0</v>
          </cell>
        </row>
        <row r="102">
          <cell r="A102">
            <v>36010</v>
          </cell>
          <cell r="B102" t="str">
            <v>Landfill Revenue - C&amp;D</v>
          </cell>
          <cell r="E102">
            <v>0</v>
          </cell>
          <cell r="F102">
            <v>0</v>
          </cell>
          <cell r="G102">
            <v>0</v>
          </cell>
          <cell r="H102">
            <v>0</v>
          </cell>
          <cell r="I102">
            <v>0</v>
          </cell>
          <cell r="J102">
            <v>0</v>
          </cell>
          <cell r="K102">
            <v>0</v>
          </cell>
          <cell r="L102">
            <v>0</v>
          </cell>
          <cell r="M102">
            <v>0</v>
          </cell>
          <cell r="N102">
            <v>0</v>
          </cell>
          <cell r="O102">
            <v>0</v>
          </cell>
          <cell r="P102">
            <v>0</v>
          </cell>
          <cell r="Q102">
            <v>0</v>
          </cell>
        </row>
        <row r="103">
          <cell r="A103">
            <v>36011</v>
          </cell>
          <cell r="B103" t="str">
            <v>Landfill Revenue - C&amp;D Adjustments</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v>36019</v>
          </cell>
          <cell r="B104" t="str">
            <v>Landfill Revenue - C&amp;D Intercompany</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v>36020</v>
          </cell>
          <cell r="B105" t="str">
            <v>Landfill Revenue - Special Waste</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A106">
            <v>36021</v>
          </cell>
          <cell r="B106" t="str">
            <v>Landfill Revenue - Special Waste Adjustm</v>
          </cell>
          <cell r="E106">
            <v>0</v>
          </cell>
          <cell r="F106">
            <v>0</v>
          </cell>
          <cell r="G106">
            <v>0</v>
          </cell>
          <cell r="H106">
            <v>0</v>
          </cell>
          <cell r="I106">
            <v>0</v>
          </cell>
          <cell r="J106">
            <v>0</v>
          </cell>
          <cell r="K106">
            <v>0</v>
          </cell>
          <cell r="L106">
            <v>0</v>
          </cell>
          <cell r="M106">
            <v>0</v>
          </cell>
          <cell r="N106">
            <v>0</v>
          </cell>
          <cell r="O106">
            <v>0</v>
          </cell>
          <cell r="P106">
            <v>0</v>
          </cell>
          <cell r="Q106">
            <v>0</v>
          </cell>
        </row>
        <row r="107">
          <cell r="A107">
            <v>36029</v>
          </cell>
          <cell r="B107" t="str">
            <v>Landfill Revenue - Special Waste Interco</v>
          </cell>
          <cell r="E107">
            <v>0</v>
          </cell>
          <cell r="F107">
            <v>0</v>
          </cell>
          <cell r="G107">
            <v>0</v>
          </cell>
          <cell r="H107">
            <v>0</v>
          </cell>
          <cell r="I107">
            <v>0</v>
          </cell>
          <cell r="J107">
            <v>0</v>
          </cell>
          <cell r="K107">
            <v>0</v>
          </cell>
          <cell r="L107">
            <v>0</v>
          </cell>
          <cell r="M107">
            <v>0</v>
          </cell>
          <cell r="N107">
            <v>0</v>
          </cell>
          <cell r="O107">
            <v>0</v>
          </cell>
          <cell r="P107">
            <v>0</v>
          </cell>
          <cell r="Q107">
            <v>0</v>
          </cell>
        </row>
        <row r="108">
          <cell r="A108">
            <v>36030</v>
          </cell>
          <cell r="B108" t="str">
            <v>Landfill Revenue - Asbestos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A109">
            <v>36031</v>
          </cell>
          <cell r="B109" t="str">
            <v>Landfill Revenue - Asbestos Adjustments</v>
          </cell>
          <cell r="E109">
            <v>0</v>
          </cell>
          <cell r="F109">
            <v>0</v>
          </cell>
          <cell r="G109">
            <v>0</v>
          </cell>
          <cell r="H109">
            <v>0</v>
          </cell>
          <cell r="I109">
            <v>0</v>
          </cell>
          <cell r="J109">
            <v>0</v>
          </cell>
          <cell r="K109">
            <v>0</v>
          </cell>
          <cell r="L109">
            <v>0</v>
          </cell>
          <cell r="M109">
            <v>0</v>
          </cell>
          <cell r="N109">
            <v>0</v>
          </cell>
          <cell r="O109">
            <v>0</v>
          </cell>
          <cell r="P109">
            <v>0</v>
          </cell>
          <cell r="Q109">
            <v>0</v>
          </cell>
        </row>
        <row r="110">
          <cell r="A110">
            <v>36039</v>
          </cell>
          <cell r="B110" t="str">
            <v>Landfill Revenue - Asbestos Intercompany</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v>36040</v>
          </cell>
          <cell r="B111" t="str">
            <v>Landfill Revenue - Contaminated Soil</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v>36041</v>
          </cell>
          <cell r="B112" t="str">
            <v>Landfill Revenue - Contaminated Soil Adj</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A113">
            <v>36049</v>
          </cell>
          <cell r="B113" t="str">
            <v>Landfill Revenue - Contaminated Soil Int</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A114">
            <v>36050</v>
          </cell>
          <cell r="B114" t="str">
            <v>Landfill Revenue - Yard Waste</v>
          </cell>
          <cell r="E114">
            <v>0</v>
          </cell>
          <cell r="F114">
            <v>0</v>
          </cell>
          <cell r="G114">
            <v>0</v>
          </cell>
          <cell r="H114">
            <v>0</v>
          </cell>
          <cell r="I114">
            <v>0</v>
          </cell>
          <cell r="J114">
            <v>0</v>
          </cell>
          <cell r="K114">
            <v>0</v>
          </cell>
          <cell r="L114">
            <v>0</v>
          </cell>
          <cell r="M114">
            <v>0</v>
          </cell>
          <cell r="N114">
            <v>0</v>
          </cell>
          <cell r="O114">
            <v>0</v>
          </cell>
          <cell r="P114">
            <v>0</v>
          </cell>
          <cell r="Q114">
            <v>0</v>
          </cell>
        </row>
        <row r="115">
          <cell r="A115">
            <v>36051</v>
          </cell>
          <cell r="B115" t="str">
            <v>Landfill Revenue - Yard Waste Adjustment</v>
          </cell>
          <cell r="E115">
            <v>0</v>
          </cell>
          <cell r="F115">
            <v>0</v>
          </cell>
          <cell r="G115">
            <v>0</v>
          </cell>
          <cell r="H115">
            <v>0</v>
          </cell>
          <cell r="I115">
            <v>0</v>
          </cell>
          <cell r="J115">
            <v>0</v>
          </cell>
          <cell r="K115">
            <v>0</v>
          </cell>
          <cell r="L115">
            <v>0</v>
          </cell>
          <cell r="M115">
            <v>0</v>
          </cell>
          <cell r="N115">
            <v>0</v>
          </cell>
          <cell r="O115">
            <v>0</v>
          </cell>
          <cell r="P115">
            <v>0</v>
          </cell>
          <cell r="Q115">
            <v>0</v>
          </cell>
        </row>
        <row r="116">
          <cell r="A116">
            <v>36059</v>
          </cell>
          <cell r="B116" t="str">
            <v>Landfill Revenue - Yard Waste Intercompa</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v>36090</v>
          </cell>
          <cell r="B117" t="str">
            <v>Landfill Pass Through Revenue</v>
          </cell>
          <cell r="E117">
            <v>0</v>
          </cell>
          <cell r="F117">
            <v>0</v>
          </cell>
          <cell r="G117">
            <v>0</v>
          </cell>
          <cell r="H117">
            <v>0</v>
          </cell>
          <cell r="I117">
            <v>0</v>
          </cell>
          <cell r="J117">
            <v>0</v>
          </cell>
          <cell r="K117">
            <v>0</v>
          </cell>
          <cell r="L117">
            <v>0</v>
          </cell>
          <cell r="M117">
            <v>0</v>
          </cell>
          <cell r="N117">
            <v>0</v>
          </cell>
          <cell r="O117">
            <v>0</v>
          </cell>
          <cell r="P117">
            <v>0</v>
          </cell>
          <cell r="Q117">
            <v>0</v>
          </cell>
        </row>
        <row r="118">
          <cell r="A118">
            <v>36099</v>
          </cell>
          <cell r="B118" t="str">
            <v>Landfill Pass Through Revenue Intercompany</v>
          </cell>
          <cell r="E118">
            <v>0</v>
          </cell>
          <cell r="F118">
            <v>0</v>
          </cell>
          <cell r="G118">
            <v>0</v>
          </cell>
          <cell r="H118">
            <v>0</v>
          </cell>
          <cell r="I118">
            <v>0</v>
          </cell>
          <cell r="J118">
            <v>0</v>
          </cell>
          <cell r="K118">
            <v>0</v>
          </cell>
          <cell r="L118">
            <v>0</v>
          </cell>
          <cell r="M118">
            <v>0</v>
          </cell>
          <cell r="N118">
            <v>0</v>
          </cell>
          <cell r="O118">
            <v>0</v>
          </cell>
          <cell r="P118">
            <v>0</v>
          </cell>
          <cell r="Q118">
            <v>0</v>
          </cell>
        </row>
        <row r="119">
          <cell r="A119">
            <v>36301</v>
          </cell>
          <cell r="B119" t="str">
            <v>E&amp;P Liquids - Non Count Waste</v>
          </cell>
          <cell r="E119">
            <v>0</v>
          </cell>
          <cell r="F119">
            <v>0</v>
          </cell>
          <cell r="G119">
            <v>0</v>
          </cell>
          <cell r="H119">
            <v>0</v>
          </cell>
          <cell r="I119">
            <v>0</v>
          </cell>
          <cell r="J119">
            <v>0</v>
          </cell>
          <cell r="K119">
            <v>0</v>
          </cell>
          <cell r="L119">
            <v>0</v>
          </cell>
          <cell r="M119">
            <v>0</v>
          </cell>
          <cell r="N119">
            <v>0</v>
          </cell>
          <cell r="O119">
            <v>0</v>
          </cell>
          <cell r="P119">
            <v>0</v>
          </cell>
          <cell r="Q119">
            <v>0</v>
          </cell>
        </row>
        <row r="120">
          <cell r="A120">
            <v>36309</v>
          </cell>
          <cell r="B120" t="str">
            <v>E&amp;P Liquids - Non Count Waste Intercompany</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v>36311</v>
          </cell>
          <cell r="B121" t="str">
            <v>E&amp;P Liquids - Count Waste</v>
          </cell>
          <cell r="E121">
            <v>0</v>
          </cell>
          <cell r="F121">
            <v>0</v>
          </cell>
          <cell r="G121">
            <v>0</v>
          </cell>
          <cell r="H121">
            <v>0</v>
          </cell>
          <cell r="I121">
            <v>0</v>
          </cell>
          <cell r="J121">
            <v>0</v>
          </cell>
          <cell r="K121">
            <v>0</v>
          </cell>
          <cell r="L121">
            <v>0</v>
          </cell>
          <cell r="M121">
            <v>0</v>
          </cell>
          <cell r="N121">
            <v>0</v>
          </cell>
          <cell r="O121">
            <v>0</v>
          </cell>
          <cell r="P121">
            <v>0</v>
          </cell>
          <cell r="Q121">
            <v>0</v>
          </cell>
        </row>
        <row r="122">
          <cell r="A122">
            <v>36319</v>
          </cell>
          <cell r="B122" t="str">
            <v>E&amp;P Liquids - Count Waste Intercompany</v>
          </cell>
          <cell r="E122">
            <v>0</v>
          </cell>
          <cell r="F122">
            <v>0</v>
          </cell>
          <cell r="G122">
            <v>0</v>
          </cell>
          <cell r="H122">
            <v>0</v>
          </cell>
          <cell r="I122">
            <v>0</v>
          </cell>
          <cell r="J122">
            <v>0</v>
          </cell>
          <cell r="K122">
            <v>0</v>
          </cell>
          <cell r="L122">
            <v>0</v>
          </cell>
          <cell r="M122">
            <v>0</v>
          </cell>
          <cell r="N122">
            <v>0</v>
          </cell>
          <cell r="O122">
            <v>0</v>
          </cell>
          <cell r="P122">
            <v>0</v>
          </cell>
          <cell r="Q122">
            <v>0</v>
          </cell>
        </row>
        <row r="123">
          <cell r="A123">
            <v>36321</v>
          </cell>
          <cell r="B123" t="str">
            <v>Other Liquids - Non E&amp;P</v>
          </cell>
          <cell r="E123">
            <v>0</v>
          </cell>
          <cell r="F123">
            <v>0</v>
          </cell>
          <cell r="G123">
            <v>0</v>
          </cell>
          <cell r="H123">
            <v>0</v>
          </cell>
          <cell r="I123">
            <v>0</v>
          </cell>
          <cell r="J123">
            <v>0</v>
          </cell>
          <cell r="K123">
            <v>0</v>
          </cell>
          <cell r="L123">
            <v>0</v>
          </cell>
          <cell r="M123">
            <v>0</v>
          </cell>
          <cell r="N123">
            <v>0</v>
          </cell>
          <cell r="O123">
            <v>0</v>
          </cell>
          <cell r="P123">
            <v>0</v>
          </cell>
          <cell r="Q123">
            <v>0</v>
          </cell>
        </row>
        <row r="124">
          <cell r="A124">
            <v>36329</v>
          </cell>
          <cell r="B124" t="str">
            <v>Other Liquids - Non E&amp;P Intercompany</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A125">
            <v>36331</v>
          </cell>
          <cell r="B125" t="str">
            <v>E&amp;P Solids - Count Waste</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A126">
            <v>36339</v>
          </cell>
          <cell r="B126" t="str">
            <v>E&amp;P Solids - Count Waste Intercompany</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A127" t="str">
            <v>Total Landfill</v>
          </cell>
          <cell r="E127">
            <v>0</v>
          </cell>
          <cell r="F127">
            <v>0</v>
          </cell>
          <cell r="G127">
            <v>0</v>
          </cell>
          <cell r="H127">
            <v>0</v>
          </cell>
          <cell r="I127">
            <v>0</v>
          </cell>
          <cell r="J127">
            <v>0</v>
          </cell>
          <cell r="K127">
            <v>0</v>
          </cell>
          <cell r="L127">
            <v>0</v>
          </cell>
          <cell r="M127">
            <v>0</v>
          </cell>
          <cell r="N127">
            <v>0</v>
          </cell>
          <cell r="O127">
            <v>0</v>
          </cell>
          <cell r="P127">
            <v>0</v>
          </cell>
          <cell r="Q127">
            <v>0</v>
          </cell>
        </row>
        <row r="129">
          <cell r="A129" t="str">
            <v>Intermodal</v>
          </cell>
        </row>
        <row r="130">
          <cell r="A130">
            <v>36101</v>
          </cell>
          <cell r="B130" t="str">
            <v>Rail Drayage Revenue</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v>36109</v>
          </cell>
          <cell r="B131" t="str">
            <v>Rail Drayage Revenue - Intercompany</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v>36111</v>
          </cell>
          <cell r="B132" t="str">
            <v>Truck Drayage Revenue</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A133">
            <v>36119</v>
          </cell>
          <cell r="B133" t="str">
            <v>Truck Drayage Revenue - Intercompany</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A134">
            <v>36121</v>
          </cell>
          <cell r="B134" t="str">
            <v>Barge Drayage Revenue</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A135">
            <v>36131</v>
          </cell>
          <cell r="B135" t="str">
            <v>Service Labor Revenue</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A136">
            <v>36141</v>
          </cell>
          <cell r="B136" t="str">
            <v>Refrigeration Labor Revenue</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v>36145</v>
          </cell>
          <cell r="B137" t="str">
            <v>Parts Revenue</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A138">
            <v>36151</v>
          </cell>
          <cell r="B138" t="str">
            <v>Container Sales Revenue</v>
          </cell>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v>36161</v>
          </cell>
          <cell r="B139" t="str">
            <v>Container Rental Revenue</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v>36171</v>
          </cell>
          <cell r="B140" t="str">
            <v>Intermodal Revenue</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A141">
            <v>36181</v>
          </cell>
          <cell r="B141" t="str">
            <v>Chassis Lease Revenue</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A142">
            <v>36191</v>
          </cell>
          <cell r="B142" t="str">
            <v>Interchanges Revenue</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A143">
            <v>36201</v>
          </cell>
          <cell r="B143" t="str">
            <v>Storage Revenue</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v>36211</v>
          </cell>
          <cell r="B144" t="str">
            <v>Empty Lifts Revenue</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v>36221</v>
          </cell>
          <cell r="B145" t="str">
            <v>Load Lifts Revenue</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A146" t="str">
            <v>Total Intermodal</v>
          </cell>
          <cell r="E146">
            <v>0</v>
          </cell>
          <cell r="F146">
            <v>0</v>
          </cell>
          <cell r="G146">
            <v>0</v>
          </cell>
          <cell r="H146">
            <v>0</v>
          </cell>
          <cell r="I146">
            <v>0</v>
          </cell>
          <cell r="J146">
            <v>0</v>
          </cell>
          <cell r="K146">
            <v>0</v>
          </cell>
          <cell r="L146">
            <v>0</v>
          </cell>
          <cell r="M146">
            <v>0</v>
          </cell>
          <cell r="N146">
            <v>0</v>
          </cell>
          <cell r="O146">
            <v>0</v>
          </cell>
          <cell r="P146">
            <v>0</v>
          </cell>
          <cell r="Q146">
            <v>0</v>
          </cell>
        </row>
        <row r="148">
          <cell r="A148" t="str">
            <v>Other Revenue</v>
          </cell>
        </row>
        <row r="149">
          <cell r="A149">
            <v>37001</v>
          </cell>
          <cell r="B149" t="str">
            <v>Sale of Equipment</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A150">
            <v>37010</v>
          </cell>
          <cell r="B150" t="str">
            <v>Tire Processing Revenue</v>
          </cell>
          <cell r="E150">
            <v>0</v>
          </cell>
          <cell r="F150">
            <v>0</v>
          </cell>
          <cell r="G150">
            <v>0</v>
          </cell>
          <cell r="H150">
            <v>0</v>
          </cell>
          <cell r="I150">
            <v>0</v>
          </cell>
          <cell r="J150">
            <v>0</v>
          </cell>
          <cell r="K150">
            <v>0</v>
          </cell>
          <cell r="L150">
            <v>0</v>
          </cell>
          <cell r="M150">
            <v>0</v>
          </cell>
          <cell r="N150">
            <v>0</v>
          </cell>
          <cell r="O150">
            <v>0</v>
          </cell>
          <cell r="P150">
            <v>0</v>
          </cell>
          <cell r="Q150">
            <v>0</v>
          </cell>
        </row>
        <row r="151">
          <cell r="A151">
            <v>37019</v>
          </cell>
          <cell r="B151" t="str">
            <v>Tire Processing Revenue - Intercompany</v>
          </cell>
          <cell r="E151">
            <v>0</v>
          </cell>
          <cell r="F151">
            <v>0</v>
          </cell>
          <cell r="G151">
            <v>0</v>
          </cell>
          <cell r="H151">
            <v>0</v>
          </cell>
          <cell r="I151">
            <v>0</v>
          </cell>
          <cell r="J151">
            <v>0</v>
          </cell>
          <cell r="K151">
            <v>0</v>
          </cell>
          <cell r="L151">
            <v>0</v>
          </cell>
          <cell r="M151">
            <v>0</v>
          </cell>
          <cell r="N151">
            <v>0</v>
          </cell>
          <cell r="O151">
            <v>0</v>
          </cell>
          <cell r="P151">
            <v>0</v>
          </cell>
          <cell r="Q151">
            <v>0</v>
          </cell>
        </row>
        <row r="152">
          <cell r="A152">
            <v>38000</v>
          </cell>
          <cell r="B152" t="str">
            <v>Corporate Other Revenue</v>
          </cell>
          <cell r="E152">
            <v>3459.12</v>
          </cell>
          <cell r="F152">
            <v>7799.57</v>
          </cell>
          <cell r="G152">
            <v>2100.42</v>
          </cell>
          <cell r="H152">
            <v>7267.51</v>
          </cell>
          <cell r="I152">
            <v>3376.39</v>
          </cell>
          <cell r="J152">
            <v>7176.57</v>
          </cell>
          <cell r="K152">
            <v>3493.22</v>
          </cell>
          <cell r="L152">
            <v>8060.32</v>
          </cell>
          <cell r="M152">
            <v>2594</v>
          </cell>
          <cell r="N152">
            <v>7784.1</v>
          </cell>
          <cell r="O152">
            <v>6369.79</v>
          </cell>
          <cell r="P152">
            <v>9281.82</v>
          </cell>
          <cell r="Q152">
            <v>68762.829999999987</v>
          </cell>
        </row>
        <row r="153">
          <cell r="A153">
            <v>38001</v>
          </cell>
          <cell r="B153" t="str">
            <v>P-Card Rebate Revenue</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A154" t="str">
            <v>Total Other Revenue</v>
          </cell>
          <cell r="E154">
            <v>3459.12</v>
          </cell>
          <cell r="F154">
            <v>7799.57</v>
          </cell>
          <cell r="G154">
            <v>2100.42</v>
          </cell>
          <cell r="H154">
            <v>7267.51</v>
          </cell>
          <cell r="I154">
            <v>3376.39</v>
          </cell>
          <cell r="J154">
            <v>7176.57</v>
          </cell>
          <cell r="K154">
            <v>3493.22</v>
          </cell>
          <cell r="L154">
            <v>8060.32</v>
          </cell>
          <cell r="M154">
            <v>2594</v>
          </cell>
          <cell r="N154">
            <v>7784.1</v>
          </cell>
          <cell r="O154">
            <v>6369.79</v>
          </cell>
          <cell r="P154">
            <v>9281.82</v>
          </cell>
          <cell r="Q154">
            <v>68762.829999999987</v>
          </cell>
        </row>
        <row r="156">
          <cell r="A156" t="str">
            <v>Total Revenue</v>
          </cell>
          <cell r="E156">
            <v>1389532.61</v>
          </cell>
          <cell r="F156">
            <v>1380077.51</v>
          </cell>
          <cell r="G156">
            <v>1408446.9</v>
          </cell>
          <cell r="H156">
            <v>1419179.07</v>
          </cell>
          <cell r="I156">
            <v>1419577.4599999997</v>
          </cell>
          <cell r="J156">
            <v>1466667.25</v>
          </cell>
          <cell r="K156">
            <v>1465996.93</v>
          </cell>
          <cell r="L156">
            <v>1491957.75</v>
          </cell>
          <cell r="M156">
            <v>1460536.84</v>
          </cell>
          <cell r="N156">
            <v>1419945.4899999998</v>
          </cell>
          <cell r="O156">
            <v>1383569.35</v>
          </cell>
          <cell r="P156">
            <v>1421969.0599999998</v>
          </cell>
          <cell r="Q156">
            <v>17127456.219999995</v>
          </cell>
        </row>
        <row r="158">
          <cell r="A158" t="str">
            <v>Revenue Reductions</v>
          </cell>
        </row>
        <row r="159">
          <cell r="A159" t="str">
            <v>Disposal</v>
          </cell>
        </row>
        <row r="160">
          <cell r="A160">
            <v>40101</v>
          </cell>
          <cell r="B160" t="str">
            <v>Disposal Landfill</v>
          </cell>
          <cell r="E160">
            <v>0</v>
          </cell>
          <cell r="F160">
            <v>0</v>
          </cell>
          <cell r="G160">
            <v>0</v>
          </cell>
          <cell r="H160">
            <v>0</v>
          </cell>
          <cell r="I160">
            <v>0</v>
          </cell>
          <cell r="J160">
            <v>0</v>
          </cell>
          <cell r="K160">
            <v>0</v>
          </cell>
          <cell r="L160">
            <v>0</v>
          </cell>
          <cell r="M160">
            <v>0</v>
          </cell>
          <cell r="N160">
            <v>0</v>
          </cell>
          <cell r="O160">
            <v>0</v>
          </cell>
          <cell r="P160">
            <v>0</v>
          </cell>
          <cell r="Q160">
            <v>0</v>
          </cell>
        </row>
        <row r="161">
          <cell r="A161">
            <v>40109</v>
          </cell>
          <cell r="B161" t="str">
            <v>Disposal Landfill Intercompany</v>
          </cell>
          <cell r="E161">
            <v>0</v>
          </cell>
          <cell r="F161">
            <v>0</v>
          </cell>
          <cell r="G161">
            <v>0</v>
          </cell>
          <cell r="H161">
            <v>0</v>
          </cell>
          <cell r="I161">
            <v>0</v>
          </cell>
          <cell r="J161">
            <v>0</v>
          </cell>
          <cell r="K161">
            <v>0</v>
          </cell>
          <cell r="L161">
            <v>0</v>
          </cell>
          <cell r="M161">
            <v>0</v>
          </cell>
          <cell r="N161">
            <v>0</v>
          </cell>
          <cell r="O161">
            <v>0</v>
          </cell>
          <cell r="P161">
            <v>0</v>
          </cell>
          <cell r="Q161">
            <v>0</v>
          </cell>
        </row>
        <row r="162">
          <cell r="A162">
            <v>40121</v>
          </cell>
          <cell r="B162" t="str">
            <v>Disposal Incineration</v>
          </cell>
          <cell r="E162">
            <v>0</v>
          </cell>
          <cell r="F162">
            <v>0</v>
          </cell>
          <cell r="G162">
            <v>0</v>
          </cell>
          <cell r="H162">
            <v>0</v>
          </cell>
          <cell r="I162">
            <v>0</v>
          </cell>
          <cell r="J162">
            <v>0</v>
          </cell>
          <cell r="K162">
            <v>0</v>
          </cell>
          <cell r="L162">
            <v>0</v>
          </cell>
          <cell r="M162">
            <v>0</v>
          </cell>
          <cell r="N162">
            <v>0</v>
          </cell>
          <cell r="O162">
            <v>0</v>
          </cell>
          <cell r="P162">
            <v>0</v>
          </cell>
          <cell r="Q162">
            <v>0</v>
          </cell>
        </row>
        <row r="163">
          <cell r="A163">
            <v>40122</v>
          </cell>
          <cell r="B163" t="str">
            <v>Disposal Other</v>
          </cell>
          <cell r="E163">
            <v>0</v>
          </cell>
          <cell r="F163">
            <v>0</v>
          </cell>
          <cell r="G163">
            <v>0</v>
          </cell>
          <cell r="H163">
            <v>0</v>
          </cell>
          <cell r="I163">
            <v>0</v>
          </cell>
          <cell r="J163">
            <v>0</v>
          </cell>
          <cell r="K163">
            <v>0</v>
          </cell>
          <cell r="L163">
            <v>0</v>
          </cell>
          <cell r="M163">
            <v>0</v>
          </cell>
          <cell r="N163">
            <v>0</v>
          </cell>
          <cell r="O163">
            <v>0</v>
          </cell>
          <cell r="P163">
            <v>0</v>
          </cell>
          <cell r="Q163">
            <v>0</v>
          </cell>
        </row>
        <row r="164">
          <cell r="A164">
            <v>40129</v>
          </cell>
          <cell r="B164" t="str">
            <v>Disposal Other</v>
          </cell>
          <cell r="E164">
            <v>0</v>
          </cell>
          <cell r="F164">
            <v>0</v>
          </cell>
          <cell r="G164">
            <v>0</v>
          </cell>
          <cell r="H164">
            <v>0</v>
          </cell>
          <cell r="I164">
            <v>0</v>
          </cell>
          <cell r="J164">
            <v>0</v>
          </cell>
          <cell r="K164">
            <v>0</v>
          </cell>
          <cell r="L164">
            <v>0</v>
          </cell>
          <cell r="M164">
            <v>0</v>
          </cell>
          <cell r="N164">
            <v>0</v>
          </cell>
          <cell r="O164">
            <v>0</v>
          </cell>
          <cell r="P164">
            <v>0</v>
          </cell>
          <cell r="Q164">
            <v>0</v>
          </cell>
        </row>
        <row r="165">
          <cell r="A165">
            <v>40131</v>
          </cell>
          <cell r="B165" t="str">
            <v>Disposal Transfer</v>
          </cell>
          <cell r="E165">
            <v>0</v>
          </cell>
          <cell r="F165">
            <v>0</v>
          </cell>
          <cell r="G165">
            <v>0</v>
          </cell>
          <cell r="H165">
            <v>0</v>
          </cell>
          <cell r="I165">
            <v>0</v>
          </cell>
          <cell r="J165">
            <v>0</v>
          </cell>
          <cell r="K165">
            <v>0</v>
          </cell>
          <cell r="L165">
            <v>0</v>
          </cell>
          <cell r="M165">
            <v>0</v>
          </cell>
          <cell r="N165">
            <v>0</v>
          </cell>
          <cell r="O165">
            <v>0</v>
          </cell>
          <cell r="P165">
            <v>0</v>
          </cell>
          <cell r="Q165">
            <v>0</v>
          </cell>
        </row>
        <row r="166">
          <cell r="A166">
            <v>40139</v>
          </cell>
          <cell r="B166" t="str">
            <v>Disposal Transfer Intercompany</v>
          </cell>
          <cell r="E166">
            <v>522940.33</v>
          </cell>
          <cell r="F166">
            <v>473522.39</v>
          </cell>
          <cell r="G166">
            <v>554204.89</v>
          </cell>
          <cell r="H166">
            <v>538277.64</v>
          </cell>
          <cell r="I166">
            <v>535071.71</v>
          </cell>
          <cell r="J166">
            <v>582693.4</v>
          </cell>
          <cell r="K166">
            <v>571614.11</v>
          </cell>
          <cell r="L166">
            <v>571380.55000000005</v>
          </cell>
          <cell r="M166">
            <v>569779.74</v>
          </cell>
          <cell r="N166">
            <v>537814.68999999994</v>
          </cell>
          <cell r="O166">
            <v>530807.82999999996</v>
          </cell>
          <cell r="P166">
            <v>576009.71</v>
          </cell>
          <cell r="Q166">
            <v>6564116.9899999993</v>
          </cell>
        </row>
        <row r="167">
          <cell r="A167" t="str">
            <v>Total Disposal</v>
          </cell>
          <cell r="E167">
            <v>522940.33</v>
          </cell>
          <cell r="F167">
            <v>473522.39</v>
          </cell>
          <cell r="G167">
            <v>554204.89</v>
          </cell>
          <cell r="H167">
            <v>538277.64</v>
          </cell>
          <cell r="I167">
            <v>535071.71</v>
          </cell>
          <cell r="J167">
            <v>582693.4</v>
          </cell>
          <cell r="K167">
            <v>571614.11</v>
          </cell>
          <cell r="L167">
            <v>571380.55000000005</v>
          </cell>
          <cell r="M167">
            <v>569779.74</v>
          </cell>
          <cell r="N167">
            <v>537814.68999999994</v>
          </cell>
          <cell r="O167">
            <v>530807.82999999996</v>
          </cell>
          <cell r="P167">
            <v>576009.71</v>
          </cell>
          <cell r="Q167">
            <v>6564116.9899999993</v>
          </cell>
        </row>
        <row r="169">
          <cell r="A169" t="str">
            <v>MRF Processing</v>
          </cell>
        </row>
        <row r="170">
          <cell r="A170">
            <v>40861</v>
          </cell>
          <cell r="B170" t="str">
            <v>Processing Fees MRF</v>
          </cell>
          <cell r="E170">
            <v>0</v>
          </cell>
          <cell r="F170">
            <v>0</v>
          </cell>
          <cell r="G170">
            <v>0</v>
          </cell>
          <cell r="H170">
            <v>0</v>
          </cell>
          <cell r="I170">
            <v>0</v>
          </cell>
          <cell r="J170">
            <v>0</v>
          </cell>
          <cell r="K170">
            <v>0</v>
          </cell>
          <cell r="L170">
            <v>0</v>
          </cell>
          <cell r="M170">
            <v>0</v>
          </cell>
          <cell r="N170">
            <v>0</v>
          </cell>
          <cell r="O170">
            <v>0</v>
          </cell>
          <cell r="P170">
            <v>0</v>
          </cell>
          <cell r="Q170">
            <v>0</v>
          </cell>
        </row>
        <row r="171">
          <cell r="A171">
            <v>40869</v>
          </cell>
          <cell r="B171" t="str">
            <v>Processing Fees MRF Intercompany</v>
          </cell>
          <cell r="E171">
            <v>0</v>
          </cell>
          <cell r="F171">
            <v>0</v>
          </cell>
          <cell r="G171">
            <v>0</v>
          </cell>
          <cell r="H171">
            <v>0</v>
          </cell>
          <cell r="I171">
            <v>0</v>
          </cell>
          <cell r="J171">
            <v>0</v>
          </cell>
          <cell r="K171">
            <v>0</v>
          </cell>
          <cell r="L171">
            <v>0</v>
          </cell>
          <cell r="M171">
            <v>0</v>
          </cell>
          <cell r="N171">
            <v>0</v>
          </cell>
          <cell r="O171">
            <v>0</v>
          </cell>
          <cell r="P171">
            <v>0</v>
          </cell>
          <cell r="Q171">
            <v>0</v>
          </cell>
        </row>
        <row r="172">
          <cell r="A172" t="str">
            <v>Total MRF Processing</v>
          </cell>
          <cell r="E172">
            <v>0</v>
          </cell>
          <cell r="F172">
            <v>0</v>
          </cell>
          <cell r="G172">
            <v>0</v>
          </cell>
          <cell r="H172">
            <v>0</v>
          </cell>
          <cell r="I172">
            <v>0</v>
          </cell>
          <cell r="J172">
            <v>0</v>
          </cell>
          <cell r="K172">
            <v>0</v>
          </cell>
          <cell r="L172">
            <v>0</v>
          </cell>
          <cell r="M172">
            <v>0</v>
          </cell>
          <cell r="N172">
            <v>0</v>
          </cell>
          <cell r="O172">
            <v>0</v>
          </cell>
          <cell r="P172">
            <v>0</v>
          </cell>
          <cell r="Q172">
            <v>0</v>
          </cell>
        </row>
        <row r="174">
          <cell r="A174" t="str">
            <v>Brokerage, Rebates and Taxes</v>
          </cell>
        </row>
        <row r="175">
          <cell r="A175">
            <v>41121</v>
          </cell>
          <cell r="B175" t="str">
            <v>Brokerage Cost</v>
          </cell>
          <cell r="E175">
            <v>0</v>
          </cell>
          <cell r="F175">
            <v>0</v>
          </cell>
          <cell r="G175">
            <v>0</v>
          </cell>
          <cell r="H175">
            <v>0</v>
          </cell>
          <cell r="I175">
            <v>0</v>
          </cell>
          <cell r="J175">
            <v>0</v>
          </cell>
          <cell r="K175">
            <v>0</v>
          </cell>
          <cell r="L175">
            <v>0</v>
          </cell>
          <cell r="M175">
            <v>0</v>
          </cell>
          <cell r="N175">
            <v>0</v>
          </cell>
          <cell r="O175">
            <v>0</v>
          </cell>
          <cell r="P175">
            <v>0</v>
          </cell>
          <cell r="Q175">
            <v>0</v>
          </cell>
        </row>
        <row r="176">
          <cell r="A176">
            <v>41129</v>
          </cell>
          <cell r="B176" t="str">
            <v>Brokerage Cost Intercompany</v>
          </cell>
          <cell r="E176">
            <v>0</v>
          </cell>
          <cell r="F176">
            <v>0</v>
          </cell>
          <cell r="G176">
            <v>0</v>
          </cell>
          <cell r="H176">
            <v>0</v>
          </cell>
          <cell r="I176">
            <v>0</v>
          </cell>
          <cell r="J176">
            <v>0</v>
          </cell>
          <cell r="K176">
            <v>0</v>
          </cell>
          <cell r="L176">
            <v>0</v>
          </cell>
          <cell r="M176">
            <v>0</v>
          </cell>
          <cell r="N176">
            <v>0</v>
          </cell>
          <cell r="O176">
            <v>0</v>
          </cell>
          <cell r="P176">
            <v>0</v>
          </cell>
          <cell r="Q176">
            <v>0</v>
          </cell>
        </row>
        <row r="177">
          <cell r="A177">
            <v>41131</v>
          </cell>
          <cell r="B177" t="str">
            <v>Rail Drayage Expenses</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v>41135</v>
          </cell>
          <cell r="B178" t="str">
            <v>Resale Parts - Cost of Goods Sold</v>
          </cell>
          <cell r="E178">
            <v>0</v>
          </cell>
          <cell r="F178">
            <v>0</v>
          </cell>
          <cell r="G178">
            <v>0</v>
          </cell>
          <cell r="H178">
            <v>0</v>
          </cell>
          <cell r="I178">
            <v>0</v>
          </cell>
          <cell r="J178">
            <v>0</v>
          </cell>
          <cell r="K178">
            <v>0</v>
          </cell>
          <cell r="L178">
            <v>0</v>
          </cell>
          <cell r="M178">
            <v>0</v>
          </cell>
          <cell r="N178">
            <v>0</v>
          </cell>
          <cell r="O178">
            <v>0</v>
          </cell>
          <cell r="P178">
            <v>0</v>
          </cell>
          <cell r="Q178">
            <v>0</v>
          </cell>
        </row>
        <row r="179">
          <cell r="A179">
            <v>41139</v>
          </cell>
          <cell r="B179" t="str">
            <v>Rail Drayage Expenses - Intercompany</v>
          </cell>
          <cell r="E179">
            <v>0</v>
          </cell>
          <cell r="F179">
            <v>0</v>
          </cell>
          <cell r="G179">
            <v>0</v>
          </cell>
          <cell r="H179">
            <v>0</v>
          </cell>
          <cell r="I179">
            <v>0</v>
          </cell>
          <cell r="J179">
            <v>0</v>
          </cell>
          <cell r="K179">
            <v>0</v>
          </cell>
          <cell r="L179">
            <v>0</v>
          </cell>
          <cell r="M179">
            <v>0</v>
          </cell>
          <cell r="N179">
            <v>0</v>
          </cell>
          <cell r="O179">
            <v>0</v>
          </cell>
          <cell r="P179">
            <v>0</v>
          </cell>
          <cell r="Q179">
            <v>0</v>
          </cell>
        </row>
        <row r="180">
          <cell r="A180">
            <v>41141</v>
          </cell>
          <cell r="B180" t="str">
            <v>Truck Drayage Expenses</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v>41149</v>
          </cell>
          <cell r="B181" t="str">
            <v>Truck Drayage Expenses - Intercompany</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v>41151</v>
          </cell>
          <cell r="B182" t="str">
            <v>Intermodal Expenses</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v>41201</v>
          </cell>
          <cell r="B183" t="str">
            <v>Rebates and Revenue Sharing</v>
          </cell>
          <cell r="E183">
            <v>0</v>
          </cell>
          <cell r="F183">
            <v>0</v>
          </cell>
          <cell r="G183">
            <v>0</v>
          </cell>
          <cell r="H183">
            <v>0</v>
          </cell>
          <cell r="I183">
            <v>0</v>
          </cell>
          <cell r="J183">
            <v>0</v>
          </cell>
          <cell r="K183">
            <v>0</v>
          </cell>
          <cell r="L183">
            <v>0</v>
          </cell>
          <cell r="M183">
            <v>0</v>
          </cell>
          <cell r="N183">
            <v>0</v>
          </cell>
          <cell r="O183">
            <v>0</v>
          </cell>
          <cell r="P183">
            <v>0</v>
          </cell>
          <cell r="Q183">
            <v>0</v>
          </cell>
        </row>
        <row r="184">
          <cell r="A184">
            <v>43001</v>
          </cell>
          <cell r="B184" t="str">
            <v>Taxes and Pass Thru Fees</v>
          </cell>
          <cell r="E184">
            <v>21087.73</v>
          </cell>
          <cell r="F184">
            <v>20959.080000000002</v>
          </cell>
          <cell r="G184">
            <v>21310.05</v>
          </cell>
          <cell r="H184">
            <v>15944.56</v>
          </cell>
          <cell r="I184">
            <v>23292.27</v>
          </cell>
          <cell r="J184">
            <v>26639.14</v>
          </cell>
          <cell r="K184">
            <v>26629.39</v>
          </cell>
          <cell r="L184">
            <v>27074.49</v>
          </cell>
          <cell r="M184">
            <v>26539.13</v>
          </cell>
          <cell r="N184">
            <v>25799.21</v>
          </cell>
          <cell r="O184">
            <v>25079.16</v>
          </cell>
          <cell r="P184">
            <v>25860.43</v>
          </cell>
          <cell r="Q184">
            <v>286214.64</v>
          </cell>
        </row>
        <row r="185">
          <cell r="A185">
            <v>43002</v>
          </cell>
          <cell r="B185" t="str">
            <v>WUTC Taxes</v>
          </cell>
          <cell r="E185">
            <v>5546.62</v>
          </cell>
          <cell r="F185">
            <v>5496.04</v>
          </cell>
          <cell r="G185">
            <v>5619.91</v>
          </cell>
          <cell r="H185">
            <v>5691.97</v>
          </cell>
          <cell r="I185">
            <v>5646.5</v>
          </cell>
          <cell r="J185">
            <v>5841.42</v>
          </cell>
          <cell r="K185">
            <v>5857.81</v>
          </cell>
          <cell r="L185">
            <v>5948.97</v>
          </cell>
          <cell r="M185">
            <v>5802.43</v>
          </cell>
          <cell r="N185">
            <v>5678.9</v>
          </cell>
          <cell r="O185">
            <v>5511.15</v>
          </cell>
          <cell r="P185">
            <v>5695</v>
          </cell>
          <cell r="Q185">
            <v>68336.72</v>
          </cell>
        </row>
        <row r="186">
          <cell r="A186">
            <v>43090</v>
          </cell>
          <cell r="B186" t="str">
            <v>Pass Through Expenses</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v>43099</v>
          </cell>
          <cell r="B187" t="str">
            <v>Pass Through Expenses Intercompany</v>
          </cell>
          <cell r="E187">
            <v>0</v>
          </cell>
          <cell r="F187">
            <v>0</v>
          </cell>
          <cell r="G187">
            <v>0</v>
          </cell>
          <cell r="H187">
            <v>0</v>
          </cell>
          <cell r="I187">
            <v>0</v>
          </cell>
          <cell r="J187">
            <v>0</v>
          </cell>
          <cell r="K187">
            <v>0</v>
          </cell>
          <cell r="L187">
            <v>0</v>
          </cell>
          <cell r="M187">
            <v>0</v>
          </cell>
          <cell r="N187">
            <v>0</v>
          </cell>
          <cell r="O187">
            <v>0</v>
          </cell>
          <cell r="P187">
            <v>0</v>
          </cell>
          <cell r="Q187">
            <v>0</v>
          </cell>
        </row>
        <row r="188">
          <cell r="A188" t="str">
            <v>Total Brokerage, Rebates and Taxes</v>
          </cell>
          <cell r="E188">
            <v>26634.35</v>
          </cell>
          <cell r="F188">
            <v>26455.120000000003</v>
          </cell>
          <cell r="G188">
            <v>26929.96</v>
          </cell>
          <cell r="H188">
            <v>21636.53</v>
          </cell>
          <cell r="I188">
            <v>28938.77</v>
          </cell>
          <cell r="J188">
            <v>32480.559999999998</v>
          </cell>
          <cell r="K188">
            <v>32487.200000000001</v>
          </cell>
          <cell r="L188">
            <v>33023.46</v>
          </cell>
          <cell r="M188">
            <v>32341.56</v>
          </cell>
          <cell r="N188">
            <v>31478.11</v>
          </cell>
          <cell r="O188">
            <v>30590.309999999998</v>
          </cell>
          <cell r="P188">
            <v>31555.43</v>
          </cell>
          <cell r="Q188">
            <v>354551.36</v>
          </cell>
        </row>
        <row r="190">
          <cell r="A190" t="str">
            <v>Recycling Materials Expense</v>
          </cell>
        </row>
        <row r="191">
          <cell r="A191">
            <v>44161</v>
          </cell>
          <cell r="B191" t="str">
            <v>Cost of Materials - OCC</v>
          </cell>
          <cell r="E191">
            <v>0</v>
          </cell>
          <cell r="F191">
            <v>0</v>
          </cell>
          <cell r="G191">
            <v>0</v>
          </cell>
          <cell r="H191">
            <v>0</v>
          </cell>
          <cell r="I191">
            <v>0</v>
          </cell>
          <cell r="J191">
            <v>0</v>
          </cell>
          <cell r="K191">
            <v>0</v>
          </cell>
          <cell r="L191">
            <v>0</v>
          </cell>
          <cell r="M191">
            <v>0</v>
          </cell>
          <cell r="N191">
            <v>0</v>
          </cell>
          <cell r="O191">
            <v>0</v>
          </cell>
          <cell r="P191">
            <v>0</v>
          </cell>
          <cell r="Q191">
            <v>0</v>
          </cell>
        </row>
        <row r="192">
          <cell r="A192">
            <v>44162</v>
          </cell>
          <cell r="B192" t="str">
            <v>Cost of Materials - ONP</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v>44163</v>
          </cell>
          <cell r="B193" t="str">
            <v>Cost of Materials - Other Paper</v>
          </cell>
          <cell r="E193">
            <v>0</v>
          </cell>
          <cell r="F193">
            <v>0</v>
          </cell>
          <cell r="G193">
            <v>0</v>
          </cell>
          <cell r="H193">
            <v>0</v>
          </cell>
          <cell r="I193">
            <v>0</v>
          </cell>
          <cell r="J193">
            <v>0</v>
          </cell>
          <cell r="K193">
            <v>0</v>
          </cell>
          <cell r="L193">
            <v>0</v>
          </cell>
          <cell r="M193">
            <v>0</v>
          </cell>
          <cell r="N193">
            <v>0</v>
          </cell>
          <cell r="O193">
            <v>0</v>
          </cell>
          <cell r="P193">
            <v>0</v>
          </cell>
          <cell r="Q193">
            <v>0</v>
          </cell>
        </row>
        <row r="194">
          <cell r="A194">
            <v>44164</v>
          </cell>
          <cell r="B194" t="str">
            <v>Cost of Materials - Aluminum</v>
          </cell>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v>44165</v>
          </cell>
          <cell r="B195" t="str">
            <v>Cost of Materials - Metal</v>
          </cell>
          <cell r="E195">
            <v>0</v>
          </cell>
          <cell r="F195">
            <v>0</v>
          </cell>
          <cell r="G195">
            <v>0</v>
          </cell>
          <cell r="H195">
            <v>0</v>
          </cell>
          <cell r="I195">
            <v>0</v>
          </cell>
          <cell r="J195">
            <v>0</v>
          </cell>
          <cell r="K195">
            <v>0</v>
          </cell>
          <cell r="L195">
            <v>0</v>
          </cell>
          <cell r="M195">
            <v>0</v>
          </cell>
          <cell r="N195">
            <v>0</v>
          </cell>
          <cell r="O195">
            <v>0</v>
          </cell>
          <cell r="P195">
            <v>0</v>
          </cell>
          <cell r="Q195">
            <v>0</v>
          </cell>
        </row>
        <row r="196">
          <cell r="A196">
            <v>44166</v>
          </cell>
          <cell r="B196" t="str">
            <v>Cost of Materials - Glass</v>
          </cell>
          <cell r="E196">
            <v>0</v>
          </cell>
          <cell r="F196">
            <v>0</v>
          </cell>
          <cell r="G196">
            <v>0</v>
          </cell>
          <cell r="H196">
            <v>0</v>
          </cell>
          <cell r="I196">
            <v>0</v>
          </cell>
          <cell r="J196">
            <v>0</v>
          </cell>
          <cell r="K196">
            <v>0</v>
          </cell>
          <cell r="L196">
            <v>0</v>
          </cell>
          <cell r="M196">
            <v>0</v>
          </cell>
          <cell r="N196">
            <v>0</v>
          </cell>
          <cell r="O196">
            <v>0</v>
          </cell>
          <cell r="P196">
            <v>0</v>
          </cell>
          <cell r="Q196">
            <v>0</v>
          </cell>
        </row>
        <row r="197">
          <cell r="A197">
            <v>44167</v>
          </cell>
          <cell r="B197" t="str">
            <v>Cost of Materials - Plastic</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v>44168</v>
          </cell>
          <cell r="B198" t="str">
            <v>Cost of Materials - Other Recyclables</v>
          </cell>
          <cell r="E198">
            <v>0</v>
          </cell>
          <cell r="F198">
            <v>0</v>
          </cell>
          <cell r="G198">
            <v>0</v>
          </cell>
          <cell r="H198">
            <v>0</v>
          </cell>
          <cell r="I198">
            <v>0</v>
          </cell>
          <cell r="J198">
            <v>0</v>
          </cell>
          <cell r="K198">
            <v>0</v>
          </cell>
          <cell r="L198">
            <v>0</v>
          </cell>
          <cell r="M198">
            <v>0</v>
          </cell>
          <cell r="N198">
            <v>0</v>
          </cell>
          <cell r="O198">
            <v>0</v>
          </cell>
          <cell r="P198">
            <v>0</v>
          </cell>
          <cell r="Q198">
            <v>0</v>
          </cell>
        </row>
        <row r="199">
          <cell r="A199">
            <v>44169</v>
          </cell>
          <cell r="B199" t="str">
            <v>Cost of Materials - Intercompany</v>
          </cell>
          <cell r="E199">
            <v>0</v>
          </cell>
          <cell r="F199">
            <v>0</v>
          </cell>
          <cell r="G199">
            <v>0</v>
          </cell>
          <cell r="H199">
            <v>0</v>
          </cell>
          <cell r="I199">
            <v>0</v>
          </cell>
          <cell r="J199">
            <v>0</v>
          </cell>
          <cell r="K199">
            <v>0</v>
          </cell>
          <cell r="L199">
            <v>0</v>
          </cell>
          <cell r="M199">
            <v>0</v>
          </cell>
          <cell r="N199">
            <v>0</v>
          </cell>
          <cell r="O199">
            <v>0</v>
          </cell>
          <cell r="P199">
            <v>0</v>
          </cell>
          <cell r="Q199">
            <v>0</v>
          </cell>
        </row>
        <row r="200">
          <cell r="A200">
            <v>44261</v>
          </cell>
          <cell r="B200" t="str">
            <v>Cost of Materials - Organics</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v>44262</v>
          </cell>
          <cell r="B201" t="str">
            <v>Cost of Materials - Clean Wood</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A202">
            <v>44263</v>
          </cell>
          <cell r="B202" t="str">
            <v>Cost of Materials - Landscaping Materials</v>
          </cell>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Total Recycling Materials Expense</v>
          </cell>
          <cell r="E203">
            <v>0</v>
          </cell>
          <cell r="F203">
            <v>0</v>
          </cell>
          <cell r="G203">
            <v>0</v>
          </cell>
          <cell r="H203">
            <v>0</v>
          </cell>
          <cell r="I203">
            <v>0</v>
          </cell>
          <cell r="J203">
            <v>0</v>
          </cell>
          <cell r="K203">
            <v>0</v>
          </cell>
          <cell r="L203">
            <v>0</v>
          </cell>
          <cell r="M203">
            <v>0</v>
          </cell>
          <cell r="N203">
            <v>0</v>
          </cell>
          <cell r="O203">
            <v>0</v>
          </cell>
          <cell r="P203">
            <v>0</v>
          </cell>
          <cell r="Q203">
            <v>0</v>
          </cell>
        </row>
        <row r="205">
          <cell r="A205" t="str">
            <v>Other Expense</v>
          </cell>
        </row>
        <row r="206">
          <cell r="A206">
            <v>47000</v>
          </cell>
          <cell r="B206" t="str">
            <v>Cost of Containers Sold</v>
          </cell>
          <cell r="E206">
            <v>0</v>
          </cell>
          <cell r="F206">
            <v>0</v>
          </cell>
          <cell r="G206">
            <v>0</v>
          </cell>
          <cell r="H206">
            <v>0</v>
          </cell>
          <cell r="I206">
            <v>0</v>
          </cell>
          <cell r="J206">
            <v>0</v>
          </cell>
          <cell r="K206">
            <v>0</v>
          </cell>
          <cell r="L206">
            <v>0</v>
          </cell>
          <cell r="M206">
            <v>0</v>
          </cell>
          <cell r="N206">
            <v>0</v>
          </cell>
          <cell r="O206">
            <v>0</v>
          </cell>
          <cell r="P206">
            <v>0</v>
          </cell>
          <cell r="Q206">
            <v>0</v>
          </cell>
        </row>
        <row r="207">
          <cell r="A207">
            <v>47001</v>
          </cell>
          <cell r="B207" t="str">
            <v>Cost of Equipment Sold</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v>47010</v>
          </cell>
          <cell r="B208" t="str">
            <v>Tire Processing Expenses</v>
          </cell>
          <cell r="E208">
            <v>0</v>
          </cell>
          <cell r="F208">
            <v>0</v>
          </cell>
          <cell r="G208">
            <v>0</v>
          </cell>
          <cell r="H208">
            <v>0</v>
          </cell>
          <cell r="I208">
            <v>0</v>
          </cell>
          <cell r="J208">
            <v>0</v>
          </cell>
          <cell r="K208">
            <v>0</v>
          </cell>
          <cell r="L208">
            <v>0</v>
          </cell>
          <cell r="M208">
            <v>0</v>
          </cell>
          <cell r="N208">
            <v>0</v>
          </cell>
          <cell r="O208">
            <v>0</v>
          </cell>
          <cell r="P208">
            <v>0</v>
          </cell>
          <cell r="Q208">
            <v>0</v>
          </cell>
        </row>
        <row r="209">
          <cell r="A209">
            <v>47019</v>
          </cell>
          <cell r="B209" t="str">
            <v>Tire Processing Expenses - Intercompany</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Total Other Expense</v>
          </cell>
          <cell r="E210">
            <v>0</v>
          </cell>
          <cell r="F210">
            <v>0</v>
          </cell>
          <cell r="G210">
            <v>0</v>
          </cell>
          <cell r="H210">
            <v>0</v>
          </cell>
          <cell r="I210">
            <v>0</v>
          </cell>
          <cell r="J210">
            <v>0</v>
          </cell>
          <cell r="K210">
            <v>0</v>
          </cell>
          <cell r="L210">
            <v>0</v>
          </cell>
          <cell r="M210">
            <v>0</v>
          </cell>
          <cell r="N210">
            <v>0</v>
          </cell>
          <cell r="O210">
            <v>0</v>
          </cell>
          <cell r="P210">
            <v>0</v>
          </cell>
          <cell r="Q210">
            <v>0</v>
          </cell>
        </row>
        <row r="212">
          <cell r="A212" t="str">
            <v>Total Revenue Reductions</v>
          </cell>
          <cell r="E212">
            <v>549574.68000000005</v>
          </cell>
          <cell r="F212">
            <v>499977.51</v>
          </cell>
          <cell r="G212">
            <v>581134.85</v>
          </cell>
          <cell r="H212">
            <v>559914.17000000004</v>
          </cell>
          <cell r="I212">
            <v>564010.48</v>
          </cell>
          <cell r="J212">
            <v>615173.96</v>
          </cell>
          <cell r="K212">
            <v>604101.30999999994</v>
          </cell>
          <cell r="L212">
            <v>604404.01</v>
          </cell>
          <cell r="M212">
            <v>602121.30000000005</v>
          </cell>
          <cell r="N212">
            <v>569292.79999999993</v>
          </cell>
          <cell r="O212">
            <v>561398.1399999999</v>
          </cell>
          <cell r="P212">
            <v>607565.14</v>
          </cell>
          <cell r="Q212">
            <v>6918668.3499999996</v>
          </cell>
        </row>
        <row r="214">
          <cell r="A214" t="str">
            <v>Net Revenue</v>
          </cell>
          <cell r="E214">
            <v>839957.93</v>
          </cell>
          <cell r="F214">
            <v>880100</v>
          </cell>
          <cell r="G214">
            <v>827312.04999999993</v>
          </cell>
          <cell r="H214">
            <v>859264.9</v>
          </cell>
          <cell r="I214">
            <v>855566.97999999975</v>
          </cell>
          <cell r="J214">
            <v>851493.29</v>
          </cell>
          <cell r="K214">
            <v>861895.62</v>
          </cell>
          <cell r="L214">
            <v>887553.74</v>
          </cell>
          <cell r="M214">
            <v>858415.54</v>
          </cell>
          <cell r="N214">
            <v>850652.68999999983</v>
          </cell>
          <cell r="O214">
            <v>822171.2100000002</v>
          </cell>
          <cell r="P214">
            <v>814403.91999999981</v>
          </cell>
          <cell r="Q214">
            <v>10208787.869999995</v>
          </cell>
        </row>
        <row r="216">
          <cell r="A216" t="str">
            <v>Cost of Operations</v>
          </cell>
        </row>
        <row r="217">
          <cell r="A217" t="str">
            <v>Labor</v>
          </cell>
        </row>
        <row r="218">
          <cell r="A218">
            <v>50010</v>
          </cell>
          <cell r="B218" t="str">
            <v>Salaries</v>
          </cell>
          <cell r="E218">
            <v>0</v>
          </cell>
          <cell r="F218">
            <v>0</v>
          </cell>
          <cell r="G218">
            <v>0</v>
          </cell>
          <cell r="H218">
            <v>0</v>
          </cell>
          <cell r="I218">
            <v>0</v>
          </cell>
          <cell r="J218">
            <v>0</v>
          </cell>
          <cell r="K218">
            <v>0</v>
          </cell>
          <cell r="L218">
            <v>0</v>
          </cell>
          <cell r="M218">
            <v>0</v>
          </cell>
          <cell r="N218">
            <v>0</v>
          </cell>
          <cell r="O218">
            <v>0</v>
          </cell>
          <cell r="P218">
            <v>0</v>
          </cell>
          <cell r="Q218">
            <v>0</v>
          </cell>
        </row>
        <row r="219">
          <cell r="A219">
            <v>50020</v>
          </cell>
          <cell r="B219" t="str">
            <v>Wages Regular</v>
          </cell>
          <cell r="E219">
            <v>148506.62</v>
          </cell>
          <cell r="F219">
            <v>147781.52000000002</v>
          </cell>
          <cell r="G219">
            <v>162872.48000000001</v>
          </cell>
          <cell r="H219">
            <v>152426.56</v>
          </cell>
          <cell r="I219">
            <v>133250.6</v>
          </cell>
          <cell r="J219">
            <v>141014.94</v>
          </cell>
          <cell r="K219">
            <v>138800.41999999998</v>
          </cell>
          <cell r="L219">
            <v>144467.28999999998</v>
          </cell>
          <cell r="M219">
            <v>139411.4</v>
          </cell>
          <cell r="N219">
            <v>131255.16</v>
          </cell>
          <cell r="O219">
            <v>135440.33000000002</v>
          </cell>
          <cell r="P219">
            <v>141049.91999999998</v>
          </cell>
          <cell r="Q219">
            <v>1716277.2399999998</v>
          </cell>
        </row>
        <row r="220">
          <cell r="A220">
            <v>50025</v>
          </cell>
          <cell r="B220" t="str">
            <v>Wages O.T.</v>
          </cell>
          <cell r="E220">
            <v>22975.54</v>
          </cell>
          <cell r="F220">
            <v>6810.35</v>
          </cell>
          <cell r="G220">
            <v>14008.81</v>
          </cell>
          <cell r="H220">
            <v>20795.96</v>
          </cell>
          <cell r="I220">
            <v>28625.24</v>
          </cell>
          <cell r="J220">
            <v>22652.750000000004</v>
          </cell>
          <cell r="K220">
            <v>20035.850000000002</v>
          </cell>
          <cell r="L220">
            <v>20754.88</v>
          </cell>
          <cell r="M220">
            <v>29699.32</v>
          </cell>
          <cell r="N220">
            <v>20332.329999999998</v>
          </cell>
          <cell r="O220">
            <v>32459.590000000004</v>
          </cell>
          <cell r="P220">
            <v>20007.580000000002</v>
          </cell>
          <cell r="Q220">
            <v>259158.2</v>
          </cell>
        </row>
        <row r="221">
          <cell r="A221">
            <v>50035</v>
          </cell>
          <cell r="B221" t="str">
            <v>Safety Bonuses</v>
          </cell>
          <cell r="E221">
            <v>3200</v>
          </cell>
          <cell r="F221">
            <v>3200</v>
          </cell>
          <cell r="G221">
            <v>3200</v>
          </cell>
          <cell r="H221">
            <v>3200</v>
          </cell>
          <cell r="I221">
            <v>3950</v>
          </cell>
          <cell r="J221">
            <v>3950</v>
          </cell>
          <cell r="K221">
            <v>3950</v>
          </cell>
          <cell r="L221">
            <v>3950</v>
          </cell>
          <cell r="M221">
            <v>2000</v>
          </cell>
          <cell r="N221">
            <v>2000</v>
          </cell>
          <cell r="O221">
            <v>3200</v>
          </cell>
          <cell r="P221">
            <v>0</v>
          </cell>
          <cell r="Q221">
            <v>35800</v>
          </cell>
        </row>
        <row r="222">
          <cell r="A222">
            <v>50036</v>
          </cell>
          <cell r="B222" t="str">
            <v>Other Bonus/Commission - Non-Safety</v>
          </cell>
          <cell r="E222">
            <v>0</v>
          </cell>
          <cell r="F222">
            <v>0</v>
          </cell>
          <cell r="G222">
            <v>1125</v>
          </cell>
          <cell r="H222">
            <v>0</v>
          </cell>
          <cell r="I222">
            <v>0</v>
          </cell>
          <cell r="J222">
            <v>0</v>
          </cell>
          <cell r="K222">
            <v>0</v>
          </cell>
          <cell r="L222">
            <v>0</v>
          </cell>
          <cell r="M222">
            <v>0</v>
          </cell>
          <cell r="N222">
            <v>0</v>
          </cell>
          <cell r="O222">
            <v>0</v>
          </cell>
          <cell r="P222">
            <v>0</v>
          </cell>
          <cell r="Q222">
            <v>1125</v>
          </cell>
        </row>
        <row r="223">
          <cell r="A223">
            <v>50045</v>
          </cell>
          <cell r="B223" t="str">
            <v>Contract Labor</v>
          </cell>
          <cell r="E223">
            <v>0</v>
          </cell>
          <cell r="F223">
            <v>0</v>
          </cell>
          <cell r="G223">
            <v>0</v>
          </cell>
          <cell r="H223">
            <v>0</v>
          </cell>
          <cell r="I223">
            <v>0</v>
          </cell>
          <cell r="J223">
            <v>0</v>
          </cell>
          <cell r="K223">
            <v>0</v>
          </cell>
          <cell r="L223">
            <v>0</v>
          </cell>
          <cell r="M223">
            <v>0</v>
          </cell>
          <cell r="N223">
            <v>0</v>
          </cell>
          <cell r="O223">
            <v>0</v>
          </cell>
          <cell r="P223">
            <v>0</v>
          </cell>
          <cell r="Q223">
            <v>0</v>
          </cell>
        </row>
        <row r="224">
          <cell r="A224">
            <v>50050</v>
          </cell>
          <cell r="B224" t="str">
            <v>Payroll Taxes</v>
          </cell>
          <cell r="E224">
            <v>21085.43</v>
          </cell>
          <cell r="F224">
            <v>16517.190000000002</v>
          </cell>
          <cell r="G224">
            <v>17618.89</v>
          </cell>
          <cell r="H224">
            <v>17201.14</v>
          </cell>
          <cell r="I224">
            <v>16035.320000000002</v>
          </cell>
          <cell r="J224">
            <v>17468.87</v>
          </cell>
          <cell r="K224">
            <v>16392.41</v>
          </cell>
          <cell r="L224">
            <v>16351.01</v>
          </cell>
          <cell r="M224">
            <v>17217.28</v>
          </cell>
          <cell r="N224">
            <v>14701.12</v>
          </cell>
          <cell r="O224">
            <v>17942.59</v>
          </cell>
          <cell r="P224">
            <v>10482.15</v>
          </cell>
          <cell r="Q224">
            <v>199013.4</v>
          </cell>
        </row>
        <row r="225">
          <cell r="A225">
            <v>50060</v>
          </cell>
          <cell r="B225" t="str">
            <v>Group Insurance</v>
          </cell>
          <cell r="E225">
            <v>1330</v>
          </cell>
          <cell r="F225">
            <v>1226</v>
          </cell>
          <cell r="G225">
            <v>729.5</v>
          </cell>
          <cell r="H225">
            <v>1026.5</v>
          </cell>
          <cell r="I225">
            <v>878</v>
          </cell>
          <cell r="J225">
            <v>878</v>
          </cell>
          <cell r="K225">
            <v>878.77</v>
          </cell>
          <cell r="L225">
            <v>826</v>
          </cell>
          <cell r="M225">
            <v>1077.5</v>
          </cell>
          <cell r="N225">
            <v>1826.5</v>
          </cell>
          <cell r="O225">
            <v>1678.77</v>
          </cell>
          <cell r="P225">
            <v>1088.4199999999998</v>
          </cell>
          <cell r="Q225">
            <v>13443.960000000001</v>
          </cell>
        </row>
        <row r="226">
          <cell r="A226">
            <v>50065</v>
          </cell>
          <cell r="B226" t="str">
            <v>Vacation Pay</v>
          </cell>
          <cell r="E226">
            <v>13381.59</v>
          </cell>
          <cell r="F226">
            <v>8706.9500000000007</v>
          </cell>
          <cell r="G226">
            <v>9543.1899999999987</v>
          </cell>
          <cell r="H226">
            <v>7013.4</v>
          </cell>
          <cell r="I226">
            <v>14309.95</v>
          </cell>
          <cell r="J226">
            <v>8179.11</v>
          </cell>
          <cell r="K226">
            <v>14227.68</v>
          </cell>
          <cell r="L226">
            <v>7288.4699999999993</v>
          </cell>
          <cell r="M226">
            <v>15009.16</v>
          </cell>
          <cell r="N226">
            <v>10400.879999999999</v>
          </cell>
          <cell r="O226">
            <v>16702.490000000002</v>
          </cell>
          <cell r="P226">
            <v>14167.710000000001</v>
          </cell>
          <cell r="Q226">
            <v>138930.58000000002</v>
          </cell>
        </row>
        <row r="227">
          <cell r="A227">
            <v>50070</v>
          </cell>
          <cell r="B227" t="str">
            <v>Sick Pay</v>
          </cell>
          <cell r="E227">
            <v>510.84</v>
          </cell>
          <cell r="F227">
            <v>-249.9</v>
          </cell>
          <cell r="G227">
            <v>257.39999999999998</v>
          </cell>
          <cell r="H227">
            <v>14.4</v>
          </cell>
          <cell r="I227">
            <v>0</v>
          </cell>
          <cell r="J227">
            <v>722.88</v>
          </cell>
          <cell r="K227">
            <v>80.319999999999993</v>
          </cell>
          <cell r="L227">
            <v>92</v>
          </cell>
          <cell r="M227">
            <v>0</v>
          </cell>
          <cell r="N227">
            <v>200.8</v>
          </cell>
          <cell r="O227">
            <v>156.4</v>
          </cell>
          <cell r="P227">
            <v>27.6</v>
          </cell>
          <cell r="Q227">
            <v>1812.7399999999998</v>
          </cell>
        </row>
        <row r="228">
          <cell r="A228">
            <v>50086</v>
          </cell>
          <cell r="B228" t="str">
            <v>Safety and Training</v>
          </cell>
          <cell r="E228">
            <v>52.5</v>
          </cell>
          <cell r="F228">
            <v>57.5</v>
          </cell>
          <cell r="G228">
            <v>269.42</v>
          </cell>
          <cell r="H228">
            <v>-147.5</v>
          </cell>
          <cell r="I228">
            <v>423.2</v>
          </cell>
          <cell r="J228">
            <v>0</v>
          </cell>
          <cell r="K228">
            <v>0</v>
          </cell>
          <cell r="L228">
            <v>0</v>
          </cell>
          <cell r="M228">
            <v>1724.48</v>
          </cell>
          <cell r="N228">
            <v>1092.78</v>
          </cell>
          <cell r="O228">
            <v>642.78</v>
          </cell>
          <cell r="P228">
            <v>0</v>
          </cell>
          <cell r="Q228">
            <v>4115.16</v>
          </cell>
        </row>
        <row r="229">
          <cell r="A229">
            <v>50087</v>
          </cell>
          <cell r="B229" t="str">
            <v>Drug Testing</v>
          </cell>
          <cell r="E229">
            <v>60</v>
          </cell>
          <cell r="F229">
            <v>0</v>
          </cell>
          <cell r="G229">
            <v>0</v>
          </cell>
          <cell r="H229">
            <v>240</v>
          </cell>
          <cell r="I229">
            <v>120</v>
          </cell>
          <cell r="J229">
            <v>240</v>
          </cell>
          <cell r="K229">
            <v>694</v>
          </cell>
          <cell r="L229">
            <v>180</v>
          </cell>
          <cell r="M229">
            <v>420</v>
          </cell>
          <cell r="N229">
            <v>60</v>
          </cell>
          <cell r="O229">
            <v>360</v>
          </cell>
          <cell r="P229">
            <v>60</v>
          </cell>
          <cell r="Q229">
            <v>2434</v>
          </cell>
        </row>
        <row r="230">
          <cell r="A230">
            <v>50090</v>
          </cell>
          <cell r="B230" t="str">
            <v>Uniforms</v>
          </cell>
          <cell r="E230">
            <v>6868.59</v>
          </cell>
          <cell r="F230">
            <v>9292.77</v>
          </cell>
          <cell r="G230">
            <v>8124.38</v>
          </cell>
          <cell r="H230">
            <v>7694.95</v>
          </cell>
          <cell r="I230">
            <v>4128.24</v>
          </cell>
          <cell r="J230">
            <v>12100.73</v>
          </cell>
          <cell r="K230">
            <v>9167.7900000000009</v>
          </cell>
          <cell r="L230">
            <v>12042.49</v>
          </cell>
          <cell r="M230">
            <v>8237.0400000000009</v>
          </cell>
          <cell r="N230">
            <v>8038.55</v>
          </cell>
          <cell r="O230">
            <v>7814.48</v>
          </cell>
          <cell r="P230">
            <v>9358.16</v>
          </cell>
          <cell r="Q230">
            <v>102868.17000000001</v>
          </cell>
        </row>
        <row r="231">
          <cell r="A231">
            <v>50115</v>
          </cell>
          <cell r="B231" t="str">
            <v>Pension and Profit Sharing</v>
          </cell>
          <cell r="E231">
            <v>20881.310000000001</v>
          </cell>
          <cell r="F231">
            <v>19908.310000000001</v>
          </cell>
          <cell r="G231">
            <v>22571.059999999998</v>
          </cell>
          <cell r="H231">
            <v>20908.93</v>
          </cell>
          <cell r="I231">
            <v>20644.87</v>
          </cell>
          <cell r="J231">
            <v>20431.82</v>
          </cell>
          <cell r="K231">
            <v>19793.68</v>
          </cell>
          <cell r="L231">
            <v>25409.94</v>
          </cell>
          <cell r="M231">
            <v>19345.43</v>
          </cell>
          <cell r="N231">
            <v>18963.18</v>
          </cell>
          <cell r="O231">
            <v>19131.61</v>
          </cell>
          <cell r="P231">
            <v>16610.04</v>
          </cell>
          <cell r="Q231">
            <v>244600.17999999996</v>
          </cell>
        </row>
        <row r="232">
          <cell r="A232">
            <v>50116</v>
          </cell>
          <cell r="B232" t="str">
            <v>Union Benefit Expense</v>
          </cell>
          <cell r="E232">
            <v>55955.6</v>
          </cell>
          <cell r="F232">
            <v>54981.08</v>
          </cell>
          <cell r="G232">
            <v>57124.76</v>
          </cell>
          <cell r="H232">
            <v>59521.61</v>
          </cell>
          <cell r="I232">
            <v>55020.61</v>
          </cell>
          <cell r="J232">
            <v>53907.77</v>
          </cell>
          <cell r="K232">
            <v>51487.79</v>
          </cell>
          <cell r="L232">
            <v>50364.490000000005</v>
          </cell>
          <cell r="M232">
            <v>51135.950000000004</v>
          </cell>
          <cell r="N232">
            <v>51271.57</v>
          </cell>
          <cell r="O232">
            <v>52010.640000000007</v>
          </cell>
          <cell r="P232">
            <v>49943.11</v>
          </cell>
          <cell r="Q232">
            <v>642724.98</v>
          </cell>
        </row>
        <row r="233">
          <cell r="A233">
            <v>50117</v>
          </cell>
          <cell r="B233" t="str">
            <v>Union Pension</v>
          </cell>
          <cell r="E233">
            <v>0</v>
          </cell>
          <cell r="F233">
            <v>0</v>
          </cell>
          <cell r="G233">
            <v>0</v>
          </cell>
          <cell r="H233">
            <v>0</v>
          </cell>
          <cell r="I233">
            <v>0</v>
          </cell>
          <cell r="J233">
            <v>0</v>
          </cell>
          <cell r="K233">
            <v>0</v>
          </cell>
          <cell r="L233">
            <v>0</v>
          </cell>
          <cell r="M233">
            <v>0</v>
          </cell>
          <cell r="N233">
            <v>0</v>
          </cell>
          <cell r="O233">
            <v>0</v>
          </cell>
          <cell r="P233">
            <v>0</v>
          </cell>
          <cell r="Q233">
            <v>0</v>
          </cell>
        </row>
        <row r="234">
          <cell r="A234">
            <v>50148</v>
          </cell>
          <cell r="B234" t="str">
            <v>Allocated Exp In - District</v>
          </cell>
          <cell r="E234">
            <v>0</v>
          </cell>
          <cell r="F234">
            <v>0</v>
          </cell>
          <cell r="G234">
            <v>0</v>
          </cell>
          <cell r="H234">
            <v>0</v>
          </cell>
          <cell r="I234">
            <v>0</v>
          </cell>
          <cell r="J234">
            <v>0</v>
          </cell>
          <cell r="K234">
            <v>0</v>
          </cell>
          <cell r="L234">
            <v>0</v>
          </cell>
          <cell r="M234">
            <v>0</v>
          </cell>
          <cell r="N234">
            <v>0</v>
          </cell>
          <cell r="O234">
            <v>0</v>
          </cell>
          <cell r="P234">
            <v>0</v>
          </cell>
          <cell r="Q234">
            <v>0</v>
          </cell>
        </row>
        <row r="235">
          <cell r="A235">
            <v>50149</v>
          </cell>
          <cell r="B235" t="str">
            <v>Allocated Exp In Out - District</v>
          </cell>
          <cell r="E235">
            <v>0</v>
          </cell>
          <cell r="F235">
            <v>0</v>
          </cell>
          <cell r="G235">
            <v>0</v>
          </cell>
          <cell r="H235">
            <v>0</v>
          </cell>
          <cell r="I235">
            <v>0</v>
          </cell>
          <cell r="J235">
            <v>0</v>
          </cell>
          <cell r="K235">
            <v>0</v>
          </cell>
          <cell r="L235">
            <v>0</v>
          </cell>
          <cell r="M235">
            <v>0</v>
          </cell>
          <cell r="N235">
            <v>0</v>
          </cell>
          <cell r="O235">
            <v>0</v>
          </cell>
          <cell r="P235">
            <v>0</v>
          </cell>
          <cell r="Q235">
            <v>0</v>
          </cell>
        </row>
        <row r="236">
          <cell r="A236">
            <v>50335</v>
          </cell>
          <cell r="B236" t="str">
            <v>Miscellaneous</v>
          </cell>
          <cell r="E236">
            <v>0</v>
          </cell>
          <cell r="F236">
            <v>0</v>
          </cell>
          <cell r="G236">
            <v>0</v>
          </cell>
          <cell r="H236">
            <v>0</v>
          </cell>
          <cell r="I236">
            <v>0</v>
          </cell>
          <cell r="J236">
            <v>0</v>
          </cell>
          <cell r="K236">
            <v>0</v>
          </cell>
          <cell r="L236">
            <v>0</v>
          </cell>
          <cell r="M236">
            <v>0</v>
          </cell>
          <cell r="N236">
            <v>0</v>
          </cell>
          <cell r="O236">
            <v>0</v>
          </cell>
          <cell r="P236">
            <v>0</v>
          </cell>
          <cell r="Q236">
            <v>0</v>
          </cell>
        </row>
        <row r="237">
          <cell r="A237">
            <v>50900</v>
          </cell>
          <cell r="B237" t="str">
            <v>Capitalized Costs</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A238">
            <v>50998</v>
          </cell>
          <cell r="B238" t="str">
            <v>Allocation Out - District</v>
          </cell>
          <cell r="E238">
            <v>0</v>
          </cell>
          <cell r="F238">
            <v>0</v>
          </cell>
          <cell r="G238">
            <v>0</v>
          </cell>
          <cell r="H238">
            <v>0</v>
          </cell>
          <cell r="I238">
            <v>0</v>
          </cell>
          <cell r="J238">
            <v>0</v>
          </cell>
          <cell r="K238">
            <v>0</v>
          </cell>
          <cell r="L238">
            <v>0</v>
          </cell>
          <cell r="M238">
            <v>0</v>
          </cell>
          <cell r="N238">
            <v>0</v>
          </cell>
          <cell r="O238">
            <v>0</v>
          </cell>
          <cell r="P238">
            <v>0</v>
          </cell>
          <cell r="Q238">
            <v>0</v>
          </cell>
        </row>
        <row r="239">
          <cell r="A239">
            <v>50999</v>
          </cell>
          <cell r="B239" t="str">
            <v>Allocation Out - Out District</v>
          </cell>
          <cell r="E239">
            <v>0</v>
          </cell>
          <cell r="F239">
            <v>0</v>
          </cell>
          <cell r="G239">
            <v>0</v>
          </cell>
          <cell r="H239">
            <v>0</v>
          </cell>
          <cell r="I239">
            <v>0</v>
          </cell>
          <cell r="J239">
            <v>0</v>
          </cell>
          <cell r="K239">
            <v>0</v>
          </cell>
          <cell r="L239">
            <v>0</v>
          </cell>
          <cell r="M239">
            <v>0</v>
          </cell>
          <cell r="N239">
            <v>0</v>
          </cell>
          <cell r="O239">
            <v>0</v>
          </cell>
          <cell r="P239">
            <v>0</v>
          </cell>
          <cell r="Q239">
            <v>0</v>
          </cell>
        </row>
        <row r="240">
          <cell r="A240" t="str">
            <v>Total Labor</v>
          </cell>
          <cell r="E240">
            <v>294808.01999999996</v>
          </cell>
          <cell r="F240">
            <v>268231.77</v>
          </cell>
          <cell r="G240">
            <v>297444.89</v>
          </cell>
          <cell r="H240">
            <v>289895.94999999995</v>
          </cell>
          <cell r="I240">
            <v>277386.03000000003</v>
          </cell>
          <cell r="J240">
            <v>281546.87</v>
          </cell>
          <cell r="K240">
            <v>275508.70999999996</v>
          </cell>
          <cell r="L240">
            <v>281726.57</v>
          </cell>
          <cell r="M240">
            <v>285277.56</v>
          </cell>
          <cell r="N240">
            <v>260142.86999999997</v>
          </cell>
          <cell r="O240">
            <v>287539.68</v>
          </cell>
          <cell r="P240">
            <v>262794.69</v>
          </cell>
          <cell r="Q240">
            <v>3362303.6100000003</v>
          </cell>
        </row>
        <row r="242">
          <cell r="A242" t="str">
            <v>Truck Fixed Expenses</v>
          </cell>
        </row>
        <row r="243">
          <cell r="A243">
            <v>51148</v>
          </cell>
          <cell r="B243" t="str">
            <v>Allocation In - District</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v>51149</v>
          </cell>
          <cell r="B244" t="str">
            <v>Allocation In - Out District</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v>51175</v>
          </cell>
          <cell r="B245" t="str">
            <v>Equipment/Vehicle Rental</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v>51275</v>
          </cell>
          <cell r="B246" t="str">
            <v>Property Taxes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v>51295</v>
          </cell>
          <cell r="B247" t="str">
            <v>Licenses</v>
          </cell>
          <cell r="E247">
            <v>2602.56</v>
          </cell>
          <cell r="F247">
            <v>2531.56</v>
          </cell>
          <cell r="G247">
            <v>2595.5500000000002</v>
          </cell>
          <cell r="H247">
            <v>2489.9299999999998</v>
          </cell>
          <cell r="I247">
            <v>2160.58</v>
          </cell>
          <cell r="J247">
            <v>2256.83</v>
          </cell>
          <cell r="K247">
            <v>2128.83</v>
          </cell>
          <cell r="L247">
            <v>2085.83</v>
          </cell>
          <cell r="M247">
            <v>2085.83</v>
          </cell>
          <cell r="N247">
            <v>2190.83</v>
          </cell>
          <cell r="O247">
            <v>2085.83</v>
          </cell>
          <cell r="P247">
            <v>2550.89</v>
          </cell>
          <cell r="Q247">
            <v>27765.050000000003</v>
          </cell>
        </row>
        <row r="248">
          <cell r="A248">
            <v>51335</v>
          </cell>
          <cell r="B248" t="str">
            <v>Miscellaneous</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v>51998</v>
          </cell>
          <cell r="B249" t="str">
            <v>Allocation Out - District</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A250">
            <v>51999</v>
          </cell>
          <cell r="B250" t="str">
            <v>Allocation Out - Out District</v>
          </cell>
          <cell r="E250">
            <v>0</v>
          </cell>
          <cell r="F250">
            <v>0</v>
          </cell>
          <cell r="G250">
            <v>0</v>
          </cell>
          <cell r="H250">
            <v>0</v>
          </cell>
          <cell r="I250">
            <v>0</v>
          </cell>
          <cell r="J250">
            <v>0</v>
          </cell>
          <cell r="K250">
            <v>0</v>
          </cell>
          <cell r="L250">
            <v>0</v>
          </cell>
          <cell r="M250">
            <v>0</v>
          </cell>
          <cell r="N250">
            <v>0</v>
          </cell>
          <cell r="O250">
            <v>0</v>
          </cell>
          <cell r="P250">
            <v>0</v>
          </cell>
          <cell r="Q250">
            <v>0</v>
          </cell>
        </row>
        <row r="251">
          <cell r="A251" t="str">
            <v>Total Truck Fixed Expenses</v>
          </cell>
          <cell r="E251">
            <v>2602.56</v>
          </cell>
          <cell r="F251">
            <v>2531.56</v>
          </cell>
          <cell r="G251">
            <v>2595.5500000000002</v>
          </cell>
          <cell r="H251">
            <v>2489.9299999999998</v>
          </cell>
          <cell r="I251">
            <v>2160.58</v>
          </cell>
          <cell r="J251">
            <v>2256.83</v>
          </cell>
          <cell r="K251">
            <v>2128.83</v>
          </cell>
          <cell r="L251">
            <v>2085.83</v>
          </cell>
          <cell r="M251">
            <v>2085.83</v>
          </cell>
          <cell r="N251">
            <v>2190.83</v>
          </cell>
          <cell r="O251">
            <v>2085.83</v>
          </cell>
          <cell r="P251">
            <v>2550.89</v>
          </cell>
          <cell r="Q251">
            <v>27765.050000000003</v>
          </cell>
        </row>
        <row r="253">
          <cell r="A253" t="str">
            <v>Truck Variable Expenses</v>
          </cell>
        </row>
        <row r="254">
          <cell r="A254">
            <v>52010</v>
          </cell>
          <cell r="B254" t="str">
            <v>Salaries</v>
          </cell>
          <cell r="E254">
            <v>6209.13</v>
          </cell>
          <cell r="F254">
            <v>5913.46</v>
          </cell>
          <cell r="G254">
            <v>6800.48</v>
          </cell>
          <cell r="H254">
            <v>6504.81</v>
          </cell>
          <cell r="I254">
            <v>6209.13</v>
          </cell>
          <cell r="J254">
            <v>6504.8</v>
          </cell>
          <cell r="K254">
            <v>6504.81</v>
          </cell>
          <cell r="L254">
            <v>6504.81</v>
          </cell>
          <cell r="M254">
            <v>6504.8</v>
          </cell>
          <cell r="N254">
            <v>6209.14</v>
          </cell>
          <cell r="O254">
            <v>6504.8</v>
          </cell>
          <cell r="P254">
            <v>6800.48</v>
          </cell>
          <cell r="Q254">
            <v>77170.649999999994</v>
          </cell>
        </row>
        <row r="255">
          <cell r="A255">
            <v>52020</v>
          </cell>
          <cell r="B255" t="str">
            <v>Wages Regular</v>
          </cell>
          <cell r="E255">
            <v>11640.62</v>
          </cell>
          <cell r="F255">
            <v>14929.71</v>
          </cell>
          <cell r="G255">
            <v>14082.73</v>
          </cell>
          <cell r="H255">
            <v>13654.74</v>
          </cell>
          <cell r="I255">
            <v>14918.37</v>
          </cell>
          <cell r="J255">
            <v>14754.95</v>
          </cell>
          <cell r="K255">
            <v>12181.44</v>
          </cell>
          <cell r="L255">
            <v>11315.17</v>
          </cell>
          <cell r="M255">
            <v>11931.83</v>
          </cell>
          <cell r="N255">
            <v>11946.65</v>
          </cell>
          <cell r="O255">
            <v>12371.33</v>
          </cell>
          <cell r="P255">
            <v>15662.7</v>
          </cell>
          <cell r="Q255">
            <v>159390.24</v>
          </cell>
        </row>
        <row r="256">
          <cell r="A256">
            <v>52025</v>
          </cell>
          <cell r="B256" t="str">
            <v>Wages O.T.</v>
          </cell>
          <cell r="E256">
            <v>2614.52</v>
          </cell>
          <cell r="F256">
            <v>2473.63</v>
          </cell>
          <cell r="G256">
            <v>2117.09</v>
          </cell>
          <cell r="H256">
            <v>2164.7199999999998</v>
          </cell>
          <cell r="I256">
            <v>2848.44</v>
          </cell>
          <cell r="J256">
            <v>3075.19</v>
          </cell>
          <cell r="K256">
            <v>3378.52</v>
          </cell>
          <cell r="L256">
            <v>1747.37</v>
          </cell>
          <cell r="M256">
            <v>2402.91</v>
          </cell>
          <cell r="N256">
            <v>2322.34</v>
          </cell>
          <cell r="O256">
            <v>3755.06</v>
          </cell>
          <cell r="P256">
            <v>2288.11</v>
          </cell>
          <cell r="Q256">
            <v>31187.9</v>
          </cell>
        </row>
        <row r="257">
          <cell r="A257">
            <v>52035</v>
          </cell>
          <cell r="B257" t="str">
            <v>Safety Bonuses</v>
          </cell>
          <cell r="E257">
            <v>833</v>
          </cell>
          <cell r="F257">
            <v>833</v>
          </cell>
          <cell r="G257">
            <v>833</v>
          </cell>
          <cell r="H257">
            <v>833</v>
          </cell>
          <cell r="I257">
            <v>1583</v>
          </cell>
          <cell r="J257">
            <v>1583</v>
          </cell>
          <cell r="K257">
            <v>1583</v>
          </cell>
          <cell r="L257">
            <v>1583</v>
          </cell>
          <cell r="M257">
            <v>500</v>
          </cell>
          <cell r="N257">
            <v>500</v>
          </cell>
          <cell r="O257">
            <v>1000</v>
          </cell>
          <cell r="P257">
            <v>0</v>
          </cell>
          <cell r="Q257">
            <v>11664</v>
          </cell>
        </row>
        <row r="258">
          <cell r="A258">
            <v>52036</v>
          </cell>
          <cell r="B258" t="str">
            <v>Other Bonus/Commission - Non-Safety</v>
          </cell>
          <cell r="E258">
            <v>0</v>
          </cell>
          <cell r="F258">
            <v>0</v>
          </cell>
          <cell r="G258">
            <v>0</v>
          </cell>
          <cell r="H258">
            <v>0</v>
          </cell>
          <cell r="I258">
            <v>0</v>
          </cell>
          <cell r="J258">
            <v>0</v>
          </cell>
          <cell r="K258">
            <v>0</v>
          </cell>
          <cell r="L258">
            <v>0</v>
          </cell>
          <cell r="M258">
            <v>0</v>
          </cell>
          <cell r="N258">
            <v>0</v>
          </cell>
          <cell r="O258">
            <v>0</v>
          </cell>
          <cell r="P258">
            <v>0</v>
          </cell>
          <cell r="Q258">
            <v>0</v>
          </cell>
        </row>
        <row r="259">
          <cell r="A259">
            <v>52045</v>
          </cell>
          <cell r="B259" t="str">
            <v>Contract Labor</v>
          </cell>
          <cell r="E259">
            <v>0</v>
          </cell>
          <cell r="F259">
            <v>0</v>
          </cell>
          <cell r="G259">
            <v>0</v>
          </cell>
          <cell r="H259">
            <v>0</v>
          </cell>
          <cell r="I259">
            <v>0</v>
          </cell>
          <cell r="J259">
            <v>0</v>
          </cell>
          <cell r="K259">
            <v>0</v>
          </cell>
          <cell r="L259">
            <v>0</v>
          </cell>
          <cell r="M259">
            <v>0</v>
          </cell>
          <cell r="N259">
            <v>0</v>
          </cell>
          <cell r="O259">
            <v>0</v>
          </cell>
          <cell r="P259">
            <v>0</v>
          </cell>
          <cell r="Q259">
            <v>0</v>
          </cell>
        </row>
        <row r="260">
          <cell r="A260">
            <v>52050</v>
          </cell>
          <cell r="B260" t="str">
            <v>Payroll Taxes</v>
          </cell>
          <cell r="E260">
            <v>2869.35</v>
          </cell>
          <cell r="F260">
            <v>2242.16</v>
          </cell>
          <cell r="G260">
            <v>2468.5100000000002</v>
          </cell>
          <cell r="H260">
            <v>2064.63</v>
          </cell>
          <cell r="I260">
            <v>2186.88</v>
          </cell>
          <cell r="J260">
            <v>2344.56</v>
          </cell>
          <cell r="K260">
            <v>1962.2</v>
          </cell>
          <cell r="L260">
            <v>1763.36</v>
          </cell>
          <cell r="M260">
            <v>1881.81</v>
          </cell>
          <cell r="N260">
            <v>1731.74</v>
          </cell>
          <cell r="O260">
            <v>2453.91</v>
          </cell>
          <cell r="P260">
            <v>1757.74</v>
          </cell>
          <cell r="Q260">
            <v>25726.850000000006</v>
          </cell>
        </row>
        <row r="261">
          <cell r="A261">
            <v>52060</v>
          </cell>
          <cell r="B261" t="str">
            <v>Group Insurance</v>
          </cell>
          <cell r="E261">
            <v>1441</v>
          </cell>
          <cell r="F261">
            <v>1441</v>
          </cell>
          <cell r="G261">
            <v>561.5</v>
          </cell>
          <cell r="H261">
            <v>720.5</v>
          </cell>
          <cell r="I261">
            <v>641</v>
          </cell>
          <cell r="J261">
            <v>641</v>
          </cell>
          <cell r="K261">
            <v>641</v>
          </cell>
          <cell r="L261">
            <v>641</v>
          </cell>
          <cell r="M261">
            <v>561.5</v>
          </cell>
          <cell r="N261">
            <v>720.5</v>
          </cell>
          <cell r="O261">
            <v>641</v>
          </cell>
          <cell r="P261">
            <v>583.48</v>
          </cell>
          <cell r="Q261">
            <v>9234.48</v>
          </cell>
        </row>
        <row r="262">
          <cell r="A262">
            <v>52065</v>
          </cell>
          <cell r="B262" t="str">
            <v>Vacation Pay</v>
          </cell>
          <cell r="E262">
            <v>1511.38</v>
          </cell>
          <cell r="F262">
            <v>-838.54</v>
          </cell>
          <cell r="G262">
            <v>2800.68</v>
          </cell>
          <cell r="H262">
            <v>381.27</v>
          </cell>
          <cell r="I262">
            <v>800.29</v>
          </cell>
          <cell r="J262">
            <v>1912.65</v>
          </cell>
          <cell r="K262">
            <v>745.69</v>
          </cell>
          <cell r="L262">
            <v>1755.74</v>
          </cell>
          <cell r="M262">
            <v>996.88</v>
          </cell>
          <cell r="N262">
            <v>1492.04</v>
          </cell>
          <cell r="O262">
            <v>2476.17</v>
          </cell>
          <cell r="P262">
            <v>1846.32</v>
          </cell>
          <cell r="Q262">
            <v>15880.569999999998</v>
          </cell>
        </row>
        <row r="263">
          <cell r="A263">
            <v>52070</v>
          </cell>
          <cell r="B263" t="str">
            <v>Sick Pay</v>
          </cell>
          <cell r="E263">
            <v>0</v>
          </cell>
          <cell r="F263">
            <v>0</v>
          </cell>
          <cell r="G263">
            <v>0</v>
          </cell>
          <cell r="H263">
            <v>0</v>
          </cell>
          <cell r="I263">
            <v>0</v>
          </cell>
          <cell r="J263">
            <v>0</v>
          </cell>
          <cell r="K263">
            <v>0</v>
          </cell>
          <cell r="L263">
            <v>0</v>
          </cell>
          <cell r="M263">
            <v>0</v>
          </cell>
          <cell r="N263">
            <v>0</v>
          </cell>
          <cell r="O263">
            <v>0</v>
          </cell>
          <cell r="P263">
            <v>0</v>
          </cell>
          <cell r="Q263">
            <v>0</v>
          </cell>
        </row>
        <row r="264">
          <cell r="A264">
            <v>52086</v>
          </cell>
          <cell r="B264" t="str">
            <v>Safety and Training</v>
          </cell>
          <cell r="E264">
            <v>104.55</v>
          </cell>
          <cell r="F264">
            <v>112.64</v>
          </cell>
          <cell r="G264">
            <v>154.71</v>
          </cell>
          <cell r="H264">
            <v>299.60000000000002</v>
          </cell>
          <cell r="I264">
            <v>846.98</v>
          </cell>
          <cell r="J264">
            <v>185.38</v>
          </cell>
          <cell r="K264">
            <v>78.989999999999995</v>
          </cell>
          <cell r="L264">
            <v>145.65</v>
          </cell>
          <cell r="M264">
            <v>0</v>
          </cell>
          <cell r="N264">
            <v>876.33</v>
          </cell>
          <cell r="O264">
            <v>-395.59</v>
          </cell>
          <cell r="P264">
            <v>1720.49</v>
          </cell>
          <cell r="Q264">
            <v>4129.7300000000005</v>
          </cell>
        </row>
        <row r="265">
          <cell r="A265">
            <v>52087</v>
          </cell>
          <cell r="B265" t="str">
            <v>Drug Screening</v>
          </cell>
          <cell r="E265">
            <v>0</v>
          </cell>
          <cell r="F265">
            <v>0</v>
          </cell>
          <cell r="G265">
            <v>0</v>
          </cell>
          <cell r="H265">
            <v>0</v>
          </cell>
          <cell r="I265">
            <v>0</v>
          </cell>
          <cell r="J265">
            <v>0</v>
          </cell>
          <cell r="K265">
            <v>0</v>
          </cell>
          <cell r="L265">
            <v>0</v>
          </cell>
          <cell r="M265">
            <v>0</v>
          </cell>
          <cell r="N265">
            <v>0</v>
          </cell>
          <cell r="O265">
            <v>0</v>
          </cell>
          <cell r="P265">
            <v>0</v>
          </cell>
          <cell r="Q265">
            <v>0</v>
          </cell>
        </row>
        <row r="266">
          <cell r="A266">
            <v>52090</v>
          </cell>
          <cell r="B266" t="str">
            <v>Uniforms</v>
          </cell>
          <cell r="E266">
            <v>1040.42</v>
          </cell>
          <cell r="F266">
            <v>1033.9000000000001</v>
          </cell>
          <cell r="G266">
            <v>1397.48</v>
          </cell>
          <cell r="H266">
            <v>1377.31</v>
          </cell>
          <cell r="I266">
            <v>475.1</v>
          </cell>
          <cell r="J266">
            <v>1617.7</v>
          </cell>
          <cell r="K266">
            <v>910.5</v>
          </cell>
          <cell r="L266">
            <v>1633.6</v>
          </cell>
          <cell r="M266">
            <v>1021.73</v>
          </cell>
          <cell r="N266">
            <v>756.54</v>
          </cell>
          <cell r="O266">
            <v>828.81</v>
          </cell>
          <cell r="P266">
            <v>987.61</v>
          </cell>
          <cell r="Q266">
            <v>13080.699999999999</v>
          </cell>
        </row>
        <row r="267">
          <cell r="A267">
            <v>52115</v>
          </cell>
          <cell r="B267" t="str">
            <v>Pension and Profit Sharing</v>
          </cell>
          <cell r="E267">
            <v>2995.29</v>
          </cell>
          <cell r="F267">
            <v>2862.61</v>
          </cell>
          <cell r="G267">
            <v>3299.63</v>
          </cell>
          <cell r="H267">
            <v>2999.06</v>
          </cell>
          <cell r="I267">
            <v>2963.05</v>
          </cell>
          <cell r="J267">
            <v>2934</v>
          </cell>
          <cell r="K267">
            <v>2846.98</v>
          </cell>
          <cell r="L267">
            <v>2774.57</v>
          </cell>
          <cell r="M267">
            <v>2785.85</v>
          </cell>
          <cell r="N267">
            <v>2807.65</v>
          </cell>
          <cell r="O267">
            <v>2756.7</v>
          </cell>
          <cell r="P267">
            <v>2412.85</v>
          </cell>
          <cell r="Q267">
            <v>34438.239999999998</v>
          </cell>
        </row>
        <row r="268">
          <cell r="A268">
            <v>52116</v>
          </cell>
          <cell r="B268" t="str">
            <v>Union Benefit Expense</v>
          </cell>
          <cell r="E268">
            <v>7876.76</v>
          </cell>
          <cell r="F268">
            <v>7880.62</v>
          </cell>
          <cell r="G268">
            <v>7872.8</v>
          </cell>
          <cell r="H268">
            <v>7884.58</v>
          </cell>
          <cell r="I268">
            <v>7878.69</v>
          </cell>
          <cell r="J268">
            <v>7878.69</v>
          </cell>
          <cell r="K268">
            <v>7881.97</v>
          </cell>
          <cell r="L268">
            <v>6752.1</v>
          </cell>
          <cell r="M268">
            <v>6747.85</v>
          </cell>
          <cell r="N268">
            <v>6756.35</v>
          </cell>
          <cell r="O268">
            <v>7182.94</v>
          </cell>
          <cell r="P268">
            <v>7779.69</v>
          </cell>
          <cell r="Q268">
            <v>90373.040000000023</v>
          </cell>
        </row>
        <row r="269">
          <cell r="A269">
            <v>52117</v>
          </cell>
          <cell r="B269" t="str">
            <v>Union Pension</v>
          </cell>
          <cell r="E269">
            <v>0</v>
          </cell>
          <cell r="F269">
            <v>0</v>
          </cell>
          <cell r="G269">
            <v>0</v>
          </cell>
          <cell r="H269">
            <v>0</v>
          </cell>
          <cell r="I269">
            <v>0</v>
          </cell>
          <cell r="J269">
            <v>0</v>
          </cell>
          <cell r="K269">
            <v>0</v>
          </cell>
          <cell r="L269">
            <v>0</v>
          </cell>
          <cell r="M269">
            <v>0</v>
          </cell>
          <cell r="N269">
            <v>0</v>
          </cell>
          <cell r="O269">
            <v>0</v>
          </cell>
          <cell r="P269">
            <v>0</v>
          </cell>
          <cell r="Q269">
            <v>0</v>
          </cell>
        </row>
        <row r="270">
          <cell r="A270">
            <v>52120</v>
          </cell>
          <cell r="B270" t="str">
            <v>Parts and Materials</v>
          </cell>
          <cell r="E270">
            <v>13715.59</v>
          </cell>
          <cell r="F270">
            <v>21102.71</v>
          </cell>
          <cell r="G270">
            <v>18678.920000000006</v>
          </cell>
          <cell r="H270">
            <v>30064.99</v>
          </cell>
          <cell r="I270">
            <v>11133.51</v>
          </cell>
          <cell r="J270">
            <v>9706.94</v>
          </cell>
          <cell r="K270">
            <v>12873.069999999998</v>
          </cell>
          <cell r="L270">
            <v>12811.720000000001</v>
          </cell>
          <cell r="M270">
            <v>13514.23</v>
          </cell>
          <cell r="N270">
            <v>8953.7200000000012</v>
          </cell>
          <cell r="O270">
            <v>16547.27</v>
          </cell>
          <cell r="P270">
            <v>15817.25</v>
          </cell>
          <cell r="Q270">
            <v>184919.91999999998</v>
          </cell>
        </row>
        <row r="271">
          <cell r="A271">
            <v>52125</v>
          </cell>
          <cell r="B271" t="str">
            <v>Operating Supplies</v>
          </cell>
          <cell r="E271">
            <v>568.15</v>
          </cell>
          <cell r="F271">
            <v>288.02999999999997</v>
          </cell>
          <cell r="G271">
            <v>385.62</v>
          </cell>
          <cell r="H271">
            <v>179.18</v>
          </cell>
          <cell r="I271">
            <v>339.98</v>
          </cell>
          <cell r="J271">
            <v>264.08</v>
          </cell>
          <cell r="K271">
            <v>131.13</v>
          </cell>
          <cell r="L271">
            <v>13.55</v>
          </cell>
          <cell r="M271">
            <v>9.8699999999999992</v>
          </cell>
          <cell r="N271">
            <v>372.92</v>
          </cell>
          <cell r="O271">
            <v>819.61</v>
          </cell>
          <cell r="P271">
            <v>414.71</v>
          </cell>
          <cell r="Q271">
            <v>3786.8300000000004</v>
          </cell>
        </row>
        <row r="272">
          <cell r="A272">
            <v>52135</v>
          </cell>
          <cell r="B272" t="str">
            <v>Equipment and Maint Repair</v>
          </cell>
          <cell r="E272">
            <v>0</v>
          </cell>
          <cell r="F272">
            <v>0</v>
          </cell>
          <cell r="G272">
            <v>149.16</v>
          </cell>
          <cell r="H272">
            <v>681.98</v>
          </cell>
          <cell r="I272">
            <v>545.25</v>
          </cell>
          <cell r="J272">
            <v>332.59</v>
          </cell>
          <cell r="K272">
            <v>984.37</v>
          </cell>
          <cell r="L272">
            <v>173.37</v>
          </cell>
          <cell r="M272">
            <v>0</v>
          </cell>
          <cell r="N272">
            <v>156.19999999999999</v>
          </cell>
          <cell r="O272">
            <v>-156.19999999999999</v>
          </cell>
          <cell r="P272">
            <v>27.01</v>
          </cell>
          <cell r="Q272">
            <v>2893.73</v>
          </cell>
        </row>
        <row r="273">
          <cell r="A273">
            <v>52140</v>
          </cell>
          <cell r="B273" t="str">
            <v>Tires</v>
          </cell>
          <cell r="E273">
            <v>11282.69</v>
          </cell>
          <cell r="F273">
            <v>1664.63</v>
          </cell>
          <cell r="G273">
            <v>5175.3999999999996</v>
          </cell>
          <cell r="H273">
            <v>8753.43</v>
          </cell>
          <cell r="I273">
            <v>9084.64</v>
          </cell>
          <cell r="J273">
            <v>1370.04</v>
          </cell>
          <cell r="K273">
            <v>8864.5</v>
          </cell>
          <cell r="L273">
            <v>438.2</v>
          </cell>
          <cell r="M273">
            <v>5010.1400000000003</v>
          </cell>
          <cell r="N273">
            <v>1896.06</v>
          </cell>
          <cell r="O273">
            <v>7161.25</v>
          </cell>
          <cell r="P273">
            <v>3395.56</v>
          </cell>
          <cell r="Q273">
            <v>64096.539999999994</v>
          </cell>
        </row>
        <row r="274">
          <cell r="A274">
            <v>52142</v>
          </cell>
          <cell r="B274" t="str">
            <v>Fuel Expense</v>
          </cell>
          <cell r="E274">
            <v>54158.289999999994</v>
          </cell>
          <cell r="F274">
            <v>50956.94</v>
          </cell>
          <cell r="G274">
            <v>60111.49</v>
          </cell>
          <cell r="H274">
            <v>62505</v>
          </cell>
          <cell r="I274">
            <v>58155.18</v>
          </cell>
          <cell r="J274">
            <v>61304.36</v>
          </cell>
          <cell r="K274">
            <v>60908.59</v>
          </cell>
          <cell r="L274">
            <v>64096.240000000005</v>
          </cell>
          <cell r="M274">
            <v>63144.08</v>
          </cell>
          <cell r="N274">
            <v>63868.340000000004</v>
          </cell>
          <cell r="O274">
            <v>56605.93</v>
          </cell>
          <cell r="P274">
            <v>67191.64</v>
          </cell>
          <cell r="Q274">
            <v>723006.08</v>
          </cell>
        </row>
        <row r="275">
          <cell r="A275">
            <v>52143</v>
          </cell>
          <cell r="B275" t="str">
            <v>Transmontagne Fuel</v>
          </cell>
          <cell r="E275">
            <v>0</v>
          </cell>
          <cell r="F275">
            <v>0</v>
          </cell>
          <cell r="G275">
            <v>0</v>
          </cell>
          <cell r="H275">
            <v>0</v>
          </cell>
          <cell r="I275">
            <v>0</v>
          </cell>
          <cell r="J275">
            <v>0</v>
          </cell>
          <cell r="K275">
            <v>0</v>
          </cell>
          <cell r="L275">
            <v>0</v>
          </cell>
          <cell r="M275">
            <v>0</v>
          </cell>
          <cell r="N275">
            <v>0</v>
          </cell>
          <cell r="O275">
            <v>0</v>
          </cell>
          <cell r="P275">
            <v>0</v>
          </cell>
          <cell r="Q275">
            <v>0</v>
          </cell>
        </row>
        <row r="276">
          <cell r="A276">
            <v>52144</v>
          </cell>
          <cell r="B276" t="str">
            <v>Urea Expense</v>
          </cell>
          <cell r="E276">
            <v>0</v>
          </cell>
          <cell r="F276">
            <v>0</v>
          </cell>
          <cell r="G276">
            <v>0</v>
          </cell>
          <cell r="H276">
            <v>0</v>
          </cell>
          <cell r="I276">
            <v>0</v>
          </cell>
          <cell r="J276">
            <v>0</v>
          </cell>
          <cell r="K276">
            <v>0</v>
          </cell>
          <cell r="L276">
            <v>0</v>
          </cell>
          <cell r="M276">
            <v>0</v>
          </cell>
          <cell r="N276">
            <v>0</v>
          </cell>
          <cell r="O276">
            <v>0</v>
          </cell>
          <cell r="P276">
            <v>0</v>
          </cell>
          <cell r="Q276">
            <v>0</v>
          </cell>
        </row>
        <row r="277">
          <cell r="A277">
            <v>52146</v>
          </cell>
          <cell r="B277" t="str">
            <v>Oil and Grease</v>
          </cell>
          <cell r="E277">
            <v>3179.71</v>
          </cell>
          <cell r="F277">
            <v>7401.66</v>
          </cell>
          <cell r="G277">
            <v>5696.15</v>
          </cell>
          <cell r="H277">
            <v>6990.25</v>
          </cell>
          <cell r="I277">
            <v>4918.58</v>
          </cell>
          <cell r="J277">
            <v>3341.27</v>
          </cell>
          <cell r="K277">
            <v>1599.94</v>
          </cell>
          <cell r="L277">
            <v>9095.31</v>
          </cell>
          <cell r="M277">
            <v>5629.35</v>
          </cell>
          <cell r="N277">
            <v>4937.97</v>
          </cell>
          <cell r="O277">
            <v>5285.37</v>
          </cell>
          <cell r="P277">
            <v>5402.36</v>
          </cell>
          <cell r="Q277">
            <v>63477.919999999998</v>
          </cell>
        </row>
        <row r="278">
          <cell r="A278">
            <v>52147</v>
          </cell>
          <cell r="B278" t="str">
            <v>Outside Repairs</v>
          </cell>
          <cell r="E278">
            <v>2520.1099999999997</v>
          </cell>
          <cell r="F278">
            <v>148.44</v>
          </cell>
          <cell r="G278">
            <v>4753.75</v>
          </cell>
          <cell r="H278">
            <v>2049.4</v>
          </cell>
          <cell r="I278">
            <v>568.04999999999995</v>
          </cell>
          <cell r="J278">
            <v>4319.34</v>
          </cell>
          <cell r="K278">
            <v>3088.65</v>
          </cell>
          <cell r="L278">
            <v>4131.92</v>
          </cell>
          <cell r="M278">
            <v>939.12</v>
          </cell>
          <cell r="N278">
            <v>4227.5600000000004</v>
          </cell>
          <cell r="O278">
            <v>38.909999999999997</v>
          </cell>
          <cell r="P278">
            <v>448.88</v>
          </cell>
          <cell r="Q278">
            <v>27234.129999999997</v>
          </cell>
        </row>
        <row r="279">
          <cell r="A279">
            <v>52148</v>
          </cell>
          <cell r="B279" t="str">
            <v>Allocated Exp In - District</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A280">
            <v>52149</v>
          </cell>
          <cell r="B280" t="str">
            <v>Allocated Exp In Out - District</v>
          </cell>
          <cell r="E280">
            <v>0</v>
          </cell>
          <cell r="F280">
            <v>0</v>
          </cell>
          <cell r="G280">
            <v>0</v>
          </cell>
          <cell r="H280">
            <v>0</v>
          </cell>
          <cell r="I280">
            <v>0</v>
          </cell>
          <cell r="J280">
            <v>0</v>
          </cell>
          <cell r="K280">
            <v>0</v>
          </cell>
          <cell r="L280">
            <v>0</v>
          </cell>
          <cell r="M280">
            <v>0</v>
          </cell>
          <cell r="N280">
            <v>0</v>
          </cell>
          <cell r="O280">
            <v>0</v>
          </cell>
          <cell r="P280">
            <v>0</v>
          </cell>
          <cell r="Q280">
            <v>0</v>
          </cell>
        </row>
        <row r="281">
          <cell r="A281">
            <v>52150</v>
          </cell>
          <cell r="B281" t="str">
            <v>Utilities</v>
          </cell>
          <cell r="E281">
            <v>1060.3800000000001</v>
          </cell>
          <cell r="F281">
            <v>764.22</v>
          </cell>
          <cell r="G281">
            <v>713.08</v>
          </cell>
          <cell r="H281">
            <v>617.6</v>
          </cell>
          <cell r="I281">
            <v>412.22</v>
          </cell>
          <cell r="J281">
            <v>355.41</v>
          </cell>
          <cell r="K281">
            <v>1187.46</v>
          </cell>
          <cell r="L281">
            <v>314.74</v>
          </cell>
          <cell r="M281">
            <v>291.92</v>
          </cell>
          <cell r="N281">
            <v>296.52999999999997</v>
          </cell>
          <cell r="O281">
            <v>545.01</v>
          </cell>
          <cell r="P281">
            <v>997.3</v>
          </cell>
          <cell r="Q281">
            <v>7555.87</v>
          </cell>
        </row>
        <row r="282">
          <cell r="A282">
            <v>52165</v>
          </cell>
          <cell r="B282" t="str">
            <v>Communications</v>
          </cell>
          <cell r="E282">
            <v>497.52</v>
          </cell>
          <cell r="F282">
            <v>509.58</v>
          </cell>
          <cell r="G282">
            <v>521.71</v>
          </cell>
          <cell r="H282">
            <v>497.47</v>
          </cell>
          <cell r="I282">
            <v>622.69000000000005</v>
          </cell>
          <cell r="J282">
            <v>534.09</v>
          </cell>
          <cell r="K282">
            <v>-388.32</v>
          </cell>
          <cell r="L282">
            <v>662.93</v>
          </cell>
          <cell r="M282">
            <v>678.76</v>
          </cell>
          <cell r="N282">
            <v>509.78</v>
          </cell>
          <cell r="O282">
            <v>678.67</v>
          </cell>
          <cell r="P282">
            <v>546.71</v>
          </cell>
          <cell r="Q282">
            <v>5871.59</v>
          </cell>
        </row>
        <row r="283">
          <cell r="A283">
            <v>52170</v>
          </cell>
          <cell r="B283" t="str">
            <v>Real Estate Rentals</v>
          </cell>
          <cell r="E283">
            <v>0</v>
          </cell>
          <cell r="F283">
            <v>0</v>
          </cell>
          <cell r="G283">
            <v>0</v>
          </cell>
          <cell r="H283">
            <v>0</v>
          </cell>
          <cell r="I283">
            <v>0</v>
          </cell>
          <cell r="J283">
            <v>0</v>
          </cell>
          <cell r="K283">
            <v>0</v>
          </cell>
          <cell r="L283">
            <v>0</v>
          </cell>
          <cell r="M283">
            <v>0</v>
          </cell>
          <cell r="N283">
            <v>0</v>
          </cell>
          <cell r="O283">
            <v>0</v>
          </cell>
          <cell r="P283">
            <v>0</v>
          </cell>
          <cell r="Q283">
            <v>0</v>
          </cell>
        </row>
        <row r="284">
          <cell r="A284">
            <v>52172</v>
          </cell>
          <cell r="B284" t="str">
            <v>Chassis Lease Expense</v>
          </cell>
          <cell r="E284">
            <v>0</v>
          </cell>
          <cell r="F284">
            <v>0</v>
          </cell>
          <cell r="G284">
            <v>0</v>
          </cell>
          <cell r="H284">
            <v>0</v>
          </cell>
          <cell r="I284">
            <v>0</v>
          </cell>
          <cell r="J284">
            <v>0</v>
          </cell>
          <cell r="K284">
            <v>0</v>
          </cell>
          <cell r="L284">
            <v>0</v>
          </cell>
          <cell r="M284">
            <v>0</v>
          </cell>
          <cell r="N284">
            <v>0</v>
          </cell>
          <cell r="O284">
            <v>0</v>
          </cell>
          <cell r="P284">
            <v>0</v>
          </cell>
          <cell r="Q284">
            <v>0</v>
          </cell>
        </row>
        <row r="285">
          <cell r="A285">
            <v>52175</v>
          </cell>
          <cell r="B285" t="str">
            <v>Equip/Vehicle Rental</v>
          </cell>
          <cell r="E285">
            <v>0</v>
          </cell>
          <cell r="F285">
            <v>0</v>
          </cell>
          <cell r="G285">
            <v>0</v>
          </cell>
          <cell r="H285">
            <v>0</v>
          </cell>
          <cell r="I285">
            <v>0</v>
          </cell>
          <cell r="J285">
            <v>0</v>
          </cell>
          <cell r="K285">
            <v>0</v>
          </cell>
          <cell r="L285">
            <v>0</v>
          </cell>
          <cell r="M285">
            <v>0</v>
          </cell>
          <cell r="N285">
            <v>0</v>
          </cell>
          <cell r="O285">
            <v>0</v>
          </cell>
          <cell r="P285">
            <v>0</v>
          </cell>
          <cell r="Q285">
            <v>0</v>
          </cell>
        </row>
        <row r="286">
          <cell r="A286">
            <v>52181</v>
          </cell>
          <cell r="B286" t="str">
            <v>Freight</v>
          </cell>
          <cell r="E286">
            <v>0</v>
          </cell>
          <cell r="F286">
            <v>0</v>
          </cell>
          <cell r="G286">
            <v>0</v>
          </cell>
          <cell r="H286">
            <v>0</v>
          </cell>
          <cell r="I286">
            <v>0</v>
          </cell>
          <cell r="J286">
            <v>0</v>
          </cell>
          <cell r="K286">
            <v>0</v>
          </cell>
          <cell r="L286">
            <v>0</v>
          </cell>
          <cell r="M286">
            <v>0</v>
          </cell>
          <cell r="N286">
            <v>0</v>
          </cell>
          <cell r="O286">
            <v>0</v>
          </cell>
          <cell r="P286">
            <v>0</v>
          </cell>
          <cell r="Q286">
            <v>0</v>
          </cell>
        </row>
        <row r="287">
          <cell r="A287">
            <v>52182</v>
          </cell>
          <cell r="B287" t="str">
            <v>Towing Expense</v>
          </cell>
          <cell r="E287">
            <v>243.9</v>
          </cell>
          <cell r="F287">
            <v>678.32</v>
          </cell>
          <cell r="G287">
            <v>518.41999999999996</v>
          </cell>
          <cell r="H287">
            <v>0</v>
          </cell>
          <cell r="I287">
            <v>0</v>
          </cell>
          <cell r="J287">
            <v>271</v>
          </cell>
          <cell r="K287">
            <v>0</v>
          </cell>
          <cell r="L287">
            <v>211.38</v>
          </cell>
          <cell r="M287">
            <v>563.67999999999995</v>
          </cell>
          <cell r="N287">
            <v>0</v>
          </cell>
          <cell r="O287">
            <v>0</v>
          </cell>
          <cell r="P287">
            <v>243.9</v>
          </cell>
          <cell r="Q287">
            <v>2730.6</v>
          </cell>
        </row>
        <row r="288">
          <cell r="A288">
            <v>52185</v>
          </cell>
          <cell r="B288" t="str">
            <v>Travel</v>
          </cell>
          <cell r="E288">
            <v>0</v>
          </cell>
          <cell r="F288">
            <v>0</v>
          </cell>
          <cell r="G288">
            <v>0</v>
          </cell>
          <cell r="H288">
            <v>0</v>
          </cell>
          <cell r="I288">
            <v>0</v>
          </cell>
          <cell r="J288">
            <v>0</v>
          </cell>
          <cell r="K288">
            <v>0</v>
          </cell>
          <cell r="L288">
            <v>0</v>
          </cell>
          <cell r="M288">
            <v>0</v>
          </cell>
          <cell r="N288">
            <v>397.98</v>
          </cell>
          <cell r="O288">
            <v>-397.98</v>
          </cell>
          <cell r="P288">
            <v>0</v>
          </cell>
          <cell r="Q288">
            <v>0</v>
          </cell>
        </row>
        <row r="289">
          <cell r="A289">
            <v>52200</v>
          </cell>
          <cell r="B289" t="str">
            <v>Office Supply and Equip</v>
          </cell>
          <cell r="E289">
            <v>100.76</v>
          </cell>
          <cell r="F289">
            <v>168.31</v>
          </cell>
          <cell r="G289">
            <v>81.760000000000005</v>
          </cell>
          <cell r="H289">
            <v>538.53</v>
          </cell>
          <cell r="I289">
            <v>50.95</v>
          </cell>
          <cell r="J289">
            <v>51.81</v>
          </cell>
          <cell r="K289">
            <v>0</v>
          </cell>
          <cell r="L289">
            <v>226.01</v>
          </cell>
          <cell r="M289">
            <v>51.5</v>
          </cell>
          <cell r="N289">
            <v>0</v>
          </cell>
          <cell r="O289">
            <v>556.91</v>
          </cell>
          <cell r="P289">
            <v>324.24</v>
          </cell>
          <cell r="Q289">
            <v>2150.7799999999997</v>
          </cell>
        </row>
        <row r="290">
          <cell r="A290">
            <v>52275</v>
          </cell>
          <cell r="B290" t="str">
            <v>Property Taxes</v>
          </cell>
          <cell r="E290">
            <v>0</v>
          </cell>
          <cell r="F290">
            <v>0</v>
          </cell>
          <cell r="G290">
            <v>0</v>
          </cell>
          <cell r="H290">
            <v>0</v>
          </cell>
          <cell r="I290">
            <v>0</v>
          </cell>
          <cell r="J290">
            <v>0</v>
          </cell>
          <cell r="K290">
            <v>0</v>
          </cell>
          <cell r="L290">
            <v>0</v>
          </cell>
          <cell r="M290">
            <v>0</v>
          </cell>
          <cell r="N290">
            <v>0</v>
          </cell>
          <cell r="O290">
            <v>0</v>
          </cell>
          <cell r="P290">
            <v>0</v>
          </cell>
          <cell r="Q290">
            <v>0</v>
          </cell>
        </row>
        <row r="291">
          <cell r="A291">
            <v>52335</v>
          </cell>
          <cell r="B291" t="str">
            <v>Miscellaneous</v>
          </cell>
          <cell r="E291">
            <v>9</v>
          </cell>
          <cell r="F291">
            <v>0</v>
          </cell>
          <cell r="G291">
            <v>4.5</v>
          </cell>
          <cell r="H291">
            <v>0</v>
          </cell>
          <cell r="I291">
            <v>0</v>
          </cell>
          <cell r="J291">
            <v>0</v>
          </cell>
          <cell r="K291">
            <v>0</v>
          </cell>
          <cell r="L291">
            <v>0</v>
          </cell>
          <cell r="M291">
            <v>0</v>
          </cell>
          <cell r="N291">
            <v>0</v>
          </cell>
          <cell r="O291">
            <v>0</v>
          </cell>
          <cell r="P291">
            <v>0</v>
          </cell>
          <cell r="Q291">
            <v>13.5</v>
          </cell>
        </row>
        <row r="292">
          <cell r="A292">
            <v>52900</v>
          </cell>
          <cell r="B292" t="str">
            <v>Capitalized Costs</v>
          </cell>
          <cell r="E292">
            <v>0</v>
          </cell>
          <cell r="F292">
            <v>0</v>
          </cell>
          <cell r="G292">
            <v>0</v>
          </cell>
          <cell r="H292">
            <v>0</v>
          </cell>
          <cell r="I292">
            <v>0</v>
          </cell>
          <cell r="J292">
            <v>0</v>
          </cell>
          <cell r="K292">
            <v>0</v>
          </cell>
          <cell r="L292">
            <v>0</v>
          </cell>
          <cell r="M292">
            <v>0</v>
          </cell>
          <cell r="N292">
            <v>0</v>
          </cell>
          <cell r="O292">
            <v>0</v>
          </cell>
          <cell r="P292">
            <v>0</v>
          </cell>
          <cell r="Q292">
            <v>0</v>
          </cell>
        </row>
        <row r="293">
          <cell r="A293">
            <v>52901</v>
          </cell>
          <cell r="B293" t="str">
            <v>Costs Awaiting Capitilization</v>
          </cell>
          <cell r="E293">
            <v>0</v>
          </cell>
          <cell r="F293">
            <v>0</v>
          </cell>
          <cell r="G293">
            <v>0</v>
          </cell>
          <cell r="H293">
            <v>0</v>
          </cell>
          <cell r="I293">
            <v>0</v>
          </cell>
          <cell r="J293">
            <v>0</v>
          </cell>
          <cell r="K293">
            <v>0</v>
          </cell>
          <cell r="L293">
            <v>0</v>
          </cell>
          <cell r="M293">
            <v>0</v>
          </cell>
          <cell r="N293">
            <v>0</v>
          </cell>
          <cell r="O293">
            <v>0</v>
          </cell>
          <cell r="P293">
            <v>0</v>
          </cell>
          <cell r="Q293">
            <v>0</v>
          </cell>
        </row>
        <row r="294">
          <cell r="A294">
            <v>52998</v>
          </cell>
          <cell r="B294" t="str">
            <v>Allocation Out - District</v>
          </cell>
          <cell r="E294">
            <v>0</v>
          </cell>
          <cell r="F294">
            <v>0</v>
          </cell>
          <cell r="G294">
            <v>0</v>
          </cell>
          <cell r="H294">
            <v>0</v>
          </cell>
          <cell r="I294">
            <v>0</v>
          </cell>
          <cell r="J294">
            <v>0</v>
          </cell>
          <cell r="K294">
            <v>0</v>
          </cell>
          <cell r="L294">
            <v>0</v>
          </cell>
          <cell r="M294">
            <v>0</v>
          </cell>
          <cell r="N294">
            <v>0</v>
          </cell>
          <cell r="O294">
            <v>0</v>
          </cell>
          <cell r="P294">
            <v>0</v>
          </cell>
          <cell r="Q294">
            <v>0</v>
          </cell>
        </row>
        <row r="295">
          <cell r="A295">
            <v>52999</v>
          </cell>
          <cell r="B295" t="str">
            <v>Allocation Out - Out District</v>
          </cell>
          <cell r="E295">
            <v>0</v>
          </cell>
          <cell r="F295">
            <v>0</v>
          </cell>
          <cell r="G295">
            <v>0</v>
          </cell>
          <cell r="H295">
            <v>0</v>
          </cell>
          <cell r="I295">
            <v>0</v>
          </cell>
          <cell r="J295">
            <v>0</v>
          </cell>
          <cell r="K295">
            <v>0</v>
          </cell>
          <cell r="L295">
            <v>0</v>
          </cell>
          <cell r="M295">
            <v>0</v>
          </cell>
          <cell r="N295">
            <v>0</v>
          </cell>
          <cell r="O295">
            <v>0</v>
          </cell>
          <cell r="P295">
            <v>0</v>
          </cell>
          <cell r="Q295">
            <v>0</v>
          </cell>
        </row>
        <row r="296">
          <cell r="A296" t="str">
            <v>Total Truck Variable</v>
          </cell>
          <cell r="E296">
            <v>126472.12</v>
          </cell>
          <cell r="F296">
            <v>122567.03000000001</v>
          </cell>
          <cell r="G296">
            <v>139178.57</v>
          </cell>
          <cell r="H296">
            <v>151762.04999999999</v>
          </cell>
          <cell r="I296">
            <v>127181.98000000001</v>
          </cell>
          <cell r="J296">
            <v>125282.85</v>
          </cell>
          <cell r="K296">
            <v>127964.48999999999</v>
          </cell>
          <cell r="L296">
            <v>128791.74</v>
          </cell>
          <cell r="M296">
            <v>125167.81</v>
          </cell>
          <cell r="N296">
            <v>121736.34</v>
          </cell>
          <cell r="O296">
            <v>127259.88000000002</v>
          </cell>
          <cell r="P296">
            <v>136649.02999999997</v>
          </cell>
          <cell r="Q296">
            <v>1560013.8900000001</v>
          </cell>
        </row>
        <row r="298">
          <cell r="A298" t="str">
            <v>Container</v>
          </cell>
        </row>
        <row r="299">
          <cell r="A299">
            <v>54148</v>
          </cell>
          <cell r="B299" t="str">
            <v>Allocation In - District</v>
          </cell>
          <cell r="E299">
            <v>0</v>
          </cell>
          <cell r="F299">
            <v>0</v>
          </cell>
          <cell r="G299">
            <v>0</v>
          </cell>
          <cell r="H299">
            <v>0</v>
          </cell>
          <cell r="I299">
            <v>0</v>
          </cell>
          <cell r="J299">
            <v>0</v>
          </cell>
          <cell r="K299">
            <v>0</v>
          </cell>
          <cell r="L299">
            <v>0</v>
          </cell>
          <cell r="M299">
            <v>0</v>
          </cell>
          <cell r="N299">
            <v>0</v>
          </cell>
          <cell r="O299">
            <v>0</v>
          </cell>
          <cell r="P299">
            <v>0</v>
          </cell>
          <cell r="Q299">
            <v>0</v>
          </cell>
        </row>
        <row r="300">
          <cell r="A300">
            <v>54149</v>
          </cell>
          <cell r="B300" t="str">
            <v>Allocation In - Out District</v>
          </cell>
          <cell r="E300">
            <v>0</v>
          </cell>
          <cell r="F300">
            <v>0</v>
          </cell>
          <cell r="G300">
            <v>0</v>
          </cell>
          <cell r="H300">
            <v>0</v>
          </cell>
          <cell r="I300">
            <v>0</v>
          </cell>
          <cell r="J300">
            <v>0</v>
          </cell>
          <cell r="K300">
            <v>0</v>
          </cell>
          <cell r="L300">
            <v>0</v>
          </cell>
          <cell r="M300">
            <v>0</v>
          </cell>
          <cell r="N300">
            <v>0</v>
          </cell>
          <cell r="O300">
            <v>0</v>
          </cell>
          <cell r="P300">
            <v>0</v>
          </cell>
          <cell r="Q300">
            <v>0</v>
          </cell>
        </row>
        <row r="301">
          <cell r="A301">
            <v>54175</v>
          </cell>
          <cell r="B301" t="str">
            <v>Equipment/Vehicle Rental</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v>54275</v>
          </cell>
          <cell r="B302" t="str">
            <v>Property Taxes</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v>54335</v>
          </cell>
          <cell r="B303" t="str">
            <v>Miscellaneous</v>
          </cell>
          <cell r="E303">
            <v>0</v>
          </cell>
          <cell r="F303">
            <v>0</v>
          </cell>
          <cell r="G303">
            <v>0</v>
          </cell>
          <cell r="H303">
            <v>0</v>
          </cell>
          <cell r="I303">
            <v>0</v>
          </cell>
          <cell r="J303">
            <v>0</v>
          </cell>
          <cell r="K303">
            <v>0</v>
          </cell>
          <cell r="L303">
            <v>0</v>
          </cell>
          <cell r="M303">
            <v>0</v>
          </cell>
          <cell r="N303">
            <v>0</v>
          </cell>
          <cell r="O303">
            <v>0</v>
          </cell>
          <cell r="P303">
            <v>0</v>
          </cell>
          <cell r="Q303">
            <v>0</v>
          </cell>
        </row>
        <row r="304">
          <cell r="A304">
            <v>54998</v>
          </cell>
          <cell r="B304" t="str">
            <v>Allocation Out - District</v>
          </cell>
          <cell r="E304">
            <v>0</v>
          </cell>
          <cell r="F304">
            <v>0</v>
          </cell>
          <cell r="G304">
            <v>0</v>
          </cell>
          <cell r="H304">
            <v>0</v>
          </cell>
          <cell r="I304">
            <v>0</v>
          </cell>
          <cell r="J304">
            <v>0</v>
          </cell>
          <cell r="K304">
            <v>0</v>
          </cell>
          <cell r="L304">
            <v>0</v>
          </cell>
          <cell r="M304">
            <v>0</v>
          </cell>
          <cell r="N304">
            <v>0</v>
          </cell>
          <cell r="O304">
            <v>0</v>
          </cell>
          <cell r="P304">
            <v>0</v>
          </cell>
          <cell r="Q304">
            <v>0</v>
          </cell>
        </row>
        <row r="305">
          <cell r="A305">
            <v>54999</v>
          </cell>
          <cell r="B305" t="str">
            <v>Allocation Out - Out District</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v>55010</v>
          </cell>
          <cell r="B306" t="str">
            <v>Salaries</v>
          </cell>
          <cell r="E306">
            <v>0</v>
          </cell>
          <cell r="F306">
            <v>0</v>
          </cell>
          <cell r="G306">
            <v>0</v>
          </cell>
          <cell r="H306">
            <v>0</v>
          </cell>
          <cell r="I306">
            <v>0</v>
          </cell>
          <cell r="J306">
            <v>0</v>
          </cell>
          <cell r="K306">
            <v>0</v>
          </cell>
          <cell r="L306">
            <v>0</v>
          </cell>
          <cell r="M306">
            <v>0</v>
          </cell>
          <cell r="N306">
            <v>0</v>
          </cell>
          <cell r="O306">
            <v>0</v>
          </cell>
          <cell r="P306">
            <v>0</v>
          </cell>
          <cell r="Q306">
            <v>0</v>
          </cell>
        </row>
        <row r="307">
          <cell r="A307">
            <v>55020</v>
          </cell>
          <cell r="B307" t="str">
            <v>Wages Regular</v>
          </cell>
          <cell r="E307">
            <v>10121.69</v>
          </cell>
          <cell r="F307">
            <v>8242.4699999999993</v>
          </cell>
          <cell r="G307">
            <v>12061.67</v>
          </cell>
          <cell r="H307">
            <v>10915.7</v>
          </cell>
          <cell r="I307">
            <v>8008.44</v>
          </cell>
          <cell r="J307">
            <v>8531.7900000000009</v>
          </cell>
          <cell r="K307">
            <v>9525.08</v>
          </cell>
          <cell r="L307">
            <v>11641.49</v>
          </cell>
          <cell r="M307">
            <v>9358.9</v>
          </cell>
          <cell r="N307">
            <v>9463.3700000000008</v>
          </cell>
          <cell r="O307">
            <v>10355.24</v>
          </cell>
          <cell r="P307">
            <v>9802.01</v>
          </cell>
          <cell r="Q307">
            <v>118027.84999999999</v>
          </cell>
        </row>
        <row r="308">
          <cell r="A308">
            <v>55025</v>
          </cell>
          <cell r="B308" t="str">
            <v>Wages O.T.</v>
          </cell>
          <cell r="E308">
            <v>636.62</v>
          </cell>
          <cell r="F308">
            <v>425.9</v>
          </cell>
          <cell r="G308">
            <v>278.45999999999998</v>
          </cell>
          <cell r="H308">
            <v>1269.6099999999999</v>
          </cell>
          <cell r="I308">
            <v>580.07000000000005</v>
          </cell>
          <cell r="J308">
            <v>803.54</v>
          </cell>
          <cell r="K308">
            <v>467.98</v>
          </cell>
          <cell r="L308">
            <v>832.02</v>
          </cell>
          <cell r="M308">
            <v>17.989999999999998</v>
          </cell>
          <cell r="N308">
            <v>412.16</v>
          </cell>
          <cell r="O308">
            <v>650.38</v>
          </cell>
          <cell r="P308">
            <v>65.599999999999994</v>
          </cell>
          <cell r="Q308">
            <v>6440.3300000000008</v>
          </cell>
        </row>
        <row r="309">
          <cell r="A309">
            <v>55035</v>
          </cell>
          <cell r="B309" t="str">
            <v>Safety Bonuses</v>
          </cell>
          <cell r="E309">
            <v>0</v>
          </cell>
          <cell r="F309">
            <v>0</v>
          </cell>
          <cell r="G309">
            <v>0</v>
          </cell>
          <cell r="H309">
            <v>0</v>
          </cell>
          <cell r="I309">
            <v>0</v>
          </cell>
          <cell r="J309">
            <v>0</v>
          </cell>
          <cell r="K309">
            <v>0</v>
          </cell>
          <cell r="L309">
            <v>0</v>
          </cell>
          <cell r="M309">
            <v>0</v>
          </cell>
          <cell r="N309">
            <v>0</v>
          </cell>
          <cell r="O309">
            <v>0</v>
          </cell>
          <cell r="P309">
            <v>0</v>
          </cell>
          <cell r="Q309">
            <v>0</v>
          </cell>
        </row>
        <row r="310">
          <cell r="A310">
            <v>55036</v>
          </cell>
          <cell r="B310" t="str">
            <v>Other Bonus/Commission - Non-Safety</v>
          </cell>
          <cell r="E310">
            <v>0</v>
          </cell>
          <cell r="F310">
            <v>0</v>
          </cell>
          <cell r="G310">
            <v>0</v>
          </cell>
          <cell r="H310">
            <v>0</v>
          </cell>
          <cell r="I310">
            <v>0</v>
          </cell>
          <cell r="J310">
            <v>0</v>
          </cell>
          <cell r="K310">
            <v>0</v>
          </cell>
          <cell r="L310">
            <v>0</v>
          </cell>
          <cell r="M310">
            <v>0</v>
          </cell>
          <cell r="N310">
            <v>0</v>
          </cell>
          <cell r="O310">
            <v>0</v>
          </cell>
          <cell r="P310">
            <v>0</v>
          </cell>
          <cell r="Q310">
            <v>0</v>
          </cell>
        </row>
        <row r="311">
          <cell r="A311">
            <v>55045</v>
          </cell>
          <cell r="B311" t="str">
            <v>Contract Labor</v>
          </cell>
          <cell r="E311">
            <v>0</v>
          </cell>
          <cell r="F311">
            <v>0</v>
          </cell>
          <cell r="G311">
            <v>0</v>
          </cell>
          <cell r="H311">
            <v>0</v>
          </cell>
          <cell r="I311">
            <v>0</v>
          </cell>
          <cell r="J311">
            <v>0</v>
          </cell>
          <cell r="K311">
            <v>0</v>
          </cell>
          <cell r="L311">
            <v>0</v>
          </cell>
          <cell r="M311">
            <v>0</v>
          </cell>
          <cell r="N311">
            <v>0</v>
          </cell>
          <cell r="O311">
            <v>0</v>
          </cell>
          <cell r="P311">
            <v>0</v>
          </cell>
          <cell r="Q311">
            <v>0</v>
          </cell>
        </row>
        <row r="312">
          <cell r="A312">
            <v>55050</v>
          </cell>
          <cell r="B312" t="str">
            <v>Payroll Taxes</v>
          </cell>
          <cell r="E312">
            <v>1302.32</v>
          </cell>
          <cell r="F312">
            <v>934.4</v>
          </cell>
          <cell r="G312">
            <v>1150.47</v>
          </cell>
          <cell r="H312">
            <v>1167.9000000000001</v>
          </cell>
          <cell r="I312">
            <v>860.19</v>
          </cell>
          <cell r="J312">
            <v>884.97</v>
          </cell>
          <cell r="K312">
            <v>1058.24</v>
          </cell>
          <cell r="L312">
            <v>1180.19</v>
          </cell>
          <cell r="M312">
            <v>1055.3399999999999</v>
          </cell>
          <cell r="N312">
            <v>1038.93</v>
          </cell>
          <cell r="O312">
            <v>1185.43</v>
          </cell>
          <cell r="P312">
            <v>525.12</v>
          </cell>
          <cell r="Q312">
            <v>12343.500000000002</v>
          </cell>
        </row>
        <row r="313">
          <cell r="A313">
            <v>55060</v>
          </cell>
          <cell r="B313" t="str">
            <v>Group Insurance</v>
          </cell>
          <cell r="E313">
            <v>2215</v>
          </cell>
          <cell r="F313">
            <v>2215</v>
          </cell>
          <cell r="G313">
            <v>1935</v>
          </cell>
          <cell r="H313">
            <v>2495</v>
          </cell>
          <cell r="I313">
            <v>2215</v>
          </cell>
          <cell r="J313">
            <v>1919</v>
          </cell>
          <cell r="K313">
            <v>1919</v>
          </cell>
          <cell r="L313">
            <v>1919</v>
          </cell>
          <cell r="M313">
            <v>1691</v>
          </cell>
          <cell r="N313">
            <v>2147</v>
          </cell>
          <cell r="O313">
            <v>1711</v>
          </cell>
          <cell r="P313">
            <v>2215</v>
          </cell>
          <cell r="Q313">
            <v>24596</v>
          </cell>
        </row>
        <row r="314">
          <cell r="A314">
            <v>55065</v>
          </cell>
          <cell r="B314" t="str">
            <v>Vacation Pay</v>
          </cell>
          <cell r="E314">
            <v>303.81</v>
          </cell>
          <cell r="F314">
            <v>1016.29</v>
          </cell>
          <cell r="G314">
            <v>-198.06</v>
          </cell>
          <cell r="H314">
            <v>1145.3599999999999</v>
          </cell>
          <cell r="I314">
            <v>1042.8699999999999</v>
          </cell>
          <cell r="J314">
            <v>-719.54</v>
          </cell>
          <cell r="K314">
            <v>1222.3399999999999</v>
          </cell>
          <cell r="L314">
            <v>925.15</v>
          </cell>
          <cell r="M314">
            <v>1907.53</v>
          </cell>
          <cell r="N314">
            <v>789.75</v>
          </cell>
          <cell r="O314">
            <v>394.38</v>
          </cell>
          <cell r="P314">
            <v>930.27</v>
          </cell>
          <cell r="Q314">
            <v>8760.15</v>
          </cell>
        </row>
        <row r="315">
          <cell r="A315">
            <v>55070</v>
          </cell>
          <cell r="B315" t="str">
            <v>Sick Pay</v>
          </cell>
          <cell r="E315">
            <v>255.74</v>
          </cell>
          <cell r="F315">
            <v>163.92</v>
          </cell>
          <cell r="G315">
            <v>253.25</v>
          </cell>
          <cell r="H315">
            <v>-42.31</v>
          </cell>
          <cell r="I315">
            <v>0</v>
          </cell>
          <cell r="J315">
            <v>317.39999999999998</v>
          </cell>
          <cell r="K315">
            <v>165.6</v>
          </cell>
          <cell r="L315">
            <v>-138</v>
          </cell>
          <cell r="M315">
            <v>138</v>
          </cell>
          <cell r="N315">
            <v>216.36</v>
          </cell>
          <cell r="O315">
            <v>0</v>
          </cell>
          <cell r="P315">
            <v>317.60000000000002</v>
          </cell>
          <cell r="Q315">
            <v>1647.56</v>
          </cell>
        </row>
        <row r="316">
          <cell r="A316">
            <v>55086</v>
          </cell>
          <cell r="B316" t="str">
            <v>Safety and Training</v>
          </cell>
          <cell r="E316">
            <v>0</v>
          </cell>
          <cell r="F316">
            <v>0</v>
          </cell>
          <cell r="G316">
            <v>0</v>
          </cell>
          <cell r="H316">
            <v>34.299999999999997</v>
          </cell>
          <cell r="I316">
            <v>29.01</v>
          </cell>
          <cell r="J316">
            <v>0</v>
          </cell>
          <cell r="K316">
            <v>0</v>
          </cell>
          <cell r="L316">
            <v>1292.83</v>
          </cell>
          <cell r="M316">
            <v>425.23</v>
          </cell>
          <cell r="N316">
            <v>50</v>
          </cell>
          <cell r="O316">
            <v>0</v>
          </cell>
          <cell r="P316">
            <v>0</v>
          </cell>
          <cell r="Q316">
            <v>1831.37</v>
          </cell>
        </row>
        <row r="317">
          <cell r="A317">
            <v>55090</v>
          </cell>
          <cell r="B317" t="str">
            <v>Uniforms</v>
          </cell>
          <cell r="E317">
            <v>711.08</v>
          </cell>
          <cell r="F317">
            <v>516.91999999999996</v>
          </cell>
          <cell r="G317">
            <v>548.66</v>
          </cell>
          <cell r="H317">
            <v>420.37</v>
          </cell>
          <cell r="I317">
            <v>237.53</v>
          </cell>
          <cell r="J317">
            <v>620.41999999999996</v>
          </cell>
          <cell r="K317">
            <v>488.2</v>
          </cell>
          <cell r="L317">
            <v>1071.5999999999999</v>
          </cell>
          <cell r="M317">
            <v>360.8</v>
          </cell>
          <cell r="N317">
            <v>378.21</v>
          </cell>
          <cell r="O317">
            <v>414.33</v>
          </cell>
          <cell r="P317">
            <v>378.31</v>
          </cell>
          <cell r="Q317">
            <v>6146.43</v>
          </cell>
        </row>
        <row r="318">
          <cell r="A318">
            <v>55115</v>
          </cell>
          <cell r="B318" t="str">
            <v>Pension and Profit Sharing</v>
          </cell>
          <cell r="E318">
            <v>75.61</v>
          </cell>
          <cell r="F318">
            <v>80.2</v>
          </cell>
          <cell r="G318">
            <v>115.17</v>
          </cell>
          <cell r="H318">
            <v>81.77</v>
          </cell>
          <cell r="I318">
            <v>90.46</v>
          </cell>
          <cell r="J318">
            <v>86.97</v>
          </cell>
          <cell r="K318">
            <v>86.46</v>
          </cell>
          <cell r="L318">
            <v>85.09</v>
          </cell>
          <cell r="M318">
            <v>75.69</v>
          </cell>
          <cell r="N318">
            <v>120.4</v>
          </cell>
          <cell r="O318">
            <v>78.64</v>
          </cell>
          <cell r="P318">
            <v>73.08</v>
          </cell>
          <cell r="Q318">
            <v>1049.54</v>
          </cell>
        </row>
        <row r="319">
          <cell r="A319">
            <v>55116</v>
          </cell>
          <cell r="B319" t="str">
            <v>Union Benefit Expense</v>
          </cell>
          <cell r="E319">
            <v>0</v>
          </cell>
          <cell r="F319">
            <v>0</v>
          </cell>
          <cell r="G319">
            <v>0</v>
          </cell>
          <cell r="H319">
            <v>0</v>
          </cell>
          <cell r="I319">
            <v>0</v>
          </cell>
          <cell r="J319">
            <v>0</v>
          </cell>
          <cell r="K319">
            <v>0</v>
          </cell>
          <cell r="L319">
            <v>0</v>
          </cell>
          <cell r="M319">
            <v>0</v>
          </cell>
          <cell r="N319">
            <v>0</v>
          </cell>
          <cell r="O319">
            <v>0</v>
          </cell>
          <cell r="P319">
            <v>0</v>
          </cell>
          <cell r="Q319">
            <v>0</v>
          </cell>
        </row>
        <row r="320">
          <cell r="A320">
            <v>55117</v>
          </cell>
          <cell r="B320" t="str">
            <v>Union Pension</v>
          </cell>
          <cell r="E320">
            <v>0</v>
          </cell>
          <cell r="F320">
            <v>0</v>
          </cell>
          <cell r="G320">
            <v>0</v>
          </cell>
          <cell r="H320">
            <v>0</v>
          </cell>
          <cell r="I320">
            <v>0</v>
          </cell>
          <cell r="J320">
            <v>0</v>
          </cell>
          <cell r="K320">
            <v>0</v>
          </cell>
          <cell r="L320">
            <v>0</v>
          </cell>
          <cell r="M320">
            <v>0</v>
          </cell>
          <cell r="N320">
            <v>0</v>
          </cell>
          <cell r="O320">
            <v>0</v>
          </cell>
          <cell r="P320">
            <v>0</v>
          </cell>
          <cell r="Q320">
            <v>0</v>
          </cell>
        </row>
        <row r="321">
          <cell r="A321">
            <v>55120</v>
          </cell>
          <cell r="B321" t="str">
            <v>Parts and Materials</v>
          </cell>
          <cell r="E321">
            <v>6822.4</v>
          </cell>
          <cell r="F321">
            <v>7408.98</v>
          </cell>
          <cell r="G321">
            <v>6676.59</v>
          </cell>
          <cell r="H321">
            <v>10883.54</v>
          </cell>
          <cell r="I321">
            <v>6756.74</v>
          </cell>
          <cell r="J321">
            <v>6992.66</v>
          </cell>
          <cell r="K321">
            <v>7598.15</v>
          </cell>
          <cell r="L321">
            <v>6124.07</v>
          </cell>
          <cell r="M321">
            <v>6075.32</v>
          </cell>
          <cell r="N321">
            <v>1985.95</v>
          </cell>
          <cell r="O321">
            <v>4110.71</v>
          </cell>
          <cell r="P321">
            <v>5007.25</v>
          </cell>
          <cell r="Q321">
            <v>76442.360000000015</v>
          </cell>
        </row>
        <row r="322">
          <cell r="A322">
            <v>55125</v>
          </cell>
          <cell r="B322" t="str">
            <v>Operating Supplies</v>
          </cell>
          <cell r="E322">
            <v>208.43</v>
          </cell>
          <cell r="F322">
            <v>96</v>
          </cell>
          <cell r="G322">
            <v>0</v>
          </cell>
          <cell r="H322">
            <v>269.91000000000003</v>
          </cell>
          <cell r="I322">
            <v>134.9</v>
          </cell>
          <cell r="J322">
            <v>0</v>
          </cell>
          <cell r="K322">
            <v>0</v>
          </cell>
          <cell r="L322">
            <v>242.16</v>
          </cell>
          <cell r="M322">
            <v>0</v>
          </cell>
          <cell r="N322">
            <v>0</v>
          </cell>
          <cell r="O322">
            <v>0</v>
          </cell>
          <cell r="P322">
            <v>0</v>
          </cell>
          <cell r="Q322">
            <v>951.4</v>
          </cell>
        </row>
        <row r="323">
          <cell r="A323">
            <v>55135</v>
          </cell>
          <cell r="B323" t="str">
            <v>Equipment and Maint Repair</v>
          </cell>
          <cell r="E323">
            <v>0</v>
          </cell>
          <cell r="F323">
            <v>107.12</v>
          </cell>
          <cell r="G323">
            <v>103.06</v>
          </cell>
          <cell r="H323">
            <v>127.6</v>
          </cell>
          <cell r="I323">
            <v>177.2</v>
          </cell>
          <cell r="J323">
            <v>0</v>
          </cell>
          <cell r="K323">
            <v>402.9</v>
          </cell>
          <cell r="L323">
            <v>0</v>
          </cell>
          <cell r="M323">
            <v>1045.6400000000001</v>
          </cell>
          <cell r="N323">
            <v>613.79999999999995</v>
          </cell>
          <cell r="O323">
            <v>0.01</v>
          </cell>
          <cell r="P323">
            <v>0</v>
          </cell>
          <cell r="Q323">
            <v>2577.33</v>
          </cell>
        </row>
        <row r="324">
          <cell r="A324">
            <v>55140</v>
          </cell>
          <cell r="B324" t="str">
            <v>Tires</v>
          </cell>
          <cell r="E324">
            <v>0</v>
          </cell>
          <cell r="F324">
            <v>0</v>
          </cell>
          <cell r="G324">
            <v>0</v>
          </cell>
          <cell r="H324">
            <v>0</v>
          </cell>
          <cell r="I324">
            <v>0</v>
          </cell>
          <cell r="J324">
            <v>0</v>
          </cell>
          <cell r="K324">
            <v>0</v>
          </cell>
          <cell r="L324">
            <v>0</v>
          </cell>
          <cell r="M324">
            <v>0</v>
          </cell>
          <cell r="N324">
            <v>0</v>
          </cell>
          <cell r="O324">
            <v>0</v>
          </cell>
          <cell r="P324">
            <v>0</v>
          </cell>
          <cell r="Q324">
            <v>0</v>
          </cell>
        </row>
        <row r="325">
          <cell r="A325">
            <v>55142</v>
          </cell>
          <cell r="B325" t="str">
            <v>Fuel Expense</v>
          </cell>
          <cell r="E325">
            <v>0</v>
          </cell>
          <cell r="F325">
            <v>0</v>
          </cell>
          <cell r="G325">
            <v>0</v>
          </cell>
          <cell r="H325">
            <v>0</v>
          </cell>
          <cell r="I325">
            <v>0</v>
          </cell>
          <cell r="J325">
            <v>0</v>
          </cell>
          <cell r="K325">
            <v>0</v>
          </cell>
          <cell r="L325">
            <v>0</v>
          </cell>
          <cell r="M325">
            <v>0</v>
          </cell>
          <cell r="N325">
            <v>0</v>
          </cell>
          <cell r="O325">
            <v>0</v>
          </cell>
          <cell r="P325">
            <v>0</v>
          </cell>
          <cell r="Q325">
            <v>0</v>
          </cell>
        </row>
        <row r="326">
          <cell r="A326">
            <v>55143</v>
          </cell>
          <cell r="B326" t="str">
            <v>Corporate Medical Waste Supplies</v>
          </cell>
          <cell r="E326">
            <v>0</v>
          </cell>
          <cell r="F326">
            <v>0</v>
          </cell>
          <cell r="G326">
            <v>0</v>
          </cell>
          <cell r="H326">
            <v>0</v>
          </cell>
          <cell r="I326">
            <v>0</v>
          </cell>
          <cell r="J326">
            <v>0</v>
          </cell>
          <cell r="K326">
            <v>0</v>
          </cell>
          <cell r="L326">
            <v>0</v>
          </cell>
          <cell r="M326">
            <v>0</v>
          </cell>
          <cell r="N326">
            <v>0</v>
          </cell>
          <cell r="O326">
            <v>0</v>
          </cell>
          <cell r="P326">
            <v>0</v>
          </cell>
          <cell r="Q326">
            <v>0</v>
          </cell>
        </row>
        <row r="327">
          <cell r="A327">
            <v>55146</v>
          </cell>
          <cell r="B327" t="str">
            <v>Oil and Grease</v>
          </cell>
          <cell r="E327">
            <v>0</v>
          </cell>
          <cell r="F327">
            <v>0</v>
          </cell>
          <cell r="G327">
            <v>0</v>
          </cell>
          <cell r="H327">
            <v>0</v>
          </cell>
          <cell r="I327">
            <v>0</v>
          </cell>
          <cell r="J327">
            <v>0</v>
          </cell>
          <cell r="K327">
            <v>0</v>
          </cell>
          <cell r="L327">
            <v>0</v>
          </cell>
          <cell r="M327">
            <v>0</v>
          </cell>
          <cell r="N327">
            <v>0</v>
          </cell>
          <cell r="O327">
            <v>0</v>
          </cell>
          <cell r="P327">
            <v>0</v>
          </cell>
          <cell r="Q327">
            <v>0</v>
          </cell>
        </row>
        <row r="328">
          <cell r="A328">
            <v>55147</v>
          </cell>
          <cell r="B328" t="str">
            <v>Outside Repairs</v>
          </cell>
          <cell r="E328">
            <v>0</v>
          </cell>
          <cell r="F328">
            <v>0</v>
          </cell>
          <cell r="G328">
            <v>0</v>
          </cell>
          <cell r="H328">
            <v>0</v>
          </cell>
          <cell r="I328">
            <v>0</v>
          </cell>
          <cell r="J328">
            <v>0</v>
          </cell>
          <cell r="K328">
            <v>0</v>
          </cell>
          <cell r="L328">
            <v>0</v>
          </cell>
          <cell r="M328">
            <v>0</v>
          </cell>
          <cell r="N328">
            <v>0</v>
          </cell>
          <cell r="O328">
            <v>0</v>
          </cell>
          <cell r="P328">
            <v>0</v>
          </cell>
          <cell r="Q328">
            <v>0</v>
          </cell>
        </row>
        <row r="329">
          <cell r="A329">
            <v>55148</v>
          </cell>
          <cell r="B329" t="str">
            <v>Allocated Exp In - District</v>
          </cell>
          <cell r="E329">
            <v>0</v>
          </cell>
          <cell r="F329">
            <v>0</v>
          </cell>
          <cell r="G329">
            <v>0</v>
          </cell>
          <cell r="H329">
            <v>0</v>
          </cell>
          <cell r="I329">
            <v>0</v>
          </cell>
          <cell r="J329">
            <v>0</v>
          </cell>
          <cell r="K329">
            <v>0</v>
          </cell>
          <cell r="L329">
            <v>0</v>
          </cell>
          <cell r="M329">
            <v>0</v>
          </cell>
          <cell r="N329">
            <v>0</v>
          </cell>
          <cell r="O329">
            <v>0</v>
          </cell>
          <cell r="P329">
            <v>0</v>
          </cell>
          <cell r="Q329">
            <v>0</v>
          </cell>
        </row>
        <row r="330">
          <cell r="A330">
            <v>55149</v>
          </cell>
          <cell r="B330" t="str">
            <v>Allocated Exp In Out - District</v>
          </cell>
          <cell r="E330">
            <v>0</v>
          </cell>
          <cell r="F330">
            <v>0</v>
          </cell>
          <cell r="G330">
            <v>0</v>
          </cell>
          <cell r="H330">
            <v>0</v>
          </cell>
          <cell r="I330">
            <v>0</v>
          </cell>
          <cell r="J330">
            <v>0</v>
          </cell>
          <cell r="K330">
            <v>0</v>
          </cell>
          <cell r="L330">
            <v>0</v>
          </cell>
          <cell r="M330">
            <v>0</v>
          </cell>
          <cell r="N330">
            <v>0</v>
          </cell>
          <cell r="O330">
            <v>0</v>
          </cell>
          <cell r="P330">
            <v>0</v>
          </cell>
          <cell r="Q330">
            <v>0</v>
          </cell>
        </row>
        <row r="331">
          <cell r="A331">
            <v>55150</v>
          </cell>
          <cell r="B331" t="str">
            <v>Utilities</v>
          </cell>
          <cell r="E331">
            <v>145.91</v>
          </cell>
          <cell r="F331">
            <v>170</v>
          </cell>
          <cell r="G331">
            <v>160.13999999999999</v>
          </cell>
          <cell r="H331">
            <v>153.57</v>
          </cell>
          <cell r="I331">
            <v>132.77000000000001</v>
          </cell>
          <cell r="J331">
            <v>124.01</v>
          </cell>
          <cell r="K331">
            <v>109.77</v>
          </cell>
          <cell r="L331">
            <v>522.32000000000005</v>
          </cell>
          <cell r="M331">
            <v>123.5</v>
          </cell>
          <cell r="N331">
            <v>114.69</v>
          </cell>
          <cell r="O331">
            <v>122.68</v>
          </cell>
          <cell r="P331">
            <v>122.68</v>
          </cell>
          <cell r="Q331">
            <v>2002.04</v>
          </cell>
        </row>
        <row r="332">
          <cell r="A332">
            <v>55181</v>
          </cell>
          <cell r="B332" t="str">
            <v>Freight</v>
          </cell>
          <cell r="E332">
            <v>0</v>
          </cell>
          <cell r="F332">
            <v>0</v>
          </cell>
          <cell r="G332">
            <v>0</v>
          </cell>
          <cell r="H332">
            <v>0</v>
          </cell>
          <cell r="I332">
            <v>0</v>
          </cell>
          <cell r="J332">
            <v>0</v>
          </cell>
          <cell r="K332">
            <v>0</v>
          </cell>
          <cell r="L332">
            <v>0</v>
          </cell>
          <cell r="M332">
            <v>0</v>
          </cell>
          <cell r="N332">
            <v>0</v>
          </cell>
          <cell r="O332">
            <v>0</v>
          </cell>
          <cell r="P332">
            <v>0</v>
          </cell>
          <cell r="Q332">
            <v>0</v>
          </cell>
        </row>
        <row r="333">
          <cell r="A333">
            <v>55335</v>
          </cell>
          <cell r="B333" t="str">
            <v>Miscellaneous</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v>55900</v>
          </cell>
          <cell r="B334" t="str">
            <v>Capitalized Costs</v>
          </cell>
          <cell r="E334">
            <v>0</v>
          </cell>
          <cell r="F334">
            <v>0</v>
          </cell>
          <cell r="G334">
            <v>0</v>
          </cell>
          <cell r="H334">
            <v>0</v>
          </cell>
          <cell r="I334">
            <v>0</v>
          </cell>
          <cell r="J334">
            <v>0</v>
          </cell>
          <cell r="K334">
            <v>0</v>
          </cell>
          <cell r="L334">
            <v>0</v>
          </cell>
          <cell r="M334">
            <v>0</v>
          </cell>
          <cell r="N334">
            <v>0</v>
          </cell>
          <cell r="O334">
            <v>0</v>
          </cell>
          <cell r="P334">
            <v>0</v>
          </cell>
          <cell r="Q334">
            <v>0</v>
          </cell>
        </row>
        <row r="335">
          <cell r="A335">
            <v>55998</v>
          </cell>
          <cell r="B335" t="str">
            <v>Allocation Out - District</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v>55999</v>
          </cell>
          <cell r="B336" t="str">
            <v>Allocation Out - Out District</v>
          </cell>
          <cell r="E336">
            <v>0</v>
          </cell>
          <cell r="F336">
            <v>0</v>
          </cell>
          <cell r="G336">
            <v>0</v>
          </cell>
          <cell r="H336">
            <v>0</v>
          </cell>
          <cell r="I336">
            <v>0</v>
          </cell>
          <cell r="J336">
            <v>0</v>
          </cell>
          <cell r="K336">
            <v>0</v>
          </cell>
          <cell r="L336">
            <v>0</v>
          </cell>
          <cell r="M336">
            <v>0</v>
          </cell>
          <cell r="N336">
            <v>0</v>
          </cell>
          <cell r="O336">
            <v>0</v>
          </cell>
          <cell r="P336">
            <v>0</v>
          </cell>
          <cell r="Q336">
            <v>0</v>
          </cell>
        </row>
        <row r="337">
          <cell r="A337" t="str">
            <v>Total Container</v>
          </cell>
          <cell r="E337">
            <v>22798.61</v>
          </cell>
          <cell r="F337">
            <v>21377.199999999997</v>
          </cell>
          <cell r="G337">
            <v>23084.41</v>
          </cell>
          <cell r="H337">
            <v>28922.319999999996</v>
          </cell>
          <cell r="I337">
            <v>20265.18</v>
          </cell>
          <cell r="J337">
            <v>19561.219999999998</v>
          </cell>
          <cell r="K337">
            <v>23043.72</v>
          </cell>
          <cell r="L337">
            <v>25697.919999999998</v>
          </cell>
          <cell r="M337">
            <v>22274.94</v>
          </cell>
          <cell r="N337">
            <v>17330.62</v>
          </cell>
          <cell r="O337">
            <v>19022.799999999996</v>
          </cell>
          <cell r="P337">
            <v>19436.920000000002</v>
          </cell>
          <cell r="Q337">
            <v>262815.86</v>
          </cell>
        </row>
        <row r="339">
          <cell r="A339" t="str">
            <v>Supervisor</v>
          </cell>
        </row>
        <row r="340">
          <cell r="A340">
            <v>56010</v>
          </cell>
          <cell r="B340" t="str">
            <v>Salaries</v>
          </cell>
          <cell r="E340">
            <v>21484.6</v>
          </cell>
          <cell r="F340">
            <v>20461.52</v>
          </cell>
          <cell r="G340">
            <v>23530.74</v>
          </cell>
          <cell r="H340">
            <v>22507.68</v>
          </cell>
          <cell r="I340">
            <v>21484.6</v>
          </cell>
          <cell r="J340">
            <v>22507.66</v>
          </cell>
          <cell r="K340">
            <v>22636.52</v>
          </cell>
          <cell r="L340">
            <v>22649.4</v>
          </cell>
          <cell r="M340">
            <v>22649.39</v>
          </cell>
          <cell r="N340">
            <v>21768.59</v>
          </cell>
          <cell r="O340">
            <v>22733.7</v>
          </cell>
          <cell r="P340">
            <v>23898.34</v>
          </cell>
          <cell r="Q340">
            <v>268312.74</v>
          </cell>
        </row>
        <row r="341">
          <cell r="A341">
            <v>56020</v>
          </cell>
          <cell r="B341" t="str">
            <v>Wages Regular</v>
          </cell>
          <cell r="E341">
            <v>4948.7299999999996</v>
          </cell>
          <cell r="F341">
            <v>4243.8599999999997</v>
          </cell>
          <cell r="G341">
            <v>5249.43</v>
          </cell>
          <cell r="H341">
            <v>5618.66</v>
          </cell>
          <cell r="I341">
            <v>4920.93</v>
          </cell>
          <cell r="J341">
            <v>5799.39</v>
          </cell>
          <cell r="K341">
            <v>5404.71</v>
          </cell>
          <cell r="L341">
            <v>5365.56</v>
          </cell>
          <cell r="M341">
            <v>4903.59</v>
          </cell>
          <cell r="N341">
            <v>5263.01</v>
          </cell>
          <cell r="O341">
            <v>5800.6</v>
          </cell>
          <cell r="P341">
            <v>5428.54</v>
          </cell>
          <cell r="Q341">
            <v>62947.01</v>
          </cell>
        </row>
        <row r="342">
          <cell r="A342">
            <v>56025</v>
          </cell>
          <cell r="B342" t="str">
            <v>Wages O.T.</v>
          </cell>
          <cell r="E342">
            <v>515.38</v>
          </cell>
          <cell r="F342">
            <v>23.34</v>
          </cell>
          <cell r="G342">
            <v>199.47</v>
          </cell>
          <cell r="H342">
            <v>439.74</v>
          </cell>
          <cell r="I342">
            <v>937.69</v>
          </cell>
          <cell r="J342">
            <v>676.04</v>
          </cell>
          <cell r="K342">
            <v>89.23</v>
          </cell>
          <cell r="L342">
            <v>691.05</v>
          </cell>
          <cell r="M342">
            <v>707.32</v>
          </cell>
          <cell r="N342">
            <v>322.20999999999998</v>
          </cell>
          <cell r="O342">
            <v>737.63</v>
          </cell>
          <cell r="P342">
            <v>791.29</v>
          </cell>
          <cell r="Q342">
            <v>6130.3899999999994</v>
          </cell>
        </row>
        <row r="343">
          <cell r="A343">
            <v>56035</v>
          </cell>
          <cell r="B343" t="str">
            <v>Safety Bonuses</v>
          </cell>
          <cell r="E343">
            <v>0</v>
          </cell>
          <cell r="F343">
            <v>0</v>
          </cell>
          <cell r="G343">
            <v>0</v>
          </cell>
          <cell r="H343">
            <v>0</v>
          </cell>
          <cell r="I343">
            <v>0</v>
          </cell>
          <cell r="J343">
            <v>0</v>
          </cell>
          <cell r="K343">
            <v>0</v>
          </cell>
          <cell r="L343">
            <v>0</v>
          </cell>
          <cell r="M343">
            <v>0</v>
          </cell>
          <cell r="N343">
            <v>0</v>
          </cell>
          <cell r="O343">
            <v>0</v>
          </cell>
          <cell r="P343">
            <v>0</v>
          </cell>
          <cell r="Q343">
            <v>0</v>
          </cell>
        </row>
        <row r="344">
          <cell r="A344">
            <v>56036</v>
          </cell>
          <cell r="B344" t="str">
            <v>Other Bonus/Commission - Non-Safety</v>
          </cell>
          <cell r="E344">
            <v>0</v>
          </cell>
          <cell r="F344">
            <v>0</v>
          </cell>
          <cell r="G344">
            <v>0</v>
          </cell>
          <cell r="H344">
            <v>0</v>
          </cell>
          <cell r="I344">
            <v>0</v>
          </cell>
          <cell r="J344">
            <v>0</v>
          </cell>
          <cell r="K344">
            <v>0</v>
          </cell>
          <cell r="L344">
            <v>0</v>
          </cell>
          <cell r="M344">
            <v>0</v>
          </cell>
          <cell r="N344">
            <v>0</v>
          </cell>
          <cell r="O344">
            <v>0</v>
          </cell>
          <cell r="P344">
            <v>0</v>
          </cell>
          <cell r="Q344">
            <v>0</v>
          </cell>
        </row>
        <row r="345">
          <cell r="A345">
            <v>56037</v>
          </cell>
          <cell r="B345" t="str">
            <v>Termination Pay</v>
          </cell>
          <cell r="E345">
            <v>0</v>
          </cell>
          <cell r="F345">
            <v>0</v>
          </cell>
          <cell r="G345">
            <v>0</v>
          </cell>
          <cell r="H345">
            <v>0</v>
          </cell>
          <cell r="I345">
            <v>0</v>
          </cell>
          <cell r="J345">
            <v>0</v>
          </cell>
          <cell r="K345">
            <v>0</v>
          </cell>
          <cell r="L345">
            <v>0</v>
          </cell>
          <cell r="M345">
            <v>0</v>
          </cell>
          <cell r="N345">
            <v>0</v>
          </cell>
          <cell r="O345">
            <v>0</v>
          </cell>
          <cell r="P345">
            <v>0</v>
          </cell>
          <cell r="Q345">
            <v>0</v>
          </cell>
        </row>
        <row r="346">
          <cell r="A346">
            <v>56045</v>
          </cell>
          <cell r="B346" t="str">
            <v>Contract Labor</v>
          </cell>
          <cell r="E346">
            <v>0</v>
          </cell>
          <cell r="F346">
            <v>0</v>
          </cell>
          <cell r="G346">
            <v>0</v>
          </cell>
          <cell r="H346">
            <v>0</v>
          </cell>
          <cell r="I346">
            <v>0</v>
          </cell>
          <cell r="J346">
            <v>0</v>
          </cell>
          <cell r="K346">
            <v>0</v>
          </cell>
          <cell r="L346">
            <v>0</v>
          </cell>
          <cell r="M346">
            <v>0</v>
          </cell>
          <cell r="N346">
            <v>0</v>
          </cell>
          <cell r="O346">
            <v>0</v>
          </cell>
          <cell r="P346">
            <v>0</v>
          </cell>
          <cell r="Q346">
            <v>0</v>
          </cell>
        </row>
        <row r="347">
          <cell r="A347">
            <v>56050</v>
          </cell>
          <cell r="B347" t="str">
            <v>Payroll Taxes</v>
          </cell>
          <cell r="E347">
            <v>3178.64</v>
          </cell>
          <cell r="F347">
            <v>2251.66</v>
          </cell>
          <cell r="G347">
            <v>2524.9499999999998</v>
          </cell>
          <cell r="H347">
            <v>2497.5100000000002</v>
          </cell>
          <cell r="I347">
            <v>2309.15</v>
          </cell>
          <cell r="J347">
            <v>2588.5</v>
          </cell>
          <cell r="K347">
            <v>2219.94</v>
          </cell>
          <cell r="L347">
            <v>1586.57</v>
          </cell>
          <cell r="M347">
            <v>1804.92</v>
          </cell>
          <cell r="N347">
            <v>1787.26</v>
          </cell>
          <cell r="O347">
            <v>1971.2</v>
          </cell>
          <cell r="P347">
            <v>1725.76</v>
          </cell>
          <cell r="Q347">
            <v>26446.059999999994</v>
          </cell>
        </row>
        <row r="348">
          <cell r="A348">
            <v>56060</v>
          </cell>
          <cell r="B348" t="str">
            <v>Group Insurance</v>
          </cell>
          <cell r="E348">
            <v>2508.5</v>
          </cell>
          <cell r="F348">
            <v>2315.5</v>
          </cell>
          <cell r="G348">
            <v>2043</v>
          </cell>
          <cell r="H348">
            <v>2781</v>
          </cell>
          <cell r="I348">
            <v>2412</v>
          </cell>
          <cell r="J348">
            <v>1237</v>
          </cell>
          <cell r="K348">
            <v>1237</v>
          </cell>
          <cell r="L348">
            <v>1237</v>
          </cell>
          <cell r="M348">
            <v>868</v>
          </cell>
          <cell r="N348">
            <v>1606</v>
          </cell>
          <cell r="O348">
            <v>1237</v>
          </cell>
          <cell r="P348">
            <v>1237</v>
          </cell>
          <cell r="Q348">
            <v>20719</v>
          </cell>
        </row>
        <row r="349">
          <cell r="A349">
            <v>56065</v>
          </cell>
          <cell r="B349" t="str">
            <v>Vacation Pay</v>
          </cell>
          <cell r="E349">
            <v>2015.83</v>
          </cell>
          <cell r="F349">
            <v>1112.7</v>
          </cell>
          <cell r="G349">
            <v>1240.4000000000001</v>
          </cell>
          <cell r="H349">
            <v>1221.3699999999999</v>
          </cell>
          <cell r="I349">
            <v>1789.21</v>
          </cell>
          <cell r="J349">
            <v>2096.9899999999998</v>
          </cell>
          <cell r="K349">
            <v>-3773.2</v>
          </cell>
          <cell r="L349">
            <v>-940.29</v>
          </cell>
          <cell r="M349">
            <v>2549.7399999999998</v>
          </cell>
          <cell r="N349">
            <v>360.95</v>
          </cell>
          <cell r="O349">
            <v>2162.4499999999998</v>
          </cell>
          <cell r="P349">
            <v>2200.5700000000002</v>
          </cell>
          <cell r="Q349">
            <v>12036.72</v>
          </cell>
        </row>
        <row r="350">
          <cell r="A350">
            <v>56070</v>
          </cell>
          <cell r="B350" t="str">
            <v>Sick Pay</v>
          </cell>
          <cell r="E350">
            <v>-88.92</v>
          </cell>
          <cell r="F350">
            <v>208.16</v>
          </cell>
          <cell r="G350">
            <v>-102.08</v>
          </cell>
          <cell r="H350">
            <v>0</v>
          </cell>
          <cell r="I350">
            <v>487.17</v>
          </cell>
          <cell r="J350">
            <v>-182.69</v>
          </cell>
          <cell r="K350">
            <v>304.48</v>
          </cell>
          <cell r="L350">
            <v>182.69</v>
          </cell>
          <cell r="M350">
            <v>124.67</v>
          </cell>
          <cell r="N350">
            <v>66.48</v>
          </cell>
          <cell r="O350">
            <v>0</v>
          </cell>
          <cell r="P350">
            <v>0</v>
          </cell>
          <cell r="Q350">
            <v>999.96000000000015</v>
          </cell>
        </row>
        <row r="351">
          <cell r="A351">
            <v>56086</v>
          </cell>
          <cell r="B351" t="str">
            <v>Safety and Training</v>
          </cell>
          <cell r="E351">
            <v>86.34</v>
          </cell>
          <cell r="F351">
            <v>16.23</v>
          </cell>
          <cell r="G351">
            <v>31.23</v>
          </cell>
          <cell r="H351">
            <v>21.48</v>
          </cell>
          <cell r="I351">
            <v>0</v>
          </cell>
          <cell r="J351">
            <v>64.92</v>
          </cell>
          <cell r="K351">
            <v>0</v>
          </cell>
          <cell r="L351">
            <v>80.650000000000006</v>
          </cell>
          <cell r="M351">
            <v>0</v>
          </cell>
          <cell r="N351">
            <v>121.71</v>
          </cell>
          <cell r="O351">
            <v>0</v>
          </cell>
          <cell r="P351">
            <v>0</v>
          </cell>
          <cell r="Q351">
            <v>422.56</v>
          </cell>
        </row>
        <row r="352">
          <cell r="A352">
            <v>56090</v>
          </cell>
          <cell r="B352" t="str">
            <v>Uniforms</v>
          </cell>
          <cell r="E352">
            <v>356.19</v>
          </cell>
          <cell r="F352">
            <v>519.97</v>
          </cell>
          <cell r="G352">
            <v>1421.43</v>
          </cell>
          <cell r="H352">
            <v>967.63</v>
          </cell>
          <cell r="I352">
            <v>1153.95</v>
          </cell>
          <cell r="J352">
            <v>1314.26</v>
          </cell>
          <cell r="K352">
            <v>1629.69</v>
          </cell>
          <cell r="L352">
            <v>1082.08</v>
          </cell>
          <cell r="M352">
            <v>1087.67</v>
          </cell>
          <cell r="N352">
            <v>1240.51</v>
          </cell>
          <cell r="O352">
            <v>1230.1199999999999</v>
          </cell>
          <cell r="P352">
            <v>1719.85</v>
          </cell>
          <cell r="Q352">
            <v>13723.35</v>
          </cell>
        </row>
        <row r="353">
          <cell r="A353">
            <v>56095</v>
          </cell>
          <cell r="B353" t="str">
            <v>Empl &amp; Commun Activ</v>
          </cell>
          <cell r="E353">
            <v>242.51</v>
          </cell>
          <cell r="F353">
            <v>-88.98</v>
          </cell>
          <cell r="G353">
            <v>0</v>
          </cell>
          <cell r="H353">
            <v>30.82</v>
          </cell>
          <cell r="I353">
            <v>161.91999999999999</v>
          </cell>
          <cell r="J353">
            <v>154.44999999999999</v>
          </cell>
          <cell r="K353">
            <v>0</v>
          </cell>
          <cell r="L353">
            <v>81.739999999999995</v>
          </cell>
          <cell r="M353">
            <v>97.68</v>
          </cell>
          <cell r="N353">
            <v>250.97</v>
          </cell>
          <cell r="O353">
            <v>-60.35</v>
          </cell>
          <cell r="P353">
            <v>0</v>
          </cell>
          <cell r="Q353">
            <v>870.75999999999988</v>
          </cell>
        </row>
        <row r="354">
          <cell r="A354">
            <v>56105</v>
          </cell>
          <cell r="B354" t="str">
            <v>Employee Relocation</v>
          </cell>
          <cell r="E354">
            <v>0</v>
          </cell>
          <cell r="F354">
            <v>0</v>
          </cell>
          <cell r="G354">
            <v>0</v>
          </cell>
          <cell r="H354">
            <v>0</v>
          </cell>
          <cell r="I354">
            <v>0</v>
          </cell>
          <cell r="J354">
            <v>0</v>
          </cell>
          <cell r="K354">
            <v>0</v>
          </cell>
          <cell r="L354">
            <v>0</v>
          </cell>
          <cell r="M354">
            <v>0</v>
          </cell>
          <cell r="N354">
            <v>0</v>
          </cell>
          <cell r="O354">
            <v>0</v>
          </cell>
          <cell r="P354">
            <v>0</v>
          </cell>
          <cell r="Q354">
            <v>0</v>
          </cell>
        </row>
        <row r="355">
          <cell r="A355">
            <v>56108</v>
          </cell>
          <cell r="B355" t="str">
            <v>School Tuition</v>
          </cell>
          <cell r="E355">
            <v>0</v>
          </cell>
          <cell r="F355">
            <v>0</v>
          </cell>
          <cell r="G355">
            <v>0</v>
          </cell>
          <cell r="H355">
            <v>0</v>
          </cell>
          <cell r="I355">
            <v>0</v>
          </cell>
          <cell r="J355">
            <v>0</v>
          </cell>
          <cell r="K355">
            <v>0</v>
          </cell>
          <cell r="L355">
            <v>0</v>
          </cell>
          <cell r="M355">
            <v>0</v>
          </cell>
          <cell r="N355">
            <v>0</v>
          </cell>
          <cell r="O355">
            <v>0</v>
          </cell>
          <cell r="P355">
            <v>0</v>
          </cell>
          <cell r="Q355">
            <v>0</v>
          </cell>
        </row>
        <row r="356">
          <cell r="A356">
            <v>56115</v>
          </cell>
          <cell r="B356" t="str">
            <v>Pension and Profit Sharing</v>
          </cell>
          <cell r="E356">
            <v>259.32</v>
          </cell>
          <cell r="F356">
            <v>257.68</v>
          </cell>
          <cell r="G356">
            <v>386.43</v>
          </cell>
          <cell r="H356">
            <v>258.10000000000002</v>
          </cell>
          <cell r="I356">
            <v>332.41</v>
          </cell>
          <cell r="J356">
            <v>433.93</v>
          </cell>
          <cell r="K356">
            <v>427.05</v>
          </cell>
          <cell r="L356">
            <v>424.39</v>
          </cell>
          <cell r="M356">
            <v>428.34</v>
          </cell>
          <cell r="N356">
            <v>657.37</v>
          </cell>
          <cell r="O356">
            <v>545.69000000000005</v>
          </cell>
          <cell r="P356">
            <v>433.37</v>
          </cell>
          <cell r="Q356">
            <v>4844.0800000000008</v>
          </cell>
        </row>
        <row r="357">
          <cell r="A357">
            <v>56116</v>
          </cell>
          <cell r="B357" t="str">
            <v>Union Benefit Expense</v>
          </cell>
          <cell r="E357">
            <v>0</v>
          </cell>
          <cell r="F357">
            <v>0</v>
          </cell>
          <cell r="G357">
            <v>0</v>
          </cell>
          <cell r="H357">
            <v>0</v>
          </cell>
          <cell r="I357">
            <v>0</v>
          </cell>
          <cell r="J357">
            <v>0</v>
          </cell>
          <cell r="K357">
            <v>0</v>
          </cell>
          <cell r="L357">
            <v>0</v>
          </cell>
          <cell r="M357">
            <v>0</v>
          </cell>
          <cell r="N357">
            <v>0</v>
          </cell>
          <cell r="O357">
            <v>0</v>
          </cell>
          <cell r="P357">
            <v>0</v>
          </cell>
          <cell r="Q357">
            <v>0</v>
          </cell>
        </row>
        <row r="358">
          <cell r="A358">
            <v>56117</v>
          </cell>
          <cell r="B358" t="str">
            <v>Union Pension</v>
          </cell>
          <cell r="E358">
            <v>0</v>
          </cell>
          <cell r="F358">
            <v>0</v>
          </cell>
          <cell r="G358">
            <v>0</v>
          </cell>
          <cell r="H358">
            <v>0</v>
          </cell>
          <cell r="I358">
            <v>0</v>
          </cell>
          <cell r="J358">
            <v>0</v>
          </cell>
          <cell r="K358">
            <v>0</v>
          </cell>
          <cell r="L358">
            <v>0</v>
          </cell>
          <cell r="M358">
            <v>0</v>
          </cell>
          <cell r="N358">
            <v>0</v>
          </cell>
          <cell r="O358">
            <v>0</v>
          </cell>
          <cell r="P358">
            <v>0</v>
          </cell>
          <cell r="Q358">
            <v>0</v>
          </cell>
        </row>
        <row r="359">
          <cell r="A359">
            <v>56125</v>
          </cell>
          <cell r="B359" t="str">
            <v>Operating Supplies</v>
          </cell>
          <cell r="E359">
            <v>391.66</v>
          </cell>
          <cell r="F359">
            <v>526.79999999999995</v>
          </cell>
          <cell r="G359">
            <v>580.32000000000005</v>
          </cell>
          <cell r="H359">
            <v>1039.98</v>
          </cell>
          <cell r="I359">
            <v>-623.28</v>
          </cell>
          <cell r="J359">
            <v>102.55</v>
          </cell>
          <cell r="K359">
            <v>582.14</v>
          </cell>
          <cell r="L359">
            <v>366.9</v>
          </cell>
          <cell r="M359">
            <v>350.1</v>
          </cell>
          <cell r="N359">
            <v>0</v>
          </cell>
          <cell r="O359">
            <v>255.27</v>
          </cell>
          <cell r="P359">
            <v>127.61</v>
          </cell>
          <cell r="Q359">
            <v>3700.05</v>
          </cell>
        </row>
        <row r="360">
          <cell r="A360">
            <v>56140</v>
          </cell>
          <cell r="B360" t="str">
            <v>Tires</v>
          </cell>
          <cell r="E360">
            <v>0</v>
          </cell>
          <cell r="F360">
            <v>0</v>
          </cell>
          <cell r="G360">
            <v>0</v>
          </cell>
          <cell r="H360">
            <v>0</v>
          </cell>
          <cell r="I360">
            <v>0</v>
          </cell>
          <cell r="J360">
            <v>0</v>
          </cell>
          <cell r="K360">
            <v>0</v>
          </cell>
          <cell r="L360">
            <v>0</v>
          </cell>
          <cell r="M360">
            <v>0</v>
          </cell>
          <cell r="N360">
            <v>0</v>
          </cell>
          <cell r="O360">
            <v>0</v>
          </cell>
          <cell r="P360">
            <v>0</v>
          </cell>
          <cell r="Q360">
            <v>0</v>
          </cell>
        </row>
        <row r="361">
          <cell r="A361">
            <v>56142</v>
          </cell>
          <cell r="B361" t="str">
            <v>Fuel Expense</v>
          </cell>
          <cell r="E361">
            <v>0</v>
          </cell>
          <cell r="F361">
            <v>0</v>
          </cell>
          <cell r="G361">
            <v>0</v>
          </cell>
          <cell r="H361">
            <v>0</v>
          </cell>
          <cell r="I361">
            <v>0</v>
          </cell>
          <cell r="J361">
            <v>0</v>
          </cell>
          <cell r="K361">
            <v>0</v>
          </cell>
          <cell r="L361">
            <v>0</v>
          </cell>
          <cell r="M361">
            <v>0</v>
          </cell>
          <cell r="N361">
            <v>0</v>
          </cell>
          <cell r="O361">
            <v>0</v>
          </cell>
          <cell r="P361">
            <v>0</v>
          </cell>
          <cell r="Q361">
            <v>0</v>
          </cell>
        </row>
        <row r="362">
          <cell r="A362">
            <v>56148</v>
          </cell>
          <cell r="B362" t="str">
            <v>Allocated Exp In - District</v>
          </cell>
          <cell r="E362">
            <v>0</v>
          </cell>
          <cell r="F362">
            <v>0</v>
          </cell>
          <cell r="G362">
            <v>0</v>
          </cell>
          <cell r="H362">
            <v>0</v>
          </cell>
          <cell r="I362">
            <v>0</v>
          </cell>
          <cell r="J362">
            <v>0</v>
          </cell>
          <cell r="K362">
            <v>0</v>
          </cell>
          <cell r="L362">
            <v>0</v>
          </cell>
          <cell r="M362">
            <v>0</v>
          </cell>
          <cell r="N362">
            <v>0</v>
          </cell>
          <cell r="O362">
            <v>0</v>
          </cell>
          <cell r="P362">
            <v>0</v>
          </cell>
          <cell r="Q362">
            <v>0</v>
          </cell>
        </row>
        <row r="363">
          <cell r="A363">
            <v>56149</v>
          </cell>
          <cell r="B363" t="str">
            <v>Allocated Exp In Out - District</v>
          </cell>
          <cell r="E363">
            <v>0</v>
          </cell>
          <cell r="F363">
            <v>0</v>
          </cell>
          <cell r="G363">
            <v>0</v>
          </cell>
          <cell r="H363">
            <v>0</v>
          </cell>
          <cell r="I363">
            <v>0</v>
          </cell>
          <cell r="J363">
            <v>0</v>
          </cell>
          <cell r="K363">
            <v>0</v>
          </cell>
          <cell r="L363">
            <v>0</v>
          </cell>
          <cell r="M363">
            <v>0</v>
          </cell>
          <cell r="N363">
            <v>0</v>
          </cell>
          <cell r="O363">
            <v>0</v>
          </cell>
          <cell r="P363">
            <v>0</v>
          </cell>
          <cell r="Q363">
            <v>0</v>
          </cell>
        </row>
        <row r="364">
          <cell r="A364">
            <v>56165</v>
          </cell>
          <cell r="B364" t="str">
            <v>Communications</v>
          </cell>
          <cell r="E364">
            <v>1519.45</v>
          </cell>
          <cell r="F364">
            <v>1450.07</v>
          </cell>
          <cell r="G364">
            <v>1554.65</v>
          </cell>
          <cell r="H364">
            <v>4434.3500000000004</v>
          </cell>
          <cell r="I364">
            <v>-1597.73</v>
          </cell>
          <cell r="J364">
            <v>1513.67</v>
          </cell>
          <cell r="K364">
            <v>1505.33</v>
          </cell>
          <cell r="L364">
            <v>5156.7</v>
          </cell>
          <cell r="M364">
            <v>1422.01</v>
          </cell>
          <cell r="N364">
            <v>1404.71</v>
          </cell>
          <cell r="O364">
            <v>4969.07</v>
          </cell>
          <cell r="P364">
            <v>2885.81</v>
          </cell>
          <cell r="Q364">
            <v>26218.09</v>
          </cell>
        </row>
        <row r="365">
          <cell r="A365">
            <v>56200</v>
          </cell>
          <cell r="B365" t="str">
            <v>Travel</v>
          </cell>
          <cell r="E365">
            <v>0</v>
          </cell>
          <cell r="F365">
            <v>23</v>
          </cell>
          <cell r="G365">
            <v>32.75</v>
          </cell>
          <cell r="H365">
            <v>17.62</v>
          </cell>
          <cell r="I365">
            <v>0</v>
          </cell>
          <cell r="J365">
            <v>0</v>
          </cell>
          <cell r="K365">
            <v>0</v>
          </cell>
          <cell r="L365">
            <v>0</v>
          </cell>
          <cell r="M365">
            <v>0</v>
          </cell>
          <cell r="N365">
            <v>14.84</v>
          </cell>
          <cell r="O365">
            <v>-12.97</v>
          </cell>
          <cell r="P365">
            <v>0</v>
          </cell>
          <cell r="Q365">
            <v>75.240000000000009</v>
          </cell>
        </row>
        <row r="366">
          <cell r="A366">
            <v>56201</v>
          </cell>
          <cell r="B366" t="str">
            <v>Meal and Entertainment</v>
          </cell>
          <cell r="E366">
            <v>0</v>
          </cell>
          <cell r="F366">
            <v>0</v>
          </cell>
          <cell r="G366">
            <v>0</v>
          </cell>
          <cell r="H366">
            <v>0</v>
          </cell>
          <cell r="I366">
            <v>0</v>
          </cell>
          <cell r="J366">
            <v>34.36</v>
          </cell>
          <cell r="K366">
            <v>0</v>
          </cell>
          <cell r="L366">
            <v>0</v>
          </cell>
          <cell r="M366">
            <v>0</v>
          </cell>
          <cell r="N366">
            <v>348.63</v>
          </cell>
          <cell r="O366">
            <v>-333.79</v>
          </cell>
          <cell r="P366">
            <v>0</v>
          </cell>
          <cell r="Q366">
            <v>49.199999999999989</v>
          </cell>
        </row>
        <row r="367">
          <cell r="A367">
            <v>56210</v>
          </cell>
          <cell r="B367" t="str">
            <v>Office Supply and Equip</v>
          </cell>
          <cell r="E367">
            <v>302.63</v>
          </cell>
          <cell r="F367">
            <v>422.29</v>
          </cell>
          <cell r="G367">
            <v>391.69</v>
          </cell>
          <cell r="H367">
            <v>179.55</v>
          </cell>
          <cell r="I367">
            <v>722.74</v>
          </cell>
          <cell r="J367">
            <v>352.24</v>
          </cell>
          <cell r="K367">
            <v>0</v>
          </cell>
          <cell r="L367">
            <v>741.46</v>
          </cell>
          <cell r="M367">
            <v>364.82</v>
          </cell>
          <cell r="N367">
            <v>0</v>
          </cell>
          <cell r="O367">
            <v>886.4</v>
          </cell>
          <cell r="P367">
            <v>0</v>
          </cell>
          <cell r="Q367">
            <v>4363.8200000000006</v>
          </cell>
        </row>
        <row r="368">
          <cell r="A368">
            <v>56335</v>
          </cell>
          <cell r="B368" t="str">
            <v>Miscellaneous</v>
          </cell>
          <cell r="E368">
            <v>0</v>
          </cell>
          <cell r="F368">
            <v>0</v>
          </cell>
          <cell r="G368">
            <v>0</v>
          </cell>
          <cell r="H368">
            <v>0</v>
          </cell>
          <cell r="I368">
            <v>0</v>
          </cell>
          <cell r="J368">
            <v>0</v>
          </cell>
          <cell r="K368">
            <v>0</v>
          </cell>
          <cell r="L368">
            <v>0</v>
          </cell>
          <cell r="M368">
            <v>0</v>
          </cell>
          <cell r="N368">
            <v>0</v>
          </cell>
          <cell r="O368">
            <v>0</v>
          </cell>
          <cell r="P368">
            <v>0</v>
          </cell>
          <cell r="Q368">
            <v>0</v>
          </cell>
        </row>
        <row r="369">
          <cell r="A369">
            <v>56998</v>
          </cell>
          <cell r="B369" t="str">
            <v>Allocation Out - District</v>
          </cell>
          <cell r="E369">
            <v>0</v>
          </cell>
          <cell r="F369">
            <v>0</v>
          </cell>
          <cell r="G369">
            <v>0</v>
          </cell>
          <cell r="H369">
            <v>0</v>
          </cell>
          <cell r="I369">
            <v>0</v>
          </cell>
          <cell r="J369">
            <v>0</v>
          </cell>
          <cell r="K369">
            <v>0</v>
          </cell>
          <cell r="L369">
            <v>0</v>
          </cell>
          <cell r="M369">
            <v>0</v>
          </cell>
          <cell r="N369">
            <v>0</v>
          </cell>
          <cell r="O369">
            <v>0</v>
          </cell>
          <cell r="P369">
            <v>0</v>
          </cell>
          <cell r="Q369">
            <v>0</v>
          </cell>
        </row>
        <row r="370">
          <cell r="A370">
            <v>56999</v>
          </cell>
          <cell r="B370" t="str">
            <v>Allocation Out - Out District</v>
          </cell>
          <cell r="E370">
            <v>0</v>
          </cell>
          <cell r="F370">
            <v>0</v>
          </cell>
          <cell r="G370">
            <v>0</v>
          </cell>
          <cell r="H370">
            <v>0</v>
          </cell>
          <cell r="I370">
            <v>0</v>
          </cell>
          <cell r="J370">
            <v>0</v>
          </cell>
          <cell r="K370">
            <v>0</v>
          </cell>
          <cell r="L370">
            <v>0</v>
          </cell>
          <cell r="M370">
            <v>0</v>
          </cell>
          <cell r="N370">
            <v>0</v>
          </cell>
          <cell r="O370">
            <v>0</v>
          </cell>
          <cell r="P370">
            <v>0</v>
          </cell>
          <cell r="Q370">
            <v>0</v>
          </cell>
        </row>
        <row r="371">
          <cell r="A371" t="str">
            <v>Total Supervisor</v>
          </cell>
          <cell r="E371">
            <v>37720.86</v>
          </cell>
          <cell r="F371">
            <v>33743.800000000003</v>
          </cell>
          <cell r="G371">
            <v>39084.410000000011</v>
          </cell>
          <cell r="H371">
            <v>42015.490000000013</v>
          </cell>
          <cell r="I371">
            <v>34490.759999999995</v>
          </cell>
          <cell r="J371">
            <v>38693.26999999999</v>
          </cell>
          <cell r="K371">
            <v>32262.889999999992</v>
          </cell>
          <cell r="L371">
            <v>38705.899999999994</v>
          </cell>
          <cell r="M371">
            <v>37358.249999999993</v>
          </cell>
          <cell r="N371">
            <v>35213.239999999991</v>
          </cell>
          <cell r="O371">
            <v>42122.020000000004</v>
          </cell>
          <cell r="P371">
            <v>40448.14</v>
          </cell>
          <cell r="Q371">
            <v>451859.03</v>
          </cell>
        </row>
        <row r="373">
          <cell r="A373" t="str">
            <v>Other Operating Expense</v>
          </cell>
        </row>
        <row r="374">
          <cell r="A374">
            <v>46020</v>
          </cell>
          <cell r="B374" t="str">
            <v>Post Closure Amortization</v>
          </cell>
          <cell r="E374">
            <v>0</v>
          </cell>
          <cell r="F374">
            <v>0</v>
          </cell>
          <cell r="G374">
            <v>0</v>
          </cell>
          <cell r="H374">
            <v>0</v>
          </cell>
          <cell r="I374">
            <v>0</v>
          </cell>
          <cell r="J374">
            <v>0</v>
          </cell>
          <cell r="K374">
            <v>0</v>
          </cell>
          <cell r="L374">
            <v>0</v>
          </cell>
          <cell r="M374">
            <v>0</v>
          </cell>
          <cell r="N374">
            <v>0</v>
          </cell>
          <cell r="O374">
            <v>0</v>
          </cell>
          <cell r="P374">
            <v>0</v>
          </cell>
          <cell r="Q374">
            <v>0</v>
          </cell>
        </row>
        <row r="375">
          <cell r="A375">
            <v>57051</v>
          </cell>
          <cell r="B375" t="str">
            <v>AA Premiums</v>
          </cell>
          <cell r="E375">
            <v>0</v>
          </cell>
          <cell r="F375">
            <v>0</v>
          </cell>
          <cell r="G375">
            <v>0</v>
          </cell>
          <cell r="H375">
            <v>0</v>
          </cell>
          <cell r="I375">
            <v>0</v>
          </cell>
          <cell r="J375">
            <v>0</v>
          </cell>
          <cell r="K375">
            <v>0</v>
          </cell>
          <cell r="L375">
            <v>0</v>
          </cell>
          <cell r="M375">
            <v>0</v>
          </cell>
          <cell r="N375">
            <v>0</v>
          </cell>
          <cell r="O375">
            <v>0</v>
          </cell>
          <cell r="P375">
            <v>0</v>
          </cell>
          <cell r="Q375">
            <v>0</v>
          </cell>
        </row>
        <row r="376">
          <cell r="A376">
            <v>57125</v>
          </cell>
          <cell r="B376" t="str">
            <v>Operating Supplies</v>
          </cell>
          <cell r="E376">
            <v>0</v>
          </cell>
          <cell r="F376">
            <v>0</v>
          </cell>
          <cell r="G376">
            <v>0</v>
          </cell>
          <cell r="H376">
            <v>142.55000000000001</v>
          </cell>
          <cell r="I376">
            <v>0</v>
          </cell>
          <cell r="J376">
            <v>0</v>
          </cell>
          <cell r="K376">
            <v>0</v>
          </cell>
          <cell r="L376">
            <v>0</v>
          </cell>
          <cell r="M376">
            <v>0</v>
          </cell>
          <cell r="N376">
            <v>1177.5899999999999</v>
          </cell>
          <cell r="O376">
            <v>-1102.77</v>
          </cell>
          <cell r="P376">
            <v>0</v>
          </cell>
          <cell r="Q376">
            <v>217.36999999999989</v>
          </cell>
        </row>
        <row r="377">
          <cell r="A377">
            <v>57147</v>
          </cell>
          <cell r="B377" t="str">
            <v>Bldg &amp; Property</v>
          </cell>
          <cell r="E377">
            <v>5273.81</v>
          </cell>
          <cell r="F377">
            <v>1312.43</v>
          </cell>
          <cell r="G377">
            <v>1899.21</v>
          </cell>
          <cell r="H377">
            <v>1309.79</v>
          </cell>
          <cell r="I377">
            <v>1872.61</v>
          </cell>
          <cell r="J377">
            <v>1128</v>
          </cell>
          <cell r="K377">
            <v>1740.26</v>
          </cell>
          <cell r="L377">
            <v>3083.68</v>
          </cell>
          <cell r="M377">
            <v>2114.81</v>
          </cell>
          <cell r="N377">
            <v>1811.92</v>
          </cell>
          <cell r="O377">
            <v>3002.6</v>
          </cell>
          <cell r="P377">
            <v>2169.63</v>
          </cell>
          <cell r="Q377">
            <v>26718.750000000004</v>
          </cell>
        </row>
        <row r="378">
          <cell r="A378">
            <v>57148</v>
          </cell>
          <cell r="B378" t="str">
            <v>Allocated In - District</v>
          </cell>
          <cell r="E378">
            <v>0</v>
          </cell>
          <cell r="F378">
            <v>0</v>
          </cell>
          <cell r="G378">
            <v>0</v>
          </cell>
          <cell r="H378">
            <v>0</v>
          </cell>
          <cell r="I378">
            <v>0</v>
          </cell>
          <cell r="J378">
            <v>0</v>
          </cell>
          <cell r="K378">
            <v>0</v>
          </cell>
          <cell r="L378">
            <v>0</v>
          </cell>
          <cell r="M378">
            <v>0</v>
          </cell>
          <cell r="N378">
            <v>0</v>
          </cell>
          <cell r="O378">
            <v>0</v>
          </cell>
          <cell r="P378">
            <v>0</v>
          </cell>
          <cell r="Q378">
            <v>0</v>
          </cell>
        </row>
        <row r="379">
          <cell r="A379">
            <v>57149</v>
          </cell>
          <cell r="B379" t="str">
            <v>Allocated In - Out District</v>
          </cell>
          <cell r="E379">
            <v>0</v>
          </cell>
          <cell r="F379">
            <v>0</v>
          </cell>
          <cell r="G379">
            <v>0</v>
          </cell>
          <cell r="H379">
            <v>0</v>
          </cell>
          <cell r="I379">
            <v>0</v>
          </cell>
          <cell r="J379">
            <v>0</v>
          </cell>
          <cell r="K379">
            <v>0</v>
          </cell>
          <cell r="L379">
            <v>0</v>
          </cell>
          <cell r="M379">
            <v>0</v>
          </cell>
          <cell r="N379">
            <v>0</v>
          </cell>
          <cell r="O379">
            <v>0</v>
          </cell>
          <cell r="P379">
            <v>0</v>
          </cell>
          <cell r="Q379">
            <v>0</v>
          </cell>
        </row>
        <row r="380">
          <cell r="A380">
            <v>57150</v>
          </cell>
          <cell r="B380" t="str">
            <v>Utilities</v>
          </cell>
          <cell r="E380">
            <v>461.43</v>
          </cell>
          <cell r="F380">
            <v>96.57</v>
          </cell>
          <cell r="G380">
            <v>117.6</v>
          </cell>
          <cell r="H380">
            <v>83.43</v>
          </cell>
          <cell r="I380">
            <v>90.9</v>
          </cell>
          <cell r="J380">
            <v>57.15</v>
          </cell>
          <cell r="K380">
            <v>89.42</v>
          </cell>
          <cell r="L380">
            <v>52.59</v>
          </cell>
          <cell r="M380">
            <v>307.08</v>
          </cell>
          <cell r="N380">
            <v>59.56</v>
          </cell>
          <cell r="O380">
            <v>541.69000000000005</v>
          </cell>
          <cell r="P380">
            <v>104.21</v>
          </cell>
          <cell r="Q380">
            <v>2061.6299999999997</v>
          </cell>
        </row>
        <row r="381">
          <cell r="A381">
            <v>57165</v>
          </cell>
          <cell r="B381" t="str">
            <v>Communications</v>
          </cell>
          <cell r="E381">
            <v>0</v>
          </cell>
          <cell r="F381">
            <v>0</v>
          </cell>
          <cell r="G381">
            <v>0</v>
          </cell>
          <cell r="H381">
            <v>0</v>
          </cell>
          <cell r="I381">
            <v>0</v>
          </cell>
          <cell r="J381">
            <v>0</v>
          </cell>
          <cell r="K381">
            <v>0</v>
          </cell>
          <cell r="L381">
            <v>0</v>
          </cell>
          <cell r="M381">
            <v>0</v>
          </cell>
          <cell r="N381">
            <v>0</v>
          </cell>
          <cell r="O381">
            <v>0</v>
          </cell>
          <cell r="P381">
            <v>0</v>
          </cell>
          <cell r="Q381">
            <v>0</v>
          </cell>
        </row>
        <row r="382">
          <cell r="A382">
            <v>57166</v>
          </cell>
          <cell r="B382" t="str">
            <v>Leachate Treatment</v>
          </cell>
          <cell r="E382">
            <v>0</v>
          </cell>
          <cell r="F382">
            <v>0</v>
          </cell>
          <cell r="G382">
            <v>0</v>
          </cell>
          <cell r="H382">
            <v>0</v>
          </cell>
          <cell r="I382">
            <v>0</v>
          </cell>
          <cell r="J382">
            <v>0</v>
          </cell>
          <cell r="K382">
            <v>0</v>
          </cell>
          <cell r="L382">
            <v>0</v>
          </cell>
          <cell r="M382">
            <v>0</v>
          </cell>
          <cell r="N382">
            <v>0</v>
          </cell>
          <cell r="O382">
            <v>0</v>
          </cell>
          <cell r="P382">
            <v>0</v>
          </cell>
          <cell r="Q382">
            <v>0</v>
          </cell>
        </row>
        <row r="383">
          <cell r="A383">
            <v>57170</v>
          </cell>
          <cell r="B383" t="str">
            <v>Real Estate Rentals</v>
          </cell>
          <cell r="E383">
            <v>5891.03</v>
          </cell>
          <cell r="F383">
            <v>6528.62</v>
          </cell>
          <cell r="G383">
            <v>5891.03</v>
          </cell>
          <cell r="H383">
            <v>5800.95</v>
          </cell>
          <cell r="I383">
            <v>5800.95</v>
          </cell>
          <cell r="J383">
            <v>5800.95</v>
          </cell>
          <cell r="K383">
            <v>5800.95</v>
          </cell>
          <cell r="L383">
            <v>5800.95</v>
          </cell>
          <cell r="M383">
            <v>4412</v>
          </cell>
          <cell r="N383">
            <v>4412</v>
          </cell>
          <cell r="O383">
            <v>5800.95</v>
          </cell>
          <cell r="P383">
            <v>13259</v>
          </cell>
          <cell r="Q383">
            <v>75199.37999999999</v>
          </cell>
        </row>
        <row r="384">
          <cell r="A384">
            <v>57175</v>
          </cell>
          <cell r="B384" t="str">
            <v>Equipment Vehicle Rental</v>
          </cell>
          <cell r="E384">
            <v>0</v>
          </cell>
          <cell r="F384">
            <v>0</v>
          </cell>
          <cell r="G384">
            <v>0</v>
          </cell>
          <cell r="H384">
            <v>0</v>
          </cell>
          <cell r="I384">
            <v>0</v>
          </cell>
          <cell r="J384">
            <v>0</v>
          </cell>
          <cell r="K384">
            <v>0</v>
          </cell>
          <cell r="L384">
            <v>0</v>
          </cell>
          <cell r="M384">
            <v>0</v>
          </cell>
          <cell r="N384">
            <v>0</v>
          </cell>
          <cell r="O384">
            <v>0</v>
          </cell>
          <cell r="P384">
            <v>0</v>
          </cell>
          <cell r="Q384">
            <v>0</v>
          </cell>
        </row>
        <row r="385">
          <cell r="A385">
            <v>57185</v>
          </cell>
          <cell r="B385" t="str">
            <v>Postage</v>
          </cell>
          <cell r="E385">
            <v>0</v>
          </cell>
          <cell r="F385">
            <v>0</v>
          </cell>
          <cell r="G385">
            <v>0</v>
          </cell>
          <cell r="H385">
            <v>0</v>
          </cell>
          <cell r="I385">
            <v>0</v>
          </cell>
          <cell r="J385">
            <v>0</v>
          </cell>
          <cell r="K385">
            <v>0</v>
          </cell>
          <cell r="L385">
            <v>0</v>
          </cell>
          <cell r="M385">
            <v>0</v>
          </cell>
          <cell r="N385">
            <v>0</v>
          </cell>
          <cell r="O385">
            <v>0</v>
          </cell>
          <cell r="P385">
            <v>0</v>
          </cell>
          <cell r="Q385">
            <v>0</v>
          </cell>
        </row>
        <row r="386">
          <cell r="A386">
            <v>57252</v>
          </cell>
          <cell r="B386" t="str">
            <v>Subcontract Expense</v>
          </cell>
          <cell r="E386">
            <v>0</v>
          </cell>
          <cell r="F386">
            <v>0</v>
          </cell>
          <cell r="G386">
            <v>0</v>
          </cell>
          <cell r="H386">
            <v>0</v>
          </cell>
          <cell r="I386">
            <v>0</v>
          </cell>
          <cell r="J386">
            <v>0</v>
          </cell>
          <cell r="K386">
            <v>0</v>
          </cell>
          <cell r="L386">
            <v>0</v>
          </cell>
          <cell r="M386">
            <v>0</v>
          </cell>
          <cell r="N386">
            <v>0</v>
          </cell>
          <cell r="O386">
            <v>0</v>
          </cell>
          <cell r="P386">
            <v>0</v>
          </cell>
          <cell r="Q386">
            <v>0</v>
          </cell>
        </row>
        <row r="387">
          <cell r="A387">
            <v>57254</v>
          </cell>
          <cell r="B387" t="str">
            <v>Drive Cam Fees</v>
          </cell>
          <cell r="E387">
            <v>1912.5</v>
          </cell>
          <cell r="F387">
            <v>1912.5</v>
          </cell>
          <cell r="G387">
            <v>1912.5</v>
          </cell>
          <cell r="H387">
            <v>1912.5</v>
          </cell>
          <cell r="I387">
            <v>2520</v>
          </cell>
          <cell r="J387">
            <v>2520</v>
          </cell>
          <cell r="K387">
            <v>2678.73</v>
          </cell>
          <cell r="L387">
            <v>2580.4699999999998</v>
          </cell>
          <cell r="M387">
            <v>2576.33</v>
          </cell>
          <cell r="N387">
            <v>2636.37</v>
          </cell>
          <cell r="O387">
            <v>2511.33</v>
          </cell>
          <cell r="P387">
            <v>2531.54</v>
          </cell>
          <cell r="Q387">
            <v>28204.769999999997</v>
          </cell>
        </row>
        <row r="388">
          <cell r="A388">
            <v>57255</v>
          </cell>
          <cell r="B388" t="str">
            <v>Other Prof Fees</v>
          </cell>
          <cell r="E388">
            <v>0</v>
          </cell>
          <cell r="F388">
            <v>0</v>
          </cell>
          <cell r="G388">
            <v>4.5</v>
          </cell>
          <cell r="H388">
            <v>4.5</v>
          </cell>
          <cell r="I388">
            <v>4.5</v>
          </cell>
          <cell r="J388">
            <v>4.5</v>
          </cell>
          <cell r="K388">
            <v>18</v>
          </cell>
          <cell r="L388">
            <v>4.5</v>
          </cell>
          <cell r="M388">
            <v>4.5</v>
          </cell>
          <cell r="N388">
            <v>4.5</v>
          </cell>
          <cell r="O388">
            <v>4.5</v>
          </cell>
          <cell r="P388">
            <v>0</v>
          </cell>
          <cell r="Q388">
            <v>54</v>
          </cell>
        </row>
        <row r="389">
          <cell r="A389">
            <v>57256</v>
          </cell>
          <cell r="B389" t="str">
            <v>Laboratory Fees</v>
          </cell>
          <cell r="E389">
            <v>0</v>
          </cell>
          <cell r="F389">
            <v>0</v>
          </cell>
          <cell r="G389">
            <v>0</v>
          </cell>
          <cell r="H389">
            <v>0</v>
          </cell>
          <cell r="I389">
            <v>0</v>
          </cell>
          <cell r="J389">
            <v>0</v>
          </cell>
          <cell r="K389">
            <v>0</v>
          </cell>
          <cell r="L389">
            <v>0</v>
          </cell>
          <cell r="M389">
            <v>0</v>
          </cell>
          <cell r="N389">
            <v>0</v>
          </cell>
          <cell r="O389">
            <v>0</v>
          </cell>
          <cell r="P389">
            <v>0</v>
          </cell>
          <cell r="Q389">
            <v>0</v>
          </cell>
        </row>
        <row r="390">
          <cell r="A390">
            <v>57257</v>
          </cell>
          <cell r="B390" t="str">
            <v>Engineering Fees</v>
          </cell>
          <cell r="E390">
            <v>0</v>
          </cell>
          <cell r="F390">
            <v>0</v>
          </cell>
          <cell r="G390">
            <v>0</v>
          </cell>
          <cell r="H390">
            <v>0</v>
          </cell>
          <cell r="I390">
            <v>0</v>
          </cell>
          <cell r="J390">
            <v>18100.03</v>
          </cell>
          <cell r="K390">
            <v>1254.3699999999999</v>
          </cell>
          <cell r="L390">
            <v>1448.12</v>
          </cell>
          <cell r="M390">
            <v>-11585</v>
          </cell>
          <cell r="N390">
            <v>0</v>
          </cell>
          <cell r="O390">
            <v>0</v>
          </cell>
          <cell r="P390">
            <v>0</v>
          </cell>
          <cell r="Q390">
            <v>9217.5199999999968</v>
          </cell>
        </row>
        <row r="391">
          <cell r="A391">
            <v>57275</v>
          </cell>
          <cell r="B391" t="str">
            <v>Property Taxes</v>
          </cell>
          <cell r="E391">
            <v>0</v>
          </cell>
          <cell r="F391">
            <v>0</v>
          </cell>
          <cell r="G391">
            <v>0</v>
          </cell>
          <cell r="H391">
            <v>0</v>
          </cell>
          <cell r="I391">
            <v>0</v>
          </cell>
          <cell r="J391">
            <v>0</v>
          </cell>
          <cell r="K391">
            <v>0</v>
          </cell>
          <cell r="L391">
            <v>0</v>
          </cell>
          <cell r="M391">
            <v>0</v>
          </cell>
          <cell r="N391">
            <v>0</v>
          </cell>
          <cell r="O391">
            <v>0</v>
          </cell>
          <cell r="P391">
            <v>0</v>
          </cell>
          <cell r="Q391">
            <v>0</v>
          </cell>
        </row>
        <row r="392">
          <cell r="A392">
            <v>57280</v>
          </cell>
          <cell r="B392" t="str">
            <v>Other Taxes</v>
          </cell>
          <cell r="E392">
            <v>459</v>
          </cell>
          <cell r="F392">
            <v>459</v>
          </cell>
          <cell r="G392">
            <v>459</v>
          </cell>
          <cell r="H392">
            <v>459</v>
          </cell>
          <cell r="I392">
            <v>459</v>
          </cell>
          <cell r="J392">
            <v>459</v>
          </cell>
          <cell r="K392">
            <v>459</v>
          </cell>
          <cell r="L392">
            <v>459</v>
          </cell>
          <cell r="M392">
            <v>459</v>
          </cell>
          <cell r="N392">
            <v>459</v>
          </cell>
          <cell r="O392">
            <v>459</v>
          </cell>
          <cell r="P392">
            <v>459</v>
          </cell>
          <cell r="Q392">
            <v>5508</v>
          </cell>
        </row>
        <row r="393">
          <cell r="A393">
            <v>57324</v>
          </cell>
          <cell r="B393" t="str">
            <v>Penalties and Violations</v>
          </cell>
          <cell r="E393">
            <v>0</v>
          </cell>
          <cell r="F393">
            <v>0</v>
          </cell>
          <cell r="G393">
            <v>0</v>
          </cell>
          <cell r="H393">
            <v>0</v>
          </cell>
          <cell r="I393">
            <v>0</v>
          </cell>
          <cell r="J393">
            <v>0</v>
          </cell>
          <cell r="K393">
            <v>0</v>
          </cell>
          <cell r="L393">
            <v>0</v>
          </cell>
          <cell r="M393">
            <v>0</v>
          </cell>
          <cell r="N393">
            <v>266.95</v>
          </cell>
          <cell r="O393">
            <v>0</v>
          </cell>
          <cell r="P393">
            <v>631.95000000000005</v>
          </cell>
          <cell r="Q393">
            <v>898.90000000000009</v>
          </cell>
        </row>
        <row r="394">
          <cell r="A394">
            <v>57335</v>
          </cell>
          <cell r="B394" t="str">
            <v>Miscellaneous</v>
          </cell>
          <cell r="E394">
            <v>0</v>
          </cell>
          <cell r="F394">
            <v>0</v>
          </cell>
          <cell r="G394">
            <v>0</v>
          </cell>
          <cell r="H394">
            <v>0</v>
          </cell>
          <cell r="I394">
            <v>0</v>
          </cell>
          <cell r="J394">
            <v>0</v>
          </cell>
          <cell r="K394">
            <v>0</v>
          </cell>
          <cell r="L394">
            <v>0</v>
          </cell>
          <cell r="M394">
            <v>0</v>
          </cell>
          <cell r="N394">
            <v>0</v>
          </cell>
          <cell r="O394">
            <v>0</v>
          </cell>
          <cell r="P394">
            <v>0</v>
          </cell>
          <cell r="Q394">
            <v>0</v>
          </cell>
        </row>
        <row r="395">
          <cell r="A395">
            <v>57345</v>
          </cell>
          <cell r="B395" t="str">
            <v>Secruity Services</v>
          </cell>
          <cell r="E395">
            <v>62.5</v>
          </cell>
          <cell r="F395">
            <v>62.5</v>
          </cell>
          <cell r="G395">
            <v>62.5</v>
          </cell>
          <cell r="H395">
            <v>62.5</v>
          </cell>
          <cell r="I395">
            <v>62.5</v>
          </cell>
          <cell r="J395">
            <v>62.5</v>
          </cell>
          <cell r="K395">
            <v>62.5</v>
          </cell>
          <cell r="L395">
            <v>62.5</v>
          </cell>
          <cell r="M395">
            <v>62.5</v>
          </cell>
          <cell r="N395">
            <v>0</v>
          </cell>
          <cell r="O395">
            <v>125</v>
          </cell>
          <cell r="P395">
            <v>0</v>
          </cell>
          <cell r="Q395">
            <v>687.5</v>
          </cell>
        </row>
        <row r="396">
          <cell r="A396">
            <v>57353</v>
          </cell>
          <cell r="B396" t="str">
            <v>Monitoring and Maint</v>
          </cell>
          <cell r="E396">
            <v>0</v>
          </cell>
          <cell r="F396">
            <v>0</v>
          </cell>
          <cell r="G396">
            <v>0</v>
          </cell>
          <cell r="H396">
            <v>0</v>
          </cell>
          <cell r="I396">
            <v>0</v>
          </cell>
          <cell r="J396">
            <v>0</v>
          </cell>
          <cell r="K396">
            <v>0</v>
          </cell>
          <cell r="L396">
            <v>0</v>
          </cell>
          <cell r="M396">
            <v>0</v>
          </cell>
          <cell r="N396">
            <v>0</v>
          </cell>
          <cell r="O396">
            <v>0</v>
          </cell>
          <cell r="P396">
            <v>0</v>
          </cell>
          <cell r="Q396">
            <v>0</v>
          </cell>
        </row>
        <row r="397">
          <cell r="A397">
            <v>57356</v>
          </cell>
          <cell r="B397" t="str">
            <v>Cover Cost</v>
          </cell>
          <cell r="E397">
            <v>0</v>
          </cell>
          <cell r="F397">
            <v>0</v>
          </cell>
          <cell r="G397">
            <v>0</v>
          </cell>
          <cell r="H397">
            <v>0</v>
          </cell>
          <cell r="I397">
            <v>0</v>
          </cell>
          <cell r="J397">
            <v>0</v>
          </cell>
          <cell r="K397">
            <v>0</v>
          </cell>
          <cell r="L397">
            <v>0</v>
          </cell>
          <cell r="M397">
            <v>0</v>
          </cell>
          <cell r="N397">
            <v>0</v>
          </cell>
          <cell r="O397">
            <v>0</v>
          </cell>
          <cell r="P397">
            <v>0</v>
          </cell>
          <cell r="Q397">
            <v>0</v>
          </cell>
        </row>
        <row r="398">
          <cell r="A398">
            <v>57357</v>
          </cell>
          <cell r="B398" t="str">
            <v>Permits</v>
          </cell>
          <cell r="E398">
            <v>0</v>
          </cell>
          <cell r="F398">
            <v>0</v>
          </cell>
          <cell r="G398">
            <v>0</v>
          </cell>
          <cell r="H398">
            <v>0</v>
          </cell>
          <cell r="I398">
            <v>0</v>
          </cell>
          <cell r="J398">
            <v>0</v>
          </cell>
          <cell r="K398">
            <v>0</v>
          </cell>
          <cell r="L398">
            <v>0</v>
          </cell>
          <cell r="M398">
            <v>0</v>
          </cell>
          <cell r="N398">
            <v>15</v>
          </cell>
          <cell r="O398">
            <v>0</v>
          </cell>
          <cell r="P398">
            <v>80</v>
          </cell>
          <cell r="Q398">
            <v>95</v>
          </cell>
        </row>
        <row r="399">
          <cell r="A399">
            <v>57360</v>
          </cell>
          <cell r="B399" t="str">
            <v>Royalties</v>
          </cell>
          <cell r="E399">
            <v>0</v>
          </cell>
          <cell r="F399">
            <v>0</v>
          </cell>
          <cell r="G399">
            <v>0</v>
          </cell>
          <cell r="H399">
            <v>0</v>
          </cell>
          <cell r="I399">
            <v>0</v>
          </cell>
          <cell r="J399">
            <v>0</v>
          </cell>
          <cell r="K399">
            <v>0</v>
          </cell>
          <cell r="L399">
            <v>0</v>
          </cell>
          <cell r="M399">
            <v>0</v>
          </cell>
          <cell r="N399">
            <v>0</v>
          </cell>
          <cell r="O399">
            <v>0</v>
          </cell>
          <cell r="P399">
            <v>0</v>
          </cell>
          <cell r="Q399">
            <v>0</v>
          </cell>
        </row>
        <row r="400">
          <cell r="A400">
            <v>57370</v>
          </cell>
          <cell r="B400" t="str">
            <v>Bonds Expense</v>
          </cell>
          <cell r="E400">
            <v>79.209999999999994</v>
          </cell>
          <cell r="F400">
            <v>79.209999999999994</v>
          </cell>
          <cell r="G400">
            <v>79.209999999999994</v>
          </cell>
          <cell r="H400">
            <v>129.57</v>
          </cell>
          <cell r="I400">
            <v>342.55</v>
          </cell>
          <cell r="J400">
            <v>129.55000000000001</v>
          </cell>
          <cell r="K400">
            <v>129.55000000000001</v>
          </cell>
          <cell r="L400">
            <v>129.55000000000001</v>
          </cell>
          <cell r="M400">
            <v>129.55000000000001</v>
          </cell>
          <cell r="N400">
            <v>129.55000000000001</v>
          </cell>
          <cell r="O400">
            <v>129.55000000000001</v>
          </cell>
          <cell r="P400">
            <v>39.549999999999997</v>
          </cell>
          <cell r="Q400">
            <v>1526.5999999999997</v>
          </cell>
        </row>
        <row r="401">
          <cell r="A401">
            <v>57900</v>
          </cell>
          <cell r="B401" t="str">
            <v>Capitalized Costs</v>
          </cell>
          <cell r="E401">
            <v>0</v>
          </cell>
          <cell r="F401">
            <v>0</v>
          </cell>
          <cell r="G401">
            <v>0</v>
          </cell>
          <cell r="H401">
            <v>0</v>
          </cell>
          <cell r="I401">
            <v>0</v>
          </cell>
          <cell r="J401">
            <v>0</v>
          </cell>
          <cell r="K401">
            <v>0</v>
          </cell>
          <cell r="L401">
            <v>0</v>
          </cell>
          <cell r="M401">
            <v>0</v>
          </cell>
          <cell r="N401">
            <v>0</v>
          </cell>
          <cell r="O401">
            <v>0</v>
          </cell>
          <cell r="P401">
            <v>0</v>
          </cell>
          <cell r="Q401">
            <v>0</v>
          </cell>
        </row>
        <row r="402">
          <cell r="A402">
            <v>57998</v>
          </cell>
          <cell r="B402" t="str">
            <v>Allocation Out - District</v>
          </cell>
          <cell r="E402">
            <v>0</v>
          </cell>
          <cell r="F402">
            <v>0</v>
          </cell>
          <cell r="G402">
            <v>0</v>
          </cell>
          <cell r="H402">
            <v>0</v>
          </cell>
          <cell r="I402">
            <v>0</v>
          </cell>
          <cell r="J402">
            <v>0</v>
          </cell>
          <cell r="K402">
            <v>0</v>
          </cell>
          <cell r="L402">
            <v>0</v>
          </cell>
          <cell r="M402">
            <v>0</v>
          </cell>
          <cell r="N402">
            <v>0</v>
          </cell>
          <cell r="O402">
            <v>0</v>
          </cell>
          <cell r="P402">
            <v>0</v>
          </cell>
          <cell r="Q402">
            <v>0</v>
          </cell>
        </row>
        <row r="403">
          <cell r="A403">
            <v>57999</v>
          </cell>
          <cell r="B403" t="str">
            <v>Allocation Out - Out District</v>
          </cell>
          <cell r="E403">
            <v>0</v>
          </cell>
          <cell r="F403">
            <v>0</v>
          </cell>
          <cell r="G403">
            <v>0</v>
          </cell>
          <cell r="H403">
            <v>0</v>
          </cell>
          <cell r="I403">
            <v>0</v>
          </cell>
          <cell r="J403">
            <v>0</v>
          </cell>
          <cell r="K403">
            <v>0</v>
          </cell>
          <cell r="L403">
            <v>0</v>
          </cell>
          <cell r="M403">
            <v>0</v>
          </cell>
          <cell r="N403">
            <v>0</v>
          </cell>
          <cell r="O403">
            <v>0</v>
          </cell>
          <cell r="P403">
            <v>0</v>
          </cell>
          <cell r="Q403">
            <v>0</v>
          </cell>
        </row>
        <row r="404">
          <cell r="A404">
            <v>70265</v>
          </cell>
          <cell r="B404" t="str">
            <v>Amortization of Long Term Contracts</v>
          </cell>
          <cell r="E404">
            <v>0</v>
          </cell>
          <cell r="F404">
            <v>0</v>
          </cell>
          <cell r="G404">
            <v>0</v>
          </cell>
          <cell r="H404">
            <v>0</v>
          </cell>
          <cell r="I404">
            <v>0</v>
          </cell>
          <cell r="J404">
            <v>0</v>
          </cell>
          <cell r="K404">
            <v>0</v>
          </cell>
          <cell r="L404">
            <v>0</v>
          </cell>
          <cell r="M404">
            <v>0</v>
          </cell>
          <cell r="N404">
            <v>0</v>
          </cell>
          <cell r="O404">
            <v>0</v>
          </cell>
          <cell r="P404">
            <v>0</v>
          </cell>
          <cell r="Q404">
            <v>0</v>
          </cell>
        </row>
        <row r="405">
          <cell r="A405">
            <v>80050</v>
          </cell>
          <cell r="B405" t="str">
            <v>Interest Expense Closure/Post Closure</v>
          </cell>
          <cell r="E405">
            <v>0</v>
          </cell>
          <cell r="F405">
            <v>0</v>
          </cell>
          <cell r="G405">
            <v>0</v>
          </cell>
          <cell r="H405">
            <v>0</v>
          </cell>
          <cell r="I405">
            <v>0</v>
          </cell>
          <cell r="J405">
            <v>0</v>
          </cell>
          <cell r="K405">
            <v>0</v>
          </cell>
          <cell r="L405">
            <v>0</v>
          </cell>
          <cell r="M405">
            <v>0</v>
          </cell>
          <cell r="N405">
            <v>0</v>
          </cell>
          <cell r="O405">
            <v>0</v>
          </cell>
          <cell r="P405">
            <v>0</v>
          </cell>
          <cell r="Q405">
            <v>0</v>
          </cell>
        </row>
        <row r="406">
          <cell r="A406" t="str">
            <v>Total Other Operating Expense</v>
          </cell>
          <cell r="E406">
            <v>14139.48</v>
          </cell>
          <cell r="F406">
            <v>10450.829999999998</v>
          </cell>
          <cell r="G406">
            <v>10425.549999999999</v>
          </cell>
          <cell r="H406">
            <v>9904.7899999999991</v>
          </cell>
          <cell r="I406">
            <v>11153.009999999998</v>
          </cell>
          <cell r="J406">
            <v>28261.679999999997</v>
          </cell>
          <cell r="K406">
            <v>12232.779999999999</v>
          </cell>
          <cell r="L406">
            <v>13621.359999999997</v>
          </cell>
          <cell r="M406">
            <v>-1519.2300000000007</v>
          </cell>
          <cell r="N406">
            <v>10972.439999999999</v>
          </cell>
          <cell r="O406">
            <v>11471.849999999999</v>
          </cell>
          <cell r="P406">
            <v>19274.88</v>
          </cell>
          <cell r="Q406">
            <v>150389.41999999998</v>
          </cell>
        </row>
        <row r="408">
          <cell r="A408" t="str">
            <v>Insurance</v>
          </cell>
        </row>
        <row r="409">
          <cell r="A409">
            <v>59148</v>
          </cell>
          <cell r="B409" t="str">
            <v>Allocation In - District</v>
          </cell>
          <cell r="E409">
            <v>0</v>
          </cell>
          <cell r="F409">
            <v>0</v>
          </cell>
          <cell r="G409">
            <v>0</v>
          </cell>
          <cell r="H409">
            <v>0</v>
          </cell>
          <cell r="I409">
            <v>0</v>
          </cell>
          <cell r="J409">
            <v>0</v>
          </cell>
          <cell r="K409">
            <v>0</v>
          </cell>
          <cell r="L409">
            <v>0</v>
          </cell>
          <cell r="M409">
            <v>0</v>
          </cell>
          <cell r="N409">
            <v>0</v>
          </cell>
          <cell r="O409">
            <v>0</v>
          </cell>
          <cell r="P409">
            <v>0</v>
          </cell>
          <cell r="Q409">
            <v>0</v>
          </cell>
        </row>
        <row r="410">
          <cell r="A410">
            <v>59149</v>
          </cell>
          <cell r="B410" t="str">
            <v>Allocation In - Out District</v>
          </cell>
          <cell r="E410">
            <v>0</v>
          </cell>
          <cell r="F410">
            <v>0</v>
          </cell>
          <cell r="G410">
            <v>0</v>
          </cell>
          <cell r="H410">
            <v>0</v>
          </cell>
          <cell r="I410">
            <v>0</v>
          </cell>
          <cell r="J410">
            <v>0</v>
          </cell>
          <cell r="K410">
            <v>0</v>
          </cell>
          <cell r="L410">
            <v>0</v>
          </cell>
          <cell r="M410">
            <v>0</v>
          </cell>
          <cell r="N410">
            <v>0</v>
          </cell>
          <cell r="O410">
            <v>0</v>
          </cell>
          <cell r="P410">
            <v>0</v>
          </cell>
          <cell r="Q410">
            <v>0</v>
          </cell>
        </row>
        <row r="411">
          <cell r="A411">
            <v>59271</v>
          </cell>
          <cell r="B411" t="str">
            <v>Property and Liability Insurance</v>
          </cell>
          <cell r="E411">
            <v>0</v>
          </cell>
          <cell r="F411">
            <v>0</v>
          </cell>
          <cell r="G411">
            <v>0</v>
          </cell>
          <cell r="H411">
            <v>0</v>
          </cell>
          <cell r="I411">
            <v>0</v>
          </cell>
          <cell r="J411">
            <v>0</v>
          </cell>
          <cell r="K411">
            <v>0</v>
          </cell>
          <cell r="L411">
            <v>0</v>
          </cell>
          <cell r="M411">
            <v>0</v>
          </cell>
          <cell r="N411">
            <v>0</v>
          </cell>
          <cell r="O411">
            <v>0</v>
          </cell>
          <cell r="P411">
            <v>0</v>
          </cell>
          <cell r="Q411">
            <v>0</v>
          </cell>
        </row>
        <row r="412">
          <cell r="A412">
            <v>59326</v>
          </cell>
          <cell r="B412" t="str">
            <v>Deductible - Current</v>
          </cell>
          <cell r="E412">
            <v>0</v>
          </cell>
          <cell r="F412">
            <v>0</v>
          </cell>
          <cell r="G412">
            <v>0</v>
          </cell>
          <cell r="H412">
            <v>0</v>
          </cell>
          <cell r="I412">
            <v>0</v>
          </cell>
          <cell r="J412">
            <v>0</v>
          </cell>
          <cell r="K412">
            <v>0</v>
          </cell>
          <cell r="L412">
            <v>0</v>
          </cell>
          <cell r="M412">
            <v>0</v>
          </cell>
          <cell r="N412">
            <v>0</v>
          </cell>
          <cell r="O412">
            <v>0</v>
          </cell>
          <cell r="P412">
            <v>0</v>
          </cell>
          <cell r="Q412">
            <v>0</v>
          </cell>
        </row>
        <row r="413">
          <cell r="A413">
            <v>59327</v>
          </cell>
          <cell r="B413" t="str">
            <v>Deductible - Damage</v>
          </cell>
          <cell r="E413">
            <v>0</v>
          </cell>
          <cell r="F413">
            <v>0</v>
          </cell>
          <cell r="G413">
            <v>0</v>
          </cell>
          <cell r="H413">
            <v>0</v>
          </cell>
          <cell r="I413">
            <v>0</v>
          </cell>
          <cell r="J413">
            <v>0</v>
          </cell>
          <cell r="K413">
            <v>0</v>
          </cell>
          <cell r="L413">
            <v>0</v>
          </cell>
          <cell r="M413">
            <v>0</v>
          </cell>
          <cell r="N413">
            <v>0</v>
          </cell>
          <cell r="O413">
            <v>0</v>
          </cell>
          <cell r="P413">
            <v>0</v>
          </cell>
          <cell r="Q413">
            <v>0</v>
          </cell>
        </row>
        <row r="414">
          <cell r="A414">
            <v>59328</v>
          </cell>
          <cell r="B414" t="str">
            <v>Claim Recoveries</v>
          </cell>
          <cell r="E414">
            <v>0</v>
          </cell>
          <cell r="F414">
            <v>0</v>
          </cell>
          <cell r="G414">
            <v>-2328.46</v>
          </cell>
          <cell r="H414">
            <v>0</v>
          </cell>
          <cell r="I414">
            <v>0</v>
          </cell>
          <cell r="J414">
            <v>0</v>
          </cell>
          <cell r="K414">
            <v>0</v>
          </cell>
          <cell r="L414">
            <v>0</v>
          </cell>
          <cell r="M414">
            <v>0</v>
          </cell>
          <cell r="N414">
            <v>0</v>
          </cell>
          <cell r="O414">
            <v>0</v>
          </cell>
          <cell r="P414">
            <v>0</v>
          </cell>
          <cell r="Q414">
            <v>-2328.46</v>
          </cell>
        </row>
        <row r="415">
          <cell r="A415">
            <v>59330</v>
          </cell>
          <cell r="B415" t="str">
            <v>Deduct - Prior Year</v>
          </cell>
          <cell r="E415">
            <v>0</v>
          </cell>
          <cell r="F415">
            <v>0</v>
          </cell>
          <cell r="G415">
            <v>0</v>
          </cell>
          <cell r="H415">
            <v>0</v>
          </cell>
          <cell r="I415">
            <v>0</v>
          </cell>
          <cell r="J415">
            <v>0</v>
          </cell>
          <cell r="K415">
            <v>0</v>
          </cell>
          <cell r="L415">
            <v>0</v>
          </cell>
          <cell r="M415">
            <v>0</v>
          </cell>
          <cell r="N415">
            <v>0</v>
          </cell>
          <cell r="O415">
            <v>0</v>
          </cell>
          <cell r="P415">
            <v>0</v>
          </cell>
          <cell r="Q415">
            <v>0</v>
          </cell>
        </row>
        <row r="416">
          <cell r="A416">
            <v>59331</v>
          </cell>
          <cell r="B416" t="str">
            <v>RM Fixed Costs</v>
          </cell>
          <cell r="E416">
            <v>0</v>
          </cell>
          <cell r="F416">
            <v>0</v>
          </cell>
          <cell r="G416">
            <v>0</v>
          </cell>
          <cell r="H416">
            <v>0</v>
          </cell>
          <cell r="I416">
            <v>0</v>
          </cell>
          <cell r="J416">
            <v>0</v>
          </cell>
          <cell r="K416">
            <v>0</v>
          </cell>
          <cell r="L416">
            <v>0</v>
          </cell>
          <cell r="M416">
            <v>0</v>
          </cell>
          <cell r="N416">
            <v>0</v>
          </cell>
          <cell r="O416">
            <v>0</v>
          </cell>
          <cell r="P416">
            <v>0</v>
          </cell>
          <cell r="Q416">
            <v>0</v>
          </cell>
        </row>
        <row r="417">
          <cell r="A417">
            <v>59340</v>
          </cell>
          <cell r="B417" t="str">
            <v>Self Insurance Premium</v>
          </cell>
          <cell r="E417">
            <v>6884.94</v>
          </cell>
          <cell r="F417">
            <v>6884.94</v>
          </cell>
          <cell r="G417">
            <v>6884.94</v>
          </cell>
          <cell r="H417">
            <v>6884.94</v>
          </cell>
          <cell r="I417">
            <v>6884.94</v>
          </cell>
          <cell r="J417">
            <v>6884.94</v>
          </cell>
          <cell r="K417">
            <v>6884.94</v>
          </cell>
          <cell r="L417">
            <v>6884.94</v>
          </cell>
          <cell r="M417">
            <v>6884.94</v>
          </cell>
          <cell r="N417">
            <v>6884.94</v>
          </cell>
          <cell r="O417">
            <v>6884.94</v>
          </cell>
          <cell r="P417">
            <v>6884.94</v>
          </cell>
          <cell r="Q417">
            <v>82619.280000000013</v>
          </cell>
        </row>
        <row r="418">
          <cell r="A418">
            <v>59341</v>
          </cell>
          <cell r="B418" t="str">
            <v>A&amp;L - Current Year Claims</v>
          </cell>
          <cell r="E418">
            <v>0</v>
          </cell>
          <cell r="F418">
            <v>0</v>
          </cell>
          <cell r="G418">
            <v>0</v>
          </cell>
          <cell r="H418">
            <v>0</v>
          </cell>
          <cell r="I418">
            <v>0</v>
          </cell>
          <cell r="J418">
            <v>0</v>
          </cell>
          <cell r="K418">
            <v>0</v>
          </cell>
          <cell r="L418">
            <v>0</v>
          </cell>
          <cell r="M418">
            <v>0</v>
          </cell>
          <cell r="N418">
            <v>0</v>
          </cell>
          <cell r="O418">
            <v>0</v>
          </cell>
          <cell r="P418">
            <v>2600</v>
          </cell>
          <cell r="Q418">
            <v>2600</v>
          </cell>
        </row>
        <row r="419">
          <cell r="A419">
            <v>59342</v>
          </cell>
          <cell r="B419" t="str">
            <v>A&amp;L - Prior Year Claims</v>
          </cell>
          <cell r="E419">
            <v>0</v>
          </cell>
          <cell r="F419">
            <v>0</v>
          </cell>
          <cell r="G419">
            <v>0</v>
          </cell>
          <cell r="H419">
            <v>0</v>
          </cell>
          <cell r="I419">
            <v>0.3</v>
          </cell>
          <cell r="J419">
            <v>-0.15</v>
          </cell>
          <cell r="K419">
            <v>1577.07</v>
          </cell>
          <cell r="L419">
            <v>0.05</v>
          </cell>
          <cell r="M419">
            <v>0</v>
          </cell>
          <cell r="N419">
            <v>0</v>
          </cell>
          <cell r="O419">
            <v>0</v>
          </cell>
          <cell r="P419">
            <v>0</v>
          </cell>
          <cell r="Q419">
            <v>1577.27</v>
          </cell>
        </row>
        <row r="420">
          <cell r="A420">
            <v>59343</v>
          </cell>
          <cell r="B420" t="str">
            <v>WC - Current Year Claims</v>
          </cell>
          <cell r="E420">
            <v>53330.6</v>
          </cell>
          <cell r="F420">
            <v>13301</v>
          </cell>
          <cell r="G420">
            <v>13532.93</v>
          </cell>
          <cell r="H420">
            <v>-35945.980000000003</v>
          </cell>
          <cell r="I420">
            <v>151.47999999999999</v>
          </cell>
          <cell r="J420">
            <v>0</v>
          </cell>
          <cell r="K420">
            <v>-5630.29</v>
          </cell>
          <cell r="L420">
            <v>19.420000000000002</v>
          </cell>
          <cell r="M420">
            <v>28.64</v>
          </cell>
          <cell r="N420">
            <v>6955.88</v>
          </cell>
          <cell r="O420">
            <v>11900</v>
          </cell>
          <cell r="P420">
            <v>2180.23</v>
          </cell>
          <cell r="Q420">
            <v>59823.909999999996</v>
          </cell>
        </row>
        <row r="421">
          <cell r="A421">
            <v>59344</v>
          </cell>
          <cell r="B421" t="str">
            <v>WC - Prior Year Claims</v>
          </cell>
          <cell r="E421">
            <v>0</v>
          </cell>
          <cell r="F421">
            <v>0</v>
          </cell>
          <cell r="G421">
            <v>0</v>
          </cell>
          <cell r="H421">
            <v>66006.16</v>
          </cell>
          <cell r="I421">
            <v>2800</v>
          </cell>
          <cell r="J421">
            <v>-3742.81</v>
          </cell>
          <cell r="K421">
            <v>36406.36</v>
          </cell>
          <cell r="L421">
            <v>0</v>
          </cell>
          <cell r="M421">
            <v>28.28</v>
          </cell>
          <cell r="N421">
            <v>4000</v>
          </cell>
          <cell r="O421">
            <v>-547</v>
          </cell>
          <cell r="P421">
            <v>12729.61</v>
          </cell>
          <cell r="Q421">
            <v>117680.6</v>
          </cell>
        </row>
        <row r="422">
          <cell r="A422">
            <v>59350</v>
          </cell>
          <cell r="B422" t="str">
            <v>Self Isurance IBNR Estimates</v>
          </cell>
          <cell r="E422">
            <v>0</v>
          </cell>
          <cell r="F422">
            <v>0</v>
          </cell>
          <cell r="G422">
            <v>0</v>
          </cell>
          <cell r="H422">
            <v>0</v>
          </cell>
          <cell r="I422">
            <v>0</v>
          </cell>
          <cell r="J422">
            <v>0</v>
          </cell>
          <cell r="K422">
            <v>0</v>
          </cell>
          <cell r="L422">
            <v>0</v>
          </cell>
          <cell r="M422">
            <v>0</v>
          </cell>
          <cell r="N422">
            <v>0</v>
          </cell>
          <cell r="O422">
            <v>0</v>
          </cell>
          <cell r="P422">
            <v>0</v>
          </cell>
          <cell r="Q422">
            <v>0</v>
          </cell>
        </row>
        <row r="423">
          <cell r="A423">
            <v>59400</v>
          </cell>
          <cell r="B423" t="str">
            <v>Damages paid by District</v>
          </cell>
          <cell r="E423">
            <v>-3539</v>
          </cell>
          <cell r="F423">
            <v>0</v>
          </cell>
          <cell r="G423">
            <v>0</v>
          </cell>
          <cell r="H423">
            <v>0</v>
          </cell>
          <cell r="I423">
            <v>0</v>
          </cell>
          <cell r="J423">
            <v>0</v>
          </cell>
          <cell r="K423">
            <v>0</v>
          </cell>
          <cell r="L423">
            <v>0</v>
          </cell>
          <cell r="M423">
            <v>0</v>
          </cell>
          <cell r="N423">
            <v>0</v>
          </cell>
          <cell r="O423">
            <v>0</v>
          </cell>
          <cell r="P423">
            <v>2099.67</v>
          </cell>
          <cell r="Q423">
            <v>-1439.33</v>
          </cell>
        </row>
        <row r="424">
          <cell r="A424">
            <v>59401</v>
          </cell>
          <cell r="B424" t="str">
            <v>Insurance claim repairs</v>
          </cell>
          <cell r="E424">
            <v>0</v>
          </cell>
          <cell r="F424">
            <v>0</v>
          </cell>
          <cell r="G424">
            <v>0</v>
          </cell>
          <cell r="H424">
            <v>0</v>
          </cell>
          <cell r="I424">
            <v>0</v>
          </cell>
          <cell r="J424">
            <v>0</v>
          </cell>
          <cell r="K424">
            <v>0</v>
          </cell>
          <cell r="L424">
            <v>0</v>
          </cell>
          <cell r="M424">
            <v>0</v>
          </cell>
          <cell r="N424">
            <v>0</v>
          </cell>
          <cell r="O424">
            <v>0</v>
          </cell>
          <cell r="P424">
            <v>0</v>
          </cell>
          <cell r="Q424">
            <v>0</v>
          </cell>
        </row>
        <row r="425">
          <cell r="A425">
            <v>59500</v>
          </cell>
          <cell r="B425" t="str">
            <v>Workers Comp Prem</v>
          </cell>
          <cell r="E425">
            <v>1104</v>
          </cell>
          <cell r="F425">
            <v>4000</v>
          </cell>
          <cell r="G425">
            <v>4000</v>
          </cell>
          <cell r="H425">
            <v>2000</v>
          </cell>
          <cell r="I425">
            <v>1000</v>
          </cell>
          <cell r="J425">
            <v>2000</v>
          </cell>
          <cell r="K425">
            <v>2000</v>
          </cell>
          <cell r="L425">
            <v>2000</v>
          </cell>
          <cell r="M425">
            <v>3000</v>
          </cell>
          <cell r="N425">
            <v>3000</v>
          </cell>
          <cell r="O425">
            <v>3000</v>
          </cell>
          <cell r="P425">
            <v>0</v>
          </cell>
          <cell r="Q425">
            <v>27104</v>
          </cell>
        </row>
        <row r="426">
          <cell r="A426">
            <v>59998</v>
          </cell>
          <cell r="B426" t="str">
            <v>Allocation Out - District</v>
          </cell>
          <cell r="E426">
            <v>0</v>
          </cell>
          <cell r="F426">
            <v>0</v>
          </cell>
          <cell r="G426">
            <v>0</v>
          </cell>
          <cell r="H426">
            <v>0</v>
          </cell>
          <cell r="I426">
            <v>0</v>
          </cell>
          <cell r="J426">
            <v>0</v>
          </cell>
          <cell r="K426">
            <v>0</v>
          </cell>
          <cell r="L426">
            <v>0</v>
          </cell>
          <cell r="M426">
            <v>0</v>
          </cell>
          <cell r="N426">
            <v>0</v>
          </cell>
          <cell r="O426">
            <v>0</v>
          </cell>
          <cell r="P426">
            <v>0</v>
          </cell>
          <cell r="Q426">
            <v>0</v>
          </cell>
        </row>
        <row r="427">
          <cell r="A427">
            <v>59999</v>
          </cell>
          <cell r="B427" t="str">
            <v>Allocation Out - Out District</v>
          </cell>
          <cell r="E427">
            <v>0</v>
          </cell>
          <cell r="F427">
            <v>0</v>
          </cell>
          <cell r="G427">
            <v>0</v>
          </cell>
          <cell r="H427">
            <v>0</v>
          </cell>
          <cell r="I427">
            <v>0</v>
          </cell>
          <cell r="J427">
            <v>0</v>
          </cell>
          <cell r="K427">
            <v>0</v>
          </cell>
          <cell r="L427">
            <v>0</v>
          </cell>
          <cell r="M427">
            <v>0</v>
          </cell>
          <cell r="N427">
            <v>0</v>
          </cell>
          <cell r="O427">
            <v>0</v>
          </cell>
          <cell r="P427">
            <v>0</v>
          </cell>
          <cell r="Q427">
            <v>0</v>
          </cell>
        </row>
        <row r="428">
          <cell r="A428" t="str">
            <v>Total Insurance</v>
          </cell>
          <cell r="E428">
            <v>57780.54</v>
          </cell>
          <cell r="F428">
            <v>24185.94</v>
          </cell>
          <cell r="G428">
            <v>22089.41</v>
          </cell>
          <cell r="H428">
            <v>38945.119999999995</v>
          </cell>
          <cell r="I428">
            <v>10836.72</v>
          </cell>
          <cell r="J428">
            <v>5141.9799999999996</v>
          </cell>
          <cell r="K428">
            <v>41238.080000000002</v>
          </cell>
          <cell r="L428">
            <v>8904.41</v>
          </cell>
          <cell r="M428">
            <v>9941.86</v>
          </cell>
          <cell r="N428">
            <v>20840.82</v>
          </cell>
          <cell r="O428">
            <v>21237.94</v>
          </cell>
          <cell r="P428">
            <v>26494.449999999997</v>
          </cell>
          <cell r="Q428">
            <v>287637.27</v>
          </cell>
        </row>
        <row r="430">
          <cell r="A430" t="str">
            <v>Disposal of Assets and Operations</v>
          </cell>
        </row>
        <row r="431">
          <cell r="A431">
            <v>72000</v>
          </cell>
          <cell r="B431" t="str">
            <v>Gain/Loss on Disposal of Operations</v>
          </cell>
          <cell r="E431">
            <v>0</v>
          </cell>
          <cell r="F431">
            <v>0</v>
          </cell>
          <cell r="G431">
            <v>0</v>
          </cell>
          <cell r="H431">
            <v>0</v>
          </cell>
          <cell r="I431">
            <v>0</v>
          </cell>
          <cell r="J431">
            <v>0</v>
          </cell>
          <cell r="K431">
            <v>0</v>
          </cell>
          <cell r="L431">
            <v>0</v>
          </cell>
          <cell r="M431">
            <v>0</v>
          </cell>
          <cell r="N431">
            <v>0</v>
          </cell>
          <cell r="O431">
            <v>0</v>
          </cell>
          <cell r="P431">
            <v>0</v>
          </cell>
          <cell r="Q431">
            <v>0</v>
          </cell>
        </row>
        <row r="432">
          <cell r="A432">
            <v>91010</v>
          </cell>
          <cell r="B432" t="str">
            <v>Gain/Loss on Sale of Asset</v>
          </cell>
          <cell r="E432">
            <v>0</v>
          </cell>
          <cell r="F432">
            <v>0</v>
          </cell>
          <cell r="G432">
            <v>0</v>
          </cell>
          <cell r="H432">
            <v>145.82</v>
          </cell>
          <cell r="I432">
            <v>0</v>
          </cell>
          <cell r="J432">
            <v>0</v>
          </cell>
          <cell r="K432">
            <v>0</v>
          </cell>
          <cell r="L432">
            <v>0</v>
          </cell>
          <cell r="M432">
            <v>0</v>
          </cell>
          <cell r="N432">
            <v>0</v>
          </cell>
          <cell r="O432">
            <v>0</v>
          </cell>
          <cell r="P432">
            <v>0</v>
          </cell>
          <cell r="Q432">
            <v>145.82</v>
          </cell>
        </row>
        <row r="433">
          <cell r="A433" t="str">
            <v>Total Disposal of Assets and Operations</v>
          </cell>
          <cell r="E433">
            <v>0</v>
          </cell>
          <cell r="F433">
            <v>0</v>
          </cell>
          <cell r="G433">
            <v>0</v>
          </cell>
          <cell r="H433">
            <v>145.82</v>
          </cell>
          <cell r="I433">
            <v>0</v>
          </cell>
          <cell r="J433">
            <v>0</v>
          </cell>
          <cell r="K433">
            <v>0</v>
          </cell>
          <cell r="L433">
            <v>0</v>
          </cell>
          <cell r="M433">
            <v>0</v>
          </cell>
          <cell r="N433">
            <v>0</v>
          </cell>
          <cell r="O433">
            <v>0</v>
          </cell>
          <cell r="P433">
            <v>0</v>
          </cell>
          <cell r="Q433">
            <v>145.82</v>
          </cell>
        </row>
        <row r="435">
          <cell r="A435" t="str">
            <v>Total Operating Costs</v>
          </cell>
          <cell r="E435">
            <v>556322.18999999994</v>
          </cell>
          <cell r="F435">
            <v>483088.13</v>
          </cell>
          <cell r="G435">
            <v>533902.79</v>
          </cell>
          <cell r="H435">
            <v>564081.47</v>
          </cell>
          <cell r="I435">
            <v>483474.26</v>
          </cell>
          <cell r="J435">
            <v>500744.69999999995</v>
          </cell>
          <cell r="K435">
            <v>514379.49999999994</v>
          </cell>
          <cell r="L435">
            <v>499533.73</v>
          </cell>
          <cell r="M435">
            <v>480587.02</v>
          </cell>
          <cell r="N435">
            <v>468427.15999999992</v>
          </cell>
          <cell r="O435">
            <v>510740</v>
          </cell>
          <cell r="P435">
            <v>507649</v>
          </cell>
          <cell r="Q435">
            <v>6102929.9500000002</v>
          </cell>
        </row>
        <row r="437">
          <cell r="A437" t="str">
            <v>Gross Profit</v>
          </cell>
          <cell r="E437">
            <v>283635.74000000011</v>
          </cell>
          <cell r="F437">
            <v>397011.87</v>
          </cell>
          <cell r="G437">
            <v>293409.25999999989</v>
          </cell>
          <cell r="H437">
            <v>295183.43000000005</v>
          </cell>
          <cell r="I437">
            <v>372092.71999999974</v>
          </cell>
          <cell r="J437">
            <v>350748.59000000008</v>
          </cell>
          <cell r="K437">
            <v>347516.12000000005</v>
          </cell>
          <cell r="L437">
            <v>388020.01</v>
          </cell>
          <cell r="M437">
            <v>377828.52</v>
          </cell>
          <cell r="N437">
            <v>382225.52999999991</v>
          </cell>
          <cell r="O437">
            <v>311431.2100000002</v>
          </cell>
          <cell r="P437">
            <v>306754.91999999981</v>
          </cell>
          <cell r="Q437">
            <v>4105857.9199999953</v>
          </cell>
        </row>
        <row r="439">
          <cell r="A439" t="str">
            <v>SG&amp;A</v>
          </cell>
        </row>
        <row r="440">
          <cell r="A440" t="str">
            <v>Sales</v>
          </cell>
        </row>
        <row r="441">
          <cell r="A441">
            <v>60010</v>
          </cell>
          <cell r="B441" t="str">
            <v>Salaries</v>
          </cell>
          <cell r="E441">
            <v>0</v>
          </cell>
          <cell r="F441">
            <v>0</v>
          </cell>
          <cell r="G441">
            <v>0</v>
          </cell>
          <cell r="H441">
            <v>0</v>
          </cell>
          <cell r="I441">
            <v>0</v>
          </cell>
          <cell r="J441">
            <v>0</v>
          </cell>
          <cell r="K441">
            <v>0</v>
          </cell>
          <cell r="L441">
            <v>0</v>
          </cell>
          <cell r="M441">
            <v>0</v>
          </cell>
          <cell r="N441">
            <v>0</v>
          </cell>
          <cell r="O441">
            <v>0</v>
          </cell>
          <cell r="P441">
            <v>0</v>
          </cell>
          <cell r="Q441">
            <v>0</v>
          </cell>
        </row>
        <row r="442">
          <cell r="A442">
            <v>60020</v>
          </cell>
          <cell r="B442" t="str">
            <v>Wages Regular</v>
          </cell>
          <cell r="E442">
            <v>0</v>
          </cell>
          <cell r="F442">
            <v>0</v>
          </cell>
          <cell r="G442">
            <v>0</v>
          </cell>
          <cell r="H442">
            <v>0</v>
          </cell>
          <cell r="I442">
            <v>0</v>
          </cell>
          <cell r="J442">
            <v>0</v>
          </cell>
          <cell r="K442">
            <v>0</v>
          </cell>
          <cell r="L442">
            <v>0</v>
          </cell>
          <cell r="M442">
            <v>0</v>
          </cell>
          <cell r="N442">
            <v>0</v>
          </cell>
          <cell r="O442">
            <v>0</v>
          </cell>
          <cell r="P442">
            <v>0</v>
          </cell>
          <cell r="Q442">
            <v>0</v>
          </cell>
        </row>
        <row r="443">
          <cell r="A443">
            <v>60025</v>
          </cell>
          <cell r="B443" t="str">
            <v>Wages O.T.</v>
          </cell>
          <cell r="E443">
            <v>0</v>
          </cell>
          <cell r="F443">
            <v>0</v>
          </cell>
          <cell r="G443">
            <v>0</v>
          </cell>
          <cell r="H443">
            <v>0</v>
          </cell>
          <cell r="I443">
            <v>0</v>
          </cell>
          <cell r="J443">
            <v>0</v>
          </cell>
          <cell r="K443">
            <v>0</v>
          </cell>
          <cell r="L443">
            <v>0</v>
          </cell>
          <cell r="M443">
            <v>0</v>
          </cell>
          <cell r="N443">
            <v>0</v>
          </cell>
          <cell r="O443">
            <v>0</v>
          </cell>
          <cell r="P443">
            <v>0</v>
          </cell>
          <cell r="Q443">
            <v>0</v>
          </cell>
        </row>
        <row r="444">
          <cell r="A444">
            <v>60030</v>
          </cell>
          <cell r="B444" t="str">
            <v>Bonuses and Commissions</v>
          </cell>
          <cell r="E444">
            <v>0</v>
          </cell>
          <cell r="F444">
            <v>0</v>
          </cell>
          <cell r="G444">
            <v>0</v>
          </cell>
          <cell r="H444">
            <v>0</v>
          </cell>
          <cell r="I444">
            <v>0</v>
          </cell>
          <cell r="J444">
            <v>0</v>
          </cell>
          <cell r="K444">
            <v>0</v>
          </cell>
          <cell r="L444">
            <v>0</v>
          </cell>
          <cell r="M444">
            <v>0</v>
          </cell>
          <cell r="N444">
            <v>0</v>
          </cell>
          <cell r="O444">
            <v>0</v>
          </cell>
          <cell r="P444">
            <v>0</v>
          </cell>
          <cell r="Q444">
            <v>0</v>
          </cell>
        </row>
        <row r="445">
          <cell r="A445">
            <v>60035</v>
          </cell>
          <cell r="B445" t="str">
            <v>Safety Bonuses</v>
          </cell>
          <cell r="E445">
            <v>0</v>
          </cell>
          <cell r="F445">
            <v>0</v>
          </cell>
          <cell r="G445">
            <v>0</v>
          </cell>
          <cell r="H445">
            <v>0</v>
          </cell>
          <cell r="I445">
            <v>0</v>
          </cell>
          <cell r="J445">
            <v>0</v>
          </cell>
          <cell r="K445">
            <v>0</v>
          </cell>
          <cell r="L445">
            <v>0</v>
          </cell>
          <cell r="M445">
            <v>0</v>
          </cell>
          <cell r="N445">
            <v>0</v>
          </cell>
          <cell r="O445">
            <v>0</v>
          </cell>
          <cell r="P445">
            <v>0</v>
          </cell>
          <cell r="Q445">
            <v>0</v>
          </cell>
        </row>
        <row r="446">
          <cell r="A446">
            <v>60037</v>
          </cell>
          <cell r="B446" t="str">
            <v>Termination Pay</v>
          </cell>
          <cell r="E446">
            <v>0</v>
          </cell>
          <cell r="F446">
            <v>0</v>
          </cell>
          <cell r="G446">
            <v>0</v>
          </cell>
          <cell r="H446">
            <v>0</v>
          </cell>
          <cell r="I446">
            <v>0</v>
          </cell>
          <cell r="J446">
            <v>0</v>
          </cell>
          <cell r="K446">
            <v>0</v>
          </cell>
          <cell r="L446">
            <v>0</v>
          </cell>
          <cell r="M446">
            <v>0</v>
          </cell>
          <cell r="N446">
            <v>0</v>
          </cell>
          <cell r="O446">
            <v>0</v>
          </cell>
          <cell r="P446">
            <v>0</v>
          </cell>
          <cell r="Q446">
            <v>0</v>
          </cell>
        </row>
        <row r="447">
          <cell r="A447">
            <v>60045</v>
          </cell>
          <cell r="B447" t="str">
            <v>Contract Labor</v>
          </cell>
          <cell r="E447">
            <v>0</v>
          </cell>
          <cell r="F447">
            <v>0</v>
          </cell>
          <cell r="G447">
            <v>0</v>
          </cell>
          <cell r="H447">
            <v>0</v>
          </cell>
          <cell r="I447">
            <v>0</v>
          </cell>
          <cell r="J447">
            <v>0</v>
          </cell>
          <cell r="K447">
            <v>0</v>
          </cell>
          <cell r="L447">
            <v>0</v>
          </cell>
          <cell r="M447">
            <v>0</v>
          </cell>
          <cell r="N447">
            <v>0</v>
          </cell>
          <cell r="O447">
            <v>0</v>
          </cell>
          <cell r="P447">
            <v>0</v>
          </cell>
          <cell r="Q447">
            <v>0</v>
          </cell>
        </row>
        <row r="448">
          <cell r="A448">
            <v>60050</v>
          </cell>
          <cell r="B448" t="str">
            <v>Payroll Taxes</v>
          </cell>
          <cell r="E448">
            <v>0</v>
          </cell>
          <cell r="F448">
            <v>0</v>
          </cell>
          <cell r="G448">
            <v>0</v>
          </cell>
          <cell r="H448">
            <v>0</v>
          </cell>
          <cell r="I448">
            <v>0</v>
          </cell>
          <cell r="J448">
            <v>0</v>
          </cell>
          <cell r="K448">
            <v>0</v>
          </cell>
          <cell r="L448">
            <v>0</v>
          </cell>
          <cell r="M448">
            <v>0</v>
          </cell>
          <cell r="N448">
            <v>0</v>
          </cell>
          <cell r="O448">
            <v>0</v>
          </cell>
          <cell r="P448">
            <v>0</v>
          </cell>
          <cell r="Q448">
            <v>0</v>
          </cell>
        </row>
        <row r="449">
          <cell r="A449">
            <v>60060</v>
          </cell>
          <cell r="B449" t="str">
            <v>Group Insurance</v>
          </cell>
          <cell r="E449">
            <v>0</v>
          </cell>
          <cell r="F449">
            <v>0</v>
          </cell>
          <cell r="G449">
            <v>0</v>
          </cell>
          <cell r="H449">
            <v>0</v>
          </cell>
          <cell r="I449">
            <v>0</v>
          </cell>
          <cell r="J449">
            <v>0</v>
          </cell>
          <cell r="K449">
            <v>0</v>
          </cell>
          <cell r="L449">
            <v>0</v>
          </cell>
          <cell r="M449">
            <v>0</v>
          </cell>
          <cell r="N449">
            <v>0</v>
          </cell>
          <cell r="O449">
            <v>0</v>
          </cell>
          <cell r="P449">
            <v>0</v>
          </cell>
          <cell r="Q449">
            <v>0</v>
          </cell>
        </row>
        <row r="450">
          <cell r="A450">
            <v>60065</v>
          </cell>
          <cell r="B450" t="str">
            <v>Vacation Pay</v>
          </cell>
          <cell r="E450">
            <v>0</v>
          </cell>
          <cell r="F450">
            <v>0</v>
          </cell>
          <cell r="G450">
            <v>0</v>
          </cell>
          <cell r="H450">
            <v>0</v>
          </cell>
          <cell r="I450">
            <v>0</v>
          </cell>
          <cell r="J450">
            <v>0</v>
          </cell>
          <cell r="K450">
            <v>0</v>
          </cell>
          <cell r="L450">
            <v>0</v>
          </cell>
          <cell r="M450">
            <v>0</v>
          </cell>
          <cell r="N450">
            <v>0</v>
          </cell>
          <cell r="O450">
            <v>0</v>
          </cell>
          <cell r="P450">
            <v>0</v>
          </cell>
          <cell r="Q450">
            <v>0</v>
          </cell>
        </row>
        <row r="451">
          <cell r="A451">
            <v>60070</v>
          </cell>
          <cell r="B451" t="str">
            <v>Sick Pay</v>
          </cell>
          <cell r="E451">
            <v>0</v>
          </cell>
          <cell r="F451">
            <v>0</v>
          </cell>
          <cell r="G451">
            <v>0</v>
          </cell>
          <cell r="H451">
            <v>0</v>
          </cell>
          <cell r="I451">
            <v>0</v>
          </cell>
          <cell r="J451">
            <v>0</v>
          </cell>
          <cell r="K451">
            <v>0</v>
          </cell>
          <cell r="L451">
            <v>0</v>
          </cell>
          <cell r="M451">
            <v>0</v>
          </cell>
          <cell r="N451">
            <v>0</v>
          </cell>
          <cell r="O451">
            <v>0</v>
          </cell>
          <cell r="P451">
            <v>0</v>
          </cell>
          <cell r="Q451">
            <v>0</v>
          </cell>
        </row>
        <row r="452">
          <cell r="A452">
            <v>60086</v>
          </cell>
          <cell r="B452" t="str">
            <v>Safety and Training</v>
          </cell>
          <cell r="E452">
            <v>0</v>
          </cell>
          <cell r="F452">
            <v>0</v>
          </cell>
          <cell r="G452">
            <v>0</v>
          </cell>
          <cell r="H452">
            <v>0</v>
          </cell>
          <cell r="I452">
            <v>0</v>
          </cell>
          <cell r="J452">
            <v>0</v>
          </cell>
          <cell r="K452">
            <v>0</v>
          </cell>
          <cell r="L452">
            <v>0</v>
          </cell>
          <cell r="M452">
            <v>0</v>
          </cell>
          <cell r="N452">
            <v>0</v>
          </cell>
          <cell r="O452">
            <v>0</v>
          </cell>
          <cell r="P452">
            <v>0</v>
          </cell>
          <cell r="Q452">
            <v>0</v>
          </cell>
        </row>
        <row r="453">
          <cell r="A453">
            <v>60095</v>
          </cell>
          <cell r="B453" t="str">
            <v>Empl &amp; Commun Activ</v>
          </cell>
          <cell r="E453">
            <v>0</v>
          </cell>
          <cell r="F453">
            <v>0</v>
          </cell>
          <cell r="G453">
            <v>0</v>
          </cell>
          <cell r="H453">
            <v>0</v>
          </cell>
          <cell r="I453">
            <v>0</v>
          </cell>
          <cell r="J453">
            <v>0</v>
          </cell>
          <cell r="K453">
            <v>0</v>
          </cell>
          <cell r="L453">
            <v>0</v>
          </cell>
          <cell r="M453">
            <v>0</v>
          </cell>
          <cell r="N453">
            <v>0</v>
          </cell>
          <cell r="O453">
            <v>0</v>
          </cell>
          <cell r="P453">
            <v>0</v>
          </cell>
          <cell r="Q453">
            <v>0</v>
          </cell>
        </row>
        <row r="454">
          <cell r="A454">
            <v>60105</v>
          </cell>
          <cell r="B454" t="str">
            <v>Employee Relocation</v>
          </cell>
          <cell r="E454">
            <v>0</v>
          </cell>
          <cell r="F454">
            <v>0</v>
          </cell>
          <cell r="G454">
            <v>0</v>
          </cell>
          <cell r="H454">
            <v>0</v>
          </cell>
          <cell r="I454">
            <v>0</v>
          </cell>
          <cell r="J454">
            <v>0</v>
          </cell>
          <cell r="K454">
            <v>0</v>
          </cell>
          <cell r="L454">
            <v>0</v>
          </cell>
          <cell r="M454">
            <v>0</v>
          </cell>
          <cell r="N454">
            <v>0</v>
          </cell>
          <cell r="O454">
            <v>0</v>
          </cell>
          <cell r="P454">
            <v>0</v>
          </cell>
          <cell r="Q454">
            <v>0</v>
          </cell>
        </row>
        <row r="455">
          <cell r="A455">
            <v>60115</v>
          </cell>
          <cell r="B455" t="str">
            <v>School Tuition</v>
          </cell>
          <cell r="E455">
            <v>0</v>
          </cell>
          <cell r="F455">
            <v>0</v>
          </cell>
          <cell r="G455">
            <v>0</v>
          </cell>
          <cell r="H455">
            <v>0</v>
          </cell>
          <cell r="I455">
            <v>0</v>
          </cell>
          <cell r="J455">
            <v>0</v>
          </cell>
          <cell r="K455">
            <v>0</v>
          </cell>
          <cell r="L455">
            <v>0</v>
          </cell>
          <cell r="M455">
            <v>0</v>
          </cell>
          <cell r="N455">
            <v>0</v>
          </cell>
          <cell r="O455">
            <v>0</v>
          </cell>
          <cell r="P455">
            <v>0</v>
          </cell>
          <cell r="Q455">
            <v>0</v>
          </cell>
        </row>
        <row r="456">
          <cell r="A456">
            <v>60116</v>
          </cell>
          <cell r="B456" t="str">
            <v>Pension and Profit Sharing</v>
          </cell>
          <cell r="E456">
            <v>0</v>
          </cell>
          <cell r="F456">
            <v>0</v>
          </cell>
          <cell r="G456">
            <v>0</v>
          </cell>
          <cell r="H456">
            <v>0</v>
          </cell>
          <cell r="I456">
            <v>0</v>
          </cell>
          <cell r="J456">
            <v>0</v>
          </cell>
          <cell r="K456">
            <v>0</v>
          </cell>
          <cell r="L456">
            <v>0</v>
          </cell>
          <cell r="M456">
            <v>0</v>
          </cell>
          <cell r="N456">
            <v>0</v>
          </cell>
          <cell r="O456">
            <v>0</v>
          </cell>
          <cell r="P456">
            <v>0</v>
          </cell>
          <cell r="Q456">
            <v>0</v>
          </cell>
        </row>
        <row r="457">
          <cell r="A457">
            <v>60117</v>
          </cell>
          <cell r="B457" t="str">
            <v>Union Pension</v>
          </cell>
          <cell r="E457">
            <v>0</v>
          </cell>
          <cell r="F457">
            <v>0</v>
          </cell>
          <cell r="G457">
            <v>0</v>
          </cell>
          <cell r="H457">
            <v>0</v>
          </cell>
          <cell r="I457">
            <v>0</v>
          </cell>
          <cell r="J457">
            <v>0</v>
          </cell>
          <cell r="K457">
            <v>0</v>
          </cell>
          <cell r="L457">
            <v>0</v>
          </cell>
          <cell r="M457">
            <v>0</v>
          </cell>
          <cell r="N457">
            <v>0</v>
          </cell>
          <cell r="O457">
            <v>0</v>
          </cell>
          <cell r="P457">
            <v>0</v>
          </cell>
          <cell r="Q457">
            <v>0</v>
          </cell>
        </row>
        <row r="458">
          <cell r="A458">
            <v>60148</v>
          </cell>
          <cell r="B458" t="str">
            <v>Allocated Exp In - District</v>
          </cell>
          <cell r="E458">
            <v>0</v>
          </cell>
          <cell r="F458">
            <v>0</v>
          </cell>
          <cell r="G458">
            <v>0</v>
          </cell>
          <cell r="H458">
            <v>0</v>
          </cell>
          <cell r="I458">
            <v>0</v>
          </cell>
          <cell r="J458">
            <v>0</v>
          </cell>
          <cell r="K458">
            <v>0</v>
          </cell>
          <cell r="L458">
            <v>0</v>
          </cell>
          <cell r="M458">
            <v>0</v>
          </cell>
          <cell r="N458">
            <v>0</v>
          </cell>
          <cell r="O458">
            <v>0</v>
          </cell>
          <cell r="P458">
            <v>0</v>
          </cell>
          <cell r="Q458">
            <v>0</v>
          </cell>
        </row>
        <row r="459">
          <cell r="A459">
            <v>60149</v>
          </cell>
          <cell r="B459" t="str">
            <v>Allocated Exp In Out - District</v>
          </cell>
          <cell r="E459">
            <v>0</v>
          </cell>
          <cell r="F459">
            <v>0</v>
          </cell>
          <cell r="G459">
            <v>0</v>
          </cell>
          <cell r="H459">
            <v>0</v>
          </cell>
          <cell r="I459">
            <v>0</v>
          </cell>
          <cell r="J459">
            <v>0</v>
          </cell>
          <cell r="K459">
            <v>0</v>
          </cell>
          <cell r="L459">
            <v>0</v>
          </cell>
          <cell r="M459">
            <v>0</v>
          </cell>
          <cell r="N459">
            <v>0</v>
          </cell>
          <cell r="O459">
            <v>0</v>
          </cell>
          <cell r="P459">
            <v>0</v>
          </cell>
          <cell r="Q459">
            <v>0</v>
          </cell>
        </row>
        <row r="460">
          <cell r="A460">
            <v>60165</v>
          </cell>
          <cell r="B460" t="str">
            <v>Communications</v>
          </cell>
          <cell r="E460">
            <v>0</v>
          </cell>
          <cell r="F460">
            <v>0</v>
          </cell>
          <cell r="G460">
            <v>0</v>
          </cell>
          <cell r="H460">
            <v>0</v>
          </cell>
          <cell r="I460">
            <v>0</v>
          </cell>
          <cell r="J460">
            <v>0</v>
          </cell>
          <cell r="K460">
            <v>0</v>
          </cell>
          <cell r="L460">
            <v>0</v>
          </cell>
          <cell r="M460">
            <v>0</v>
          </cell>
          <cell r="N460">
            <v>0</v>
          </cell>
          <cell r="O460">
            <v>0</v>
          </cell>
          <cell r="P460">
            <v>0</v>
          </cell>
          <cell r="Q460">
            <v>0</v>
          </cell>
        </row>
        <row r="461">
          <cell r="A461">
            <v>60170</v>
          </cell>
          <cell r="B461" t="str">
            <v>Real Estate Rentals</v>
          </cell>
          <cell r="E461">
            <v>0</v>
          </cell>
          <cell r="F461">
            <v>0</v>
          </cell>
          <cell r="G461">
            <v>0</v>
          </cell>
          <cell r="H461">
            <v>0</v>
          </cell>
          <cell r="I461">
            <v>0</v>
          </cell>
          <cell r="J461">
            <v>0</v>
          </cell>
          <cell r="K461">
            <v>0</v>
          </cell>
          <cell r="L461">
            <v>0</v>
          </cell>
          <cell r="M461">
            <v>0</v>
          </cell>
          <cell r="N461">
            <v>0</v>
          </cell>
          <cell r="O461">
            <v>0</v>
          </cell>
          <cell r="P461">
            <v>0</v>
          </cell>
          <cell r="Q461">
            <v>0</v>
          </cell>
        </row>
        <row r="462">
          <cell r="A462">
            <v>60175</v>
          </cell>
          <cell r="B462" t="str">
            <v>Equip/Vehicle Rental</v>
          </cell>
          <cell r="E462">
            <v>0</v>
          </cell>
          <cell r="F462">
            <v>0</v>
          </cell>
          <cell r="G462">
            <v>0</v>
          </cell>
          <cell r="H462">
            <v>0</v>
          </cell>
          <cell r="I462">
            <v>0</v>
          </cell>
          <cell r="J462">
            <v>0</v>
          </cell>
          <cell r="K462">
            <v>0</v>
          </cell>
          <cell r="L462">
            <v>0</v>
          </cell>
          <cell r="M462">
            <v>0</v>
          </cell>
          <cell r="N462">
            <v>0</v>
          </cell>
          <cell r="O462">
            <v>0</v>
          </cell>
          <cell r="P462">
            <v>0</v>
          </cell>
          <cell r="Q462">
            <v>0</v>
          </cell>
        </row>
        <row r="463">
          <cell r="A463">
            <v>60185</v>
          </cell>
          <cell r="B463" t="str">
            <v>Postage</v>
          </cell>
          <cell r="E463">
            <v>0</v>
          </cell>
          <cell r="F463">
            <v>0</v>
          </cell>
          <cell r="G463">
            <v>0</v>
          </cell>
          <cell r="H463">
            <v>0</v>
          </cell>
          <cell r="I463">
            <v>0</v>
          </cell>
          <cell r="J463">
            <v>0</v>
          </cell>
          <cell r="K463">
            <v>0</v>
          </cell>
          <cell r="L463">
            <v>0</v>
          </cell>
          <cell r="M463">
            <v>0</v>
          </cell>
          <cell r="N463">
            <v>0</v>
          </cell>
          <cell r="O463">
            <v>0</v>
          </cell>
          <cell r="P463">
            <v>0</v>
          </cell>
          <cell r="Q463">
            <v>0</v>
          </cell>
        </row>
        <row r="464">
          <cell r="A464">
            <v>60195</v>
          </cell>
          <cell r="B464" t="str">
            <v>Dues and Subscriptions</v>
          </cell>
          <cell r="E464">
            <v>0</v>
          </cell>
          <cell r="F464">
            <v>0</v>
          </cell>
          <cell r="G464">
            <v>0</v>
          </cell>
          <cell r="H464">
            <v>0</v>
          </cell>
          <cell r="I464">
            <v>0</v>
          </cell>
          <cell r="J464">
            <v>0</v>
          </cell>
          <cell r="K464">
            <v>0</v>
          </cell>
          <cell r="L464">
            <v>0</v>
          </cell>
          <cell r="M464">
            <v>0</v>
          </cell>
          <cell r="N464">
            <v>0</v>
          </cell>
          <cell r="O464">
            <v>0</v>
          </cell>
          <cell r="P464">
            <v>0</v>
          </cell>
          <cell r="Q464">
            <v>0</v>
          </cell>
        </row>
        <row r="465">
          <cell r="A465">
            <v>60196</v>
          </cell>
          <cell r="B465" t="str">
            <v>Club Dues</v>
          </cell>
          <cell r="E465">
            <v>0</v>
          </cell>
          <cell r="F465">
            <v>0</v>
          </cell>
          <cell r="G465">
            <v>0</v>
          </cell>
          <cell r="H465">
            <v>0</v>
          </cell>
          <cell r="I465">
            <v>0</v>
          </cell>
          <cell r="J465">
            <v>0</v>
          </cell>
          <cell r="K465">
            <v>0</v>
          </cell>
          <cell r="L465">
            <v>0</v>
          </cell>
          <cell r="M465">
            <v>0</v>
          </cell>
          <cell r="N465">
            <v>0</v>
          </cell>
          <cell r="O465">
            <v>0</v>
          </cell>
          <cell r="P465">
            <v>0</v>
          </cell>
          <cell r="Q465">
            <v>0</v>
          </cell>
        </row>
        <row r="466">
          <cell r="A466">
            <v>60200</v>
          </cell>
          <cell r="B466" t="str">
            <v>Travel</v>
          </cell>
          <cell r="E466">
            <v>0</v>
          </cell>
          <cell r="F466">
            <v>0</v>
          </cell>
          <cell r="G466">
            <v>0</v>
          </cell>
          <cell r="H466">
            <v>0</v>
          </cell>
          <cell r="I466">
            <v>0</v>
          </cell>
          <cell r="J466">
            <v>0</v>
          </cell>
          <cell r="K466">
            <v>0</v>
          </cell>
          <cell r="L466">
            <v>0</v>
          </cell>
          <cell r="M466">
            <v>0</v>
          </cell>
          <cell r="N466">
            <v>0</v>
          </cell>
          <cell r="O466">
            <v>0</v>
          </cell>
          <cell r="P466">
            <v>0</v>
          </cell>
          <cell r="Q466">
            <v>0</v>
          </cell>
        </row>
        <row r="467">
          <cell r="A467">
            <v>60201</v>
          </cell>
          <cell r="B467" t="str">
            <v>Entertainment</v>
          </cell>
          <cell r="E467">
            <v>0</v>
          </cell>
          <cell r="F467">
            <v>0</v>
          </cell>
          <cell r="G467">
            <v>0</v>
          </cell>
          <cell r="H467">
            <v>0</v>
          </cell>
          <cell r="I467">
            <v>0</v>
          </cell>
          <cell r="J467">
            <v>0</v>
          </cell>
          <cell r="K467">
            <v>0</v>
          </cell>
          <cell r="L467">
            <v>0</v>
          </cell>
          <cell r="M467">
            <v>0</v>
          </cell>
          <cell r="N467">
            <v>0</v>
          </cell>
          <cell r="O467">
            <v>0</v>
          </cell>
          <cell r="P467">
            <v>0</v>
          </cell>
          <cell r="Q467">
            <v>0</v>
          </cell>
        </row>
        <row r="468">
          <cell r="A468">
            <v>60205</v>
          </cell>
          <cell r="B468" t="str">
            <v>Travel - Auto</v>
          </cell>
          <cell r="E468">
            <v>0</v>
          </cell>
          <cell r="F468">
            <v>0</v>
          </cell>
          <cell r="G468">
            <v>0</v>
          </cell>
          <cell r="H468">
            <v>0</v>
          </cell>
          <cell r="I468">
            <v>0</v>
          </cell>
          <cell r="J468">
            <v>0</v>
          </cell>
          <cell r="K468">
            <v>0</v>
          </cell>
          <cell r="L468">
            <v>0</v>
          </cell>
          <cell r="M468">
            <v>0</v>
          </cell>
          <cell r="N468">
            <v>0</v>
          </cell>
          <cell r="O468">
            <v>0</v>
          </cell>
          <cell r="P468">
            <v>0</v>
          </cell>
          <cell r="Q468">
            <v>0</v>
          </cell>
        </row>
        <row r="469">
          <cell r="A469">
            <v>60210</v>
          </cell>
          <cell r="B469" t="str">
            <v>Office Supplies and Equip</v>
          </cell>
          <cell r="E469">
            <v>0</v>
          </cell>
          <cell r="F469">
            <v>0</v>
          </cell>
          <cell r="G469">
            <v>0</v>
          </cell>
          <cell r="H469">
            <v>0</v>
          </cell>
          <cell r="I469">
            <v>0</v>
          </cell>
          <cell r="J469">
            <v>0</v>
          </cell>
          <cell r="K469">
            <v>0</v>
          </cell>
          <cell r="L469">
            <v>0</v>
          </cell>
          <cell r="M469">
            <v>0</v>
          </cell>
          <cell r="N469">
            <v>0</v>
          </cell>
          <cell r="O469">
            <v>0</v>
          </cell>
          <cell r="P469">
            <v>0</v>
          </cell>
          <cell r="Q469">
            <v>0</v>
          </cell>
        </row>
        <row r="470">
          <cell r="A470">
            <v>60225</v>
          </cell>
          <cell r="B470" t="str">
            <v>Advertising and Promotions</v>
          </cell>
          <cell r="E470">
            <v>0</v>
          </cell>
          <cell r="F470">
            <v>0</v>
          </cell>
          <cell r="G470">
            <v>0</v>
          </cell>
          <cell r="H470">
            <v>0</v>
          </cell>
          <cell r="I470">
            <v>0</v>
          </cell>
          <cell r="J470">
            <v>0</v>
          </cell>
          <cell r="K470">
            <v>0</v>
          </cell>
          <cell r="L470">
            <v>0</v>
          </cell>
          <cell r="M470">
            <v>0</v>
          </cell>
          <cell r="N470">
            <v>0</v>
          </cell>
          <cell r="O470">
            <v>0</v>
          </cell>
          <cell r="P470">
            <v>3237.6</v>
          </cell>
          <cell r="Q470">
            <v>3237.6</v>
          </cell>
        </row>
        <row r="471">
          <cell r="A471">
            <v>60234</v>
          </cell>
          <cell r="B471" t="str">
            <v>O/S Sales Exp</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v>60255</v>
          </cell>
          <cell r="B472" t="str">
            <v>Other Prof Fees</v>
          </cell>
          <cell r="E472">
            <v>0</v>
          </cell>
          <cell r="F472">
            <v>0</v>
          </cell>
          <cell r="G472">
            <v>0</v>
          </cell>
          <cell r="H472">
            <v>0</v>
          </cell>
          <cell r="I472">
            <v>0</v>
          </cell>
          <cell r="J472">
            <v>0</v>
          </cell>
          <cell r="K472">
            <v>0</v>
          </cell>
          <cell r="L472">
            <v>0</v>
          </cell>
          <cell r="M472">
            <v>0</v>
          </cell>
          <cell r="N472">
            <v>0</v>
          </cell>
          <cell r="O472">
            <v>0</v>
          </cell>
          <cell r="P472">
            <v>0</v>
          </cell>
          <cell r="Q472">
            <v>0</v>
          </cell>
        </row>
        <row r="473">
          <cell r="A473">
            <v>60326</v>
          </cell>
          <cell r="B473" t="str">
            <v>Deduct - Current Yr</v>
          </cell>
          <cell r="E473">
            <v>0</v>
          </cell>
          <cell r="F473">
            <v>0</v>
          </cell>
          <cell r="G473">
            <v>0</v>
          </cell>
          <cell r="H473">
            <v>0</v>
          </cell>
          <cell r="I473">
            <v>0</v>
          </cell>
          <cell r="J473">
            <v>0</v>
          </cell>
          <cell r="K473">
            <v>0</v>
          </cell>
          <cell r="L473">
            <v>0</v>
          </cell>
          <cell r="M473">
            <v>0</v>
          </cell>
          <cell r="N473">
            <v>0</v>
          </cell>
          <cell r="O473">
            <v>0</v>
          </cell>
          <cell r="P473">
            <v>0</v>
          </cell>
          <cell r="Q473">
            <v>0</v>
          </cell>
        </row>
        <row r="474">
          <cell r="A474">
            <v>60327</v>
          </cell>
          <cell r="B474" t="str">
            <v>Deduct - Damage</v>
          </cell>
          <cell r="E474">
            <v>0</v>
          </cell>
          <cell r="F474">
            <v>0</v>
          </cell>
          <cell r="G474">
            <v>0</v>
          </cell>
          <cell r="H474">
            <v>0</v>
          </cell>
          <cell r="I474">
            <v>0</v>
          </cell>
          <cell r="J474">
            <v>0</v>
          </cell>
          <cell r="K474">
            <v>0</v>
          </cell>
          <cell r="L474">
            <v>0</v>
          </cell>
          <cell r="M474">
            <v>0</v>
          </cell>
          <cell r="N474">
            <v>0</v>
          </cell>
          <cell r="O474">
            <v>0</v>
          </cell>
          <cell r="P474">
            <v>0</v>
          </cell>
          <cell r="Q474">
            <v>0</v>
          </cell>
        </row>
        <row r="475">
          <cell r="A475">
            <v>60328</v>
          </cell>
          <cell r="B475" t="str">
            <v>Claim Recoveries</v>
          </cell>
          <cell r="E475">
            <v>0</v>
          </cell>
          <cell r="F475">
            <v>0</v>
          </cell>
          <cell r="G475">
            <v>0</v>
          </cell>
          <cell r="H475">
            <v>0</v>
          </cell>
          <cell r="I475">
            <v>0</v>
          </cell>
          <cell r="J475">
            <v>0</v>
          </cell>
          <cell r="K475">
            <v>0</v>
          </cell>
          <cell r="L475">
            <v>0</v>
          </cell>
          <cell r="M475">
            <v>0</v>
          </cell>
          <cell r="N475">
            <v>0</v>
          </cell>
          <cell r="O475">
            <v>0</v>
          </cell>
          <cell r="P475">
            <v>0</v>
          </cell>
          <cell r="Q475">
            <v>0</v>
          </cell>
        </row>
        <row r="476">
          <cell r="A476">
            <v>60330</v>
          </cell>
          <cell r="B476" t="str">
            <v>Deduct Prior Year</v>
          </cell>
          <cell r="E476">
            <v>0</v>
          </cell>
          <cell r="F476">
            <v>0</v>
          </cell>
          <cell r="G476">
            <v>0</v>
          </cell>
          <cell r="H476">
            <v>0</v>
          </cell>
          <cell r="I476">
            <v>0</v>
          </cell>
          <cell r="J476">
            <v>0</v>
          </cell>
          <cell r="K476">
            <v>0</v>
          </cell>
          <cell r="L476">
            <v>0</v>
          </cell>
          <cell r="M476">
            <v>0</v>
          </cell>
          <cell r="N476">
            <v>0</v>
          </cell>
          <cell r="O476">
            <v>0</v>
          </cell>
          <cell r="P476">
            <v>0</v>
          </cell>
          <cell r="Q476">
            <v>0</v>
          </cell>
        </row>
        <row r="477">
          <cell r="A477">
            <v>60335</v>
          </cell>
          <cell r="B477" t="str">
            <v>Miscellaneous</v>
          </cell>
          <cell r="E477">
            <v>0</v>
          </cell>
          <cell r="F477">
            <v>0</v>
          </cell>
          <cell r="G477">
            <v>0</v>
          </cell>
          <cell r="H477">
            <v>0</v>
          </cell>
          <cell r="I477">
            <v>0</v>
          </cell>
          <cell r="J477">
            <v>0</v>
          </cell>
          <cell r="K477">
            <v>0</v>
          </cell>
          <cell r="L477">
            <v>0</v>
          </cell>
          <cell r="M477">
            <v>0</v>
          </cell>
          <cell r="N477">
            <v>0</v>
          </cell>
          <cell r="O477">
            <v>0</v>
          </cell>
          <cell r="P477">
            <v>0</v>
          </cell>
          <cell r="Q477">
            <v>0</v>
          </cell>
        </row>
        <row r="478">
          <cell r="A478">
            <v>60998</v>
          </cell>
          <cell r="B478" t="str">
            <v>Allocation Out - District</v>
          </cell>
          <cell r="E478">
            <v>0</v>
          </cell>
          <cell r="F478">
            <v>0</v>
          </cell>
          <cell r="G478">
            <v>0</v>
          </cell>
          <cell r="H478">
            <v>0</v>
          </cell>
          <cell r="I478">
            <v>0</v>
          </cell>
          <cell r="J478">
            <v>0</v>
          </cell>
          <cell r="K478">
            <v>0</v>
          </cell>
          <cell r="L478">
            <v>0</v>
          </cell>
          <cell r="M478">
            <v>0</v>
          </cell>
          <cell r="N478">
            <v>0</v>
          </cell>
          <cell r="O478">
            <v>0</v>
          </cell>
          <cell r="P478">
            <v>0</v>
          </cell>
          <cell r="Q478">
            <v>0</v>
          </cell>
        </row>
        <row r="479">
          <cell r="A479">
            <v>60999</v>
          </cell>
          <cell r="B479" t="str">
            <v>Allocation Out - Out District</v>
          </cell>
          <cell r="E479">
            <v>0</v>
          </cell>
          <cell r="F479">
            <v>0</v>
          </cell>
          <cell r="G479">
            <v>0</v>
          </cell>
          <cell r="H479">
            <v>0</v>
          </cell>
          <cell r="I479">
            <v>0</v>
          </cell>
          <cell r="J479">
            <v>0</v>
          </cell>
          <cell r="K479">
            <v>0</v>
          </cell>
          <cell r="L479">
            <v>0</v>
          </cell>
          <cell r="M479">
            <v>0</v>
          </cell>
          <cell r="N479">
            <v>0</v>
          </cell>
          <cell r="O479">
            <v>0</v>
          </cell>
          <cell r="P479">
            <v>0</v>
          </cell>
          <cell r="Q479">
            <v>0</v>
          </cell>
        </row>
        <row r="480">
          <cell r="A480" t="str">
            <v>Total Sales</v>
          </cell>
          <cell r="E480">
            <v>0</v>
          </cell>
          <cell r="F480">
            <v>0</v>
          </cell>
          <cell r="G480">
            <v>0</v>
          </cell>
          <cell r="H480">
            <v>0</v>
          </cell>
          <cell r="I480">
            <v>0</v>
          </cell>
          <cell r="J480">
            <v>0</v>
          </cell>
          <cell r="K480">
            <v>0</v>
          </cell>
          <cell r="L480">
            <v>0</v>
          </cell>
          <cell r="M480">
            <v>0</v>
          </cell>
          <cell r="N480">
            <v>0</v>
          </cell>
          <cell r="O480">
            <v>0</v>
          </cell>
          <cell r="P480">
            <v>3237.6</v>
          </cell>
          <cell r="Q480">
            <v>3237.6</v>
          </cell>
        </row>
        <row r="482">
          <cell r="A482" t="str">
            <v>G&amp;A</v>
          </cell>
        </row>
        <row r="483">
          <cell r="A483">
            <v>70010</v>
          </cell>
          <cell r="B483" t="str">
            <v>Salaries</v>
          </cell>
          <cell r="E483">
            <v>28808.37</v>
          </cell>
          <cell r="F483">
            <v>29237.93</v>
          </cell>
          <cell r="G483">
            <v>34055.660000000003</v>
          </cell>
          <cell r="H483">
            <v>32303.54</v>
          </cell>
          <cell r="I483">
            <v>32394.99</v>
          </cell>
          <cell r="J483">
            <v>34374</v>
          </cell>
          <cell r="K483">
            <v>35547.46</v>
          </cell>
          <cell r="L483">
            <v>34794.910000000003</v>
          </cell>
          <cell r="M483">
            <v>35448.120000000003</v>
          </cell>
          <cell r="N483">
            <v>34195.99</v>
          </cell>
          <cell r="O483">
            <v>35269.089999999997</v>
          </cell>
          <cell r="P483">
            <v>37099.64</v>
          </cell>
          <cell r="Q483">
            <v>403529.69999999995</v>
          </cell>
        </row>
        <row r="484">
          <cell r="A484">
            <v>70015</v>
          </cell>
          <cell r="B484" t="str">
            <v>Deferred Comp Earnings</v>
          </cell>
          <cell r="E484">
            <v>0</v>
          </cell>
          <cell r="F484">
            <v>0</v>
          </cell>
          <cell r="G484">
            <v>0</v>
          </cell>
          <cell r="H484">
            <v>0</v>
          </cell>
          <cell r="I484">
            <v>0</v>
          </cell>
          <cell r="J484">
            <v>0</v>
          </cell>
          <cell r="K484">
            <v>0</v>
          </cell>
          <cell r="L484">
            <v>0</v>
          </cell>
          <cell r="M484">
            <v>0</v>
          </cell>
          <cell r="N484">
            <v>0</v>
          </cell>
          <cell r="O484">
            <v>0</v>
          </cell>
          <cell r="P484">
            <v>0</v>
          </cell>
          <cell r="Q484">
            <v>0</v>
          </cell>
        </row>
        <row r="485">
          <cell r="A485">
            <v>70020</v>
          </cell>
          <cell r="B485" t="str">
            <v>Wages Regular</v>
          </cell>
          <cell r="E485">
            <v>28572.240000000002</v>
          </cell>
          <cell r="F485">
            <v>30096.06</v>
          </cell>
          <cell r="G485">
            <v>32883.68</v>
          </cell>
          <cell r="H485">
            <v>33553.279999999999</v>
          </cell>
          <cell r="I485">
            <v>27323.32</v>
          </cell>
          <cell r="J485">
            <v>31281.360000000001</v>
          </cell>
          <cell r="K485">
            <v>28636.82</v>
          </cell>
          <cell r="L485">
            <v>32591.07</v>
          </cell>
          <cell r="M485">
            <v>25152.99</v>
          </cell>
          <cell r="N485">
            <v>26476.49</v>
          </cell>
          <cell r="O485">
            <v>29556.5</v>
          </cell>
          <cell r="P485">
            <v>26409.97</v>
          </cell>
          <cell r="Q485">
            <v>352533.78</v>
          </cell>
        </row>
        <row r="486">
          <cell r="A486">
            <v>70025</v>
          </cell>
          <cell r="B486" t="str">
            <v>Wages O.T.</v>
          </cell>
          <cell r="E486">
            <v>1534.05</v>
          </cell>
          <cell r="F486">
            <v>1546.14</v>
          </cell>
          <cell r="G486">
            <v>1142.1400000000001</v>
          </cell>
          <cell r="H486">
            <v>1991.39</v>
          </cell>
          <cell r="I486">
            <v>1423.14</v>
          </cell>
          <cell r="J486">
            <v>1581.5</v>
          </cell>
          <cell r="K486">
            <v>577.54</v>
          </cell>
          <cell r="L486">
            <v>3583.2</v>
          </cell>
          <cell r="M486">
            <v>1079.97</v>
          </cell>
          <cell r="N486">
            <v>1516.27</v>
          </cell>
          <cell r="O486">
            <v>2000.96</v>
          </cell>
          <cell r="P486">
            <v>1477.46</v>
          </cell>
          <cell r="Q486">
            <v>19453.760000000002</v>
          </cell>
        </row>
        <row r="487">
          <cell r="A487">
            <v>70030</v>
          </cell>
          <cell r="B487" t="str">
            <v>Corp Allocated Bonus</v>
          </cell>
          <cell r="E487">
            <v>0</v>
          </cell>
          <cell r="F487">
            <v>0</v>
          </cell>
          <cell r="G487">
            <v>0</v>
          </cell>
          <cell r="H487">
            <v>0</v>
          </cell>
          <cell r="I487">
            <v>0</v>
          </cell>
          <cell r="J487">
            <v>0</v>
          </cell>
          <cell r="K487">
            <v>0</v>
          </cell>
          <cell r="L487">
            <v>0</v>
          </cell>
          <cell r="M487">
            <v>0</v>
          </cell>
          <cell r="N487">
            <v>0</v>
          </cell>
          <cell r="O487">
            <v>0</v>
          </cell>
          <cell r="P487">
            <v>0</v>
          </cell>
          <cell r="Q487">
            <v>0</v>
          </cell>
        </row>
        <row r="488">
          <cell r="A488">
            <v>70035</v>
          </cell>
          <cell r="B488" t="str">
            <v>Safety Bonuses</v>
          </cell>
          <cell r="E488">
            <v>0</v>
          </cell>
          <cell r="F488">
            <v>0</v>
          </cell>
          <cell r="G488">
            <v>0</v>
          </cell>
          <cell r="H488">
            <v>0</v>
          </cell>
          <cell r="I488">
            <v>0</v>
          </cell>
          <cell r="J488">
            <v>0</v>
          </cell>
          <cell r="K488">
            <v>0</v>
          </cell>
          <cell r="L488">
            <v>0</v>
          </cell>
          <cell r="M488">
            <v>0</v>
          </cell>
          <cell r="N488">
            <v>0</v>
          </cell>
          <cell r="O488">
            <v>0</v>
          </cell>
          <cell r="P488">
            <v>0</v>
          </cell>
          <cell r="Q488">
            <v>0</v>
          </cell>
        </row>
        <row r="489">
          <cell r="A489">
            <v>70036</v>
          </cell>
          <cell r="B489" t="str">
            <v>Other Bonus/Commission - Non-Safety</v>
          </cell>
          <cell r="E489">
            <v>1075</v>
          </cell>
          <cell r="F489">
            <v>1675</v>
          </cell>
          <cell r="G489">
            <v>7455.5</v>
          </cell>
          <cell r="H489">
            <v>3066.38</v>
          </cell>
          <cell r="I489">
            <v>1438.95</v>
          </cell>
          <cell r="J489">
            <v>3016.36</v>
          </cell>
          <cell r="K489">
            <v>2625</v>
          </cell>
          <cell r="L489">
            <v>2678.43</v>
          </cell>
          <cell r="M489">
            <v>2913.79</v>
          </cell>
          <cell r="N489">
            <v>1746.4</v>
          </cell>
          <cell r="O489">
            <v>2652.32</v>
          </cell>
          <cell r="P489">
            <v>5362.05</v>
          </cell>
          <cell r="Q489">
            <v>35705.180000000008</v>
          </cell>
        </row>
        <row r="490">
          <cell r="A490">
            <v>70037</v>
          </cell>
          <cell r="B490" t="str">
            <v>Termination Pay</v>
          </cell>
          <cell r="E490">
            <v>0</v>
          </cell>
          <cell r="F490">
            <v>0</v>
          </cell>
          <cell r="G490">
            <v>0</v>
          </cell>
          <cell r="H490">
            <v>0</v>
          </cell>
          <cell r="I490">
            <v>0</v>
          </cell>
          <cell r="J490">
            <v>0</v>
          </cell>
          <cell r="K490">
            <v>0</v>
          </cell>
          <cell r="L490">
            <v>0</v>
          </cell>
          <cell r="M490">
            <v>0</v>
          </cell>
          <cell r="N490">
            <v>0</v>
          </cell>
          <cell r="O490">
            <v>0</v>
          </cell>
          <cell r="P490">
            <v>0</v>
          </cell>
          <cell r="Q490">
            <v>0</v>
          </cell>
        </row>
        <row r="491">
          <cell r="A491">
            <v>70045</v>
          </cell>
          <cell r="B491" t="str">
            <v>Contract Labor</v>
          </cell>
          <cell r="E491">
            <v>0</v>
          </cell>
          <cell r="F491">
            <v>0</v>
          </cell>
          <cell r="G491">
            <v>0</v>
          </cell>
          <cell r="H491">
            <v>0</v>
          </cell>
          <cell r="I491">
            <v>0</v>
          </cell>
          <cell r="J491">
            <v>0</v>
          </cell>
          <cell r="K491">
            <v>0</v>
          </cell>
          <cell r="L491">
            <v>0</v>
          </cell>
          <cell r="M491">
            <v>0</v>
          </cell>
          <cell r="N491">
            <v>0</v>
          </cell>
          <cell r="O491">
            <v>0</v>
          </cell>
          <cell r="P491">
            <v>0</v>
          </cell>
          <cell r="Q491">
            <v>0</v>
          </cell>
        </row>
        <row r="492">
          <cell r="A492">
            <v>70050</v>
          </cell>
          <cell r="B492" t="str">
            <v>Payroll Taxes</v>
          </cell>
          <cell r="E492">
            <v>7335.33</v>
          </cell>
          <cell r="F492">
            <v>5253.85</v>
          </cell>
          <cell r="G492">
            <v>6887.21</v>
          </cell>
          <cell r="H492">
            <v>5839.13</v>
          </cell>
          <cell r="I492">
            <v>4643.53</v>
          </cell>
          <cell r="J492">
            <v>5669.76</v>
          </cell>
          <cell r="K492">
            <v>4555.33</v>
          </cell>
          <cell r="L492">
            <v>5742.05</v>
          </cell>
          <cell r="M492">
            <v>4517.6899999999996</v>
          </cell>
          <cell r="N492">
            <v>4408.2</v>
          </cell>
          <cell r="O492">
            <v>4942.4399999999996</v>
          </cell>
          <cell r="P492">
            <v>5199.09</v>
          </cell>
          <cell r="Q492">
            <v>64993.61</v>
          </cell>
        </row>
        <row r="493">
          <cell r="A493">
            <v>70060</v>
          </cell>
          <cell r="B493" t="str">
            <v>Group Insurance</v>
          </cell>
          <cell r="E493">
            <v>11410.52</v>
          </cell>
          <cell r="F493">
            <v>11524.58</v>
          </cell>
          <cell r="G493">
            <v>10554.24</v>
          </cell>
          <cell r="H493">
            <v>13084.2</v>
          </cell>
          <cell r="I493">
            <v>12115.75</v>
          </cell>
          <cell r="J493">
            <v>12494.37</v>
          </cell>
          <cell r="K493">
            <v>12559.75</v>
          </cell>
          <cell r="L493">
            <v>12415.93</v>
          </cell>
          <cell r="M493">
            <v>11362.28</v>
          </cell>
          <cell r="N493">
            <v>13749.11</v>
          </cell>
          <cell r="O493">
            <v>12593.52</v>
          </cell>
          <cell r="P493">
            <v>12600.59</v>
          </cell>
          <cell r="Q493">
            <v>146464.84</v>
          </cell>
        </row>
        <row r="494">
          <cell r="A494">
            <v>70065</v>
          </cell>
          <cell r="B494" t="str">
            <v>Vacation Pay</v>
          </cell>
          <cell r="E494">
            <v>1582.88</v>
          </cell>
          <cell r="F494">
            <v>4413.99</v>
          </cell>
          <cell r="G494">
            <v>48.78</v>
          </cell>
          <cell r="H494">
            <v>2185.79</v>
          </cell>
          <cell r="I494">
            <v>4000.59</v>
          </cell>
          <cell r="J494">
            <v>-891.88</v>
          </cell>
          <cell r="K494">
            <v>4756.8500000000004</v>
          </cell>
          <cell r="L494">
            <v>2920.08</v>
          </cell>
          <cell r="M494">
            <v>4784.29</v>
          </cell>
          <cell r="N494">
            <v>3124.36</v>
          </cell>
          <cell r="O494">
            <v>2610.1999999999998</v>
          </cell>
          <cell r="P494">
            <v>4173.68</v>
          </cell>
          <cell r="Q494">
            <v>33709.61</v>
          </cell>
        </row>
        <row r="495">
          <cell r="A495">
            <v>70070</v>
          </cell>
          <cell r="B495" t="str">
            <v>Sick Pay</v>
          </cell>
          <cell r="E495">
            <v>396.68</v>
          </cell>
          <cell r="F495">
            <v>680.36</v>
          </cell>
          <cell r="G495">
            <v>1133.57</v>
          </cell>
          <cell r="H495">
            <v>674.93</v>
          </cell>
          <cell r="I495">
            <v>892.47</v>
          </cell>
          <cell r="J495">
            <v>554.58000000000004</v>
          </cell>
          <cell r="K495">
            <v>198.93</v>
          </cell>
          <cell r="L495">
            <v>122.21</v>
          </cell>
          <cell r="M495">
            <v>727.21</v>
          </cell>
          <cell r="N495">
            <v>366.82</v>
          </cell>
          <cell r="O495">
            <v>768.29</v>
          </cell>
          <cell r="P495">
            <v>121.28</v>
          </cell>
          <cell r="Q495">
            <v>6637.329999999999</v>
          </cell>
        </row>
        <row r="496">
          <cell r="A496">
            <v>70086</v>
          </cell>
          <cell r="B496" t="str">
            <v>Safety and Training</v>
          </cell>
          <cell r="E496">
            <v>14.8</v>
          </cell>
          <cell r="F496">
            <v>0</v>
          </cell>
          <cell r="G496">
            <v>0</v>
          </cell>
          <cell r="H496">
            <v>0</v>
          </cell>
          <cell r="I496">
            <v>0</v>
          </cell>
          <cell r="J496">
            <v>35.6</v>
          </cell>
          <cell r="K496">
            <v>0</v>
          </cell>
          <cell r="L496">
            <v>70</v>
          </cell>
          <cell r="M496">
            <v>0</v>
          </cell>
          <cell r="N496">
            <v>0</v>
          </cell>
          <cell r="O496">
            <v>0</v>
          </cell>
          <cell r="P496">
            <v>0</v>
          </cell>
          <cell r="Q496">
            <v>120.4</v>
          </cell>
        </row>
        <row r="497">
          <cell r="A497">
            <v>70090</v>
          </cell>
          <cell r="B497" t="str">
            <v>WCN Training</v>
          </cell>
          <cell r="E497">
            <v>0</v>
          </cell>
          <cell r="F497">
            <v>0</v>
          </cell>
          <cell r="G497">
            <v>0</v>
          </cell>
          <cell r="H497">
            <v>0</v>
          </cell>
          <cell r="I497">
            <v>0</v>
          </cell>
          <cell r="J497">
            <v>0</v>
          </cell>
          <cell r="K497">
            <v>0</v>
          </cell>
          <cell r="L497">
            <v>0</v>
          </cell>
          <cell r="M497">
            <v>0</v>
          </cell>
          <cell r="N497">
            <v>708.81</v>
          </cell>
          <cell r="O497">
            <v>-708.81</v>
          </cell>
          <cell r="P497">
            <v>0</v>
          </cell>
          <cell r="Q497">
            <v>0</v>
          </cell>
        </row>
        <row r="498">
          <cell r="A498">
            <v>70095</v>
          </cell>
          <cell r="B498" t="str">
            <v>Empl &amp; Commun Activ</v>
          </cell>
          <cell r="E498">
            <v>16986.41</v>
          </cell>
          <cell r="F498">
            <v>158.86000000000001</v>
          </cell>
          <cell r="G498">
            <v>1019.92</v>
          </cell>
          <cell r="H498">
            <v>210.51</v>
          </cell>
          <cell r="I498">
            <v>1580.13</v>
          </cell>
          <cell r="J498">
            <v>4162.7</v>
          </cell>
          <cell r="K498">
            <v>660.39</v>
          </cell>
          <cell r="L498">
            <v>2656.19</v>
          </cell>
          <cell r="M498">
            <v>517.80999999999995</v>
          </cell>
          <cell r="N498">
            <v>54.01</v>
          </cell>
          <cell r="O498">
            <v>1519.35</v>
          </cell>
          <cell r="P498">
            <v>3351.61</v>
          </cell>
          <cell r="Q498">
            <v>32877.889999999992</v>
          </cell>
        </row>
        <row r="499">
          <cell r="A499">
            <v>70105</v>
          </cell>
          <cell r="B499" t="str">
            <v>Employee Relocation</v>
          </cell>
          <cell r="E499">
            <v>381.64</v>
          </cell>
          <cell r="F499">
            <v>381.64</v>
          </cell>
          <cell r="G499">
            <v>381.64</v>
          </cell>
          <cell r="H499">
            <v>381.64</v>
          </cell>
          <cell r="I499">
            <v>381.64</v>
          </cell>
          <cell r="J499">
            <v>381.64</v>
          </cell>
          <cell r="K499">
            <v>381.64</v>
          </cell>
          <cell r="L499">
            <v>381.64</v>
          </cell>
          <cell r="M499">
            <v>381.64</v>
          </cell>
          <cell r="N499">
            <v>381.64</v>
          </cell>
          <cell r="O499">
            <v>381.64</v>
          </cell>
          <cell r="P499">
            <v>381.64</v>
          </cell>
          <cell r="Q499">
            <v>4579.6799999999994</v>
          </cell>
        </row>
        <row r="500">
          <cell r="A500">
            <v>70107</v>
          </cell>
          <cell r="B500" t="str">
            <v>Housing Subsidy</v>
          </cell>
          <cell r="E500">
            <v>0</v>
          </cell>
          <cell r="F500">
            <v>0</v>
          </cell>
          <cell r="G500">
            <v>0</v>
          </cell>
          <cell r="H500">
            <v>0</v>
          </cell>
          <cell r="I500">
            <v>0</v>
          </cell>
          <cell r="J500">
            <v>0</v>
          </cell>
          <cell r="K500">
            <v>0</v>
          </cell>
          <cell r="L500">
            <v>0</v>
          </cell>
          <cell r="M500">
            <v>0</v>
          </cell>
          <cell r="N500">
            <v>0</v>
          </cell>
          <cell r="O500">
            <v>0</v>
          </cell>
          <cell r="P500">
            <v>0</v>
          </cell>
          <cell r="Q500">
            <v>0</v>
          </cell>
        </row>
        <row r="501">
          <cell r="A501">
            <v>70108</v>
          </cell>
          <cell r="B501" t="str">
            <v>School Tuition</v>
          </cell>
          <cell r="E501">
            <v>0</v>
          </cell>
          <cell r="F501">
            <v>0</v>
          </cell>
          <cell r="G501">
            <v>0</v>
          </cell>
          <cell r="H501">
            <v>0</v>
          </cell>
          <cell r="I501">
            <v>0</v>
          </cell>
          <cell r="J501">
            <v>0</v>
          </cell>
          <cell r="K501">
            <v>0</v>
          </cell>
          <cell r="L501">
            <v>0</v>
          </cell>
          <cell r="M501">
            <v>0</v>
          </cell>
          <cell r="N501">
            <v>0</v>
          </cell>
          <cell r="O501">
            <v>0</v>
          </cell>
          <cell r="P501">
            <v>0</v>
          </cell>
          <cell r="Q501">
            <v>0</v>
          </cell>
        </row>
        <row r="502">
          <cell r="A502">
            <v>70110</v>
          </cell>
          <cell r="B502" t="str">
            <v>Contributions</v>
          </cell>
          <cell r="E502">
            <v>312.5</v>
          </cell>
          <cell r="F502">
            <v>5000</v>
          </cell>
          <cell r="G502">
            <v>0</v>
          </cell>
          <cell r="H502">
            <v>0</v>
          </cell>
          <cell r="I502">
            <v>0</v>
          </cell>
          <cell r="J502">
            <v>0</v>
          </cell>
          <cell r="K502">
            <v>1308.46</v>
          </cell>
          <cell r="L502">
            <v>0</v>
          </cell>
          <cell r="M502">
            <v>250</v>
          </cell>
          <cell r="N502">
            <v>0</v>
          </cell>
          <cell r="O502">
            <v>0</v>
          </cell>
          <cell r="P502">
            <v>0</v>
          </cell>
          <cell r="Q502">
            <v>6870.96</v>
          </cell>
        </row>
        <row r="503">
          <cell r="A503">
            <v>70111</v>
          </cell>
          <cell r="B503" t="str">
            <v>Non Cash Charitable</v>
          </cell>
          <cell r="E503">
            <v>0</v>
          </cell>
          <cell r="F503">
            <v>0</v>
          </cell>
          <cell r="G503">
            <v>0</v>
          </cell>
          <cell r="H503">
            <v>0</v>
          </cell>
          <cell r="I503">
            <v>0</v>
          </cell>
          <cell r="J503">
            <v>0</v>
          </cell>
          <cell r="K503">
            <v>0</v>
          </cell>
          <cell r="L503">
            <v>0</v>
          </cell>
          <cell r="M503">
            <v>0</v>
          </cell>
          <cell r="N503">
            <v>0</v>
          </cell>
          <cell r="O503">
            <v>0</v>
          </cell>
          <cell r="P503">
            <v>0</v>
          </cell>
          <cell r="Q503">
            <v>0</v>
          </cell>
        </row>
        <row r="504">
          <cell r="A504">
            <v>70112</v>
          </cell>
          <cell r="B504" t="str">
            <v>Political Contributions</v>
          </cell>
          <cell r="E504">
            <v>0</v>
          </cell>
          <cell r="F504">
            <v>0</v>
          </cell>
          <cell r="G504">
            <v>0</v>
          </cell>
          <cell r="H504">
            <v>0</v>
          </cell>
          <cell r="I504">
            <v>0</v>
          </cell>
          <cell r="J504">
            <v>0</v>
          </cell>
          <cell r="K504">
            <v>0</v>
          </cell>
          <cell r="L504">
            <v>0</v>
          </cell>
          <cell r="M504">
            <v>0</v>
          </cell>
          <cell r="N504">
            <v>0</v>
          </cell>
          <cell r="O504">
            <v>0</v>
          </cell>
          <cell r="P504">
            <v>0</v>
          </cell>
          <cell r="Q504">
            <v>0</v>
          </cell>
        </row>
        <row r="505">
          <cell r="A505">
            <v>70116</v>
          </cell>
          <cell r="B505" t="str">
            <v>Pension and Profit Sharing</v>
          </cell>
          <cell r="E505">
            <v>775.31</v>
          </cell>
          <cell r="F505">
            <v>784.92</v>
          </cell>
          <cell r="G505">
            <v>1191.3900000000001</v>
          </cell>
          <cell r="H505">
            <v>882.19</v>
          </cell>
          <cell r="I505">
            <v>848.69</v>
          </cell>
          <cell r="J505">
            <v>942.95</v>
          </cell>
          <cell r="K505">
            <v>949.67</v>
          </cell>
          <cell r="L505">
            <v>1042.08</v>
          </cell>
          <cell r="M505">
            <v>979.97</v>
          </cell>
          <cell r="N505">
            <v>1418.44</v>
          </cell>
          <cell r="O505">
            <v>969.88</v>
          </cell>
          <cell r="P505">
            <v>1066.9100000000001</v>
          </cell>
          <cell r="Q505">
            <v>11852.4</v>
          </cell>
        </row>
        <row r="506">
          <cell r="A506">
            <v>70117</v>
          </cell>
          <cell r="B506" t="str">
            <v>Union Pension</v>
          </cell>
          <cell r="E506">
            <v>0</v>
          </cell>
          <cell r="F506">
            <v>0</v>
          </cell>
          <cell r="G506">
            <v>0</v>
          </cell>
          <cell r="H506">
            <v>0</v>
          </cell>
          <cell r="I506">
            <v>0</v>
          </cell>
          <cell r="J506">
            <v>0</v>
          </cell>
          <cell r="K506">
            <v>0</v>
          </cell>
          <cell r="L506">
            <v>0</v>
          </cell>
          <cell r="M506">
            <v>0</v>
          </cell>
          <cell r="N506">
            <v>0</v>
          </cell>
          <cell r="O506">
            <v>0</v>
          </cell>
          <cell r="P506">
            <v>0</v>
          </cell>
          <cell r="Q506">
            <v>0</v>
          </cell>
        </row>
        <row r="507">
          <cell r="A507">
            <v>70142</v>
          </cell>
          <cell r="B507" t="str">
            <v>Fuel Expense</v>
          </cell>
          <cell r="E507">
            <v>0</v>
          </cell>
          <cell r="F507">
            <v>0</v>
          </cell>
          <cell r="G507">
            <v>0</v>
          </cell>
          <cell r="H507">
            <v>0</v>
          </cell>
          <cell r="I507">
            <v>0</v>
          </cell>
          <cell r="J507">
            <v>0</v>
          </cell>
          <cell r="K507">
            <v>0</v>
          </cell>
          <cell r="L507">
            <v>0</v>
          </cell>
          <cell r="M507">
            <v>0</v>
          </cell>
          <cell r="N507">
            <v>0</v>
          </cell>
          <cell r="O507">
            <v>0</v>
          </cell>
          <cell r="P507">
            <v>0</v>
          </cell>
          <cell r="Q507">
            <v>0</v>
          </cell>
        </row>
        <row r="508">
          <cell r="A508">
            <v>70145</v>
          </cell>
          <cell r="B508" t="str">
            <v>Outside Repairs</v>
          </cell>
          <cell r="E508">
            <v>0</v>
          </cell>
          <cell r="F508">
            <v>0</v>
          </cell>
          <cell r="G508">
            <v>0</v>
          </cell>
          <cell r="H508">
            <v>0</v>
          </cell>
          <cell r="I508">
            <v>0</v>
          </cell>
          <cell r="J508">
            <v>0</v>
          </cell>
          <cell r="K508">
            <v>0</v>
          </cell>
          <cell r="L508">
            <v>0</v>
          </cell>
          <cell r="M508">
            <v>0</v>
          </cell>
          <cell r="N508">
            <v>0</v>
          </cell>
          <cell r="O508">
            <v>0</v>
          </cell>
          <cell r="P508">
            <v>0</v>
          </cell>
          <cell r="Q508">
            <v>0</v>
          </cell>
        </row>
        <row r="509">
          <cell r="A509">
            <v>70147</v>
          </cell>
          <cell r="B509" t="str">
            <v>Bldg &amp; Property Maint</v>
          </cell>
          <cell r="E509">
            <v>0</v>
          </cell>
          <cell r="F509">
            <v>0</v>
          </cell>
          <cell r="G509">
            <v>0</v>
          </cell>
          <cell r="H509">
            <v>0</v>
          </cell>
          <cell r="I509">
            <v>0</v>
          </cell>
          <cell r="J509">
            <v>0</v>
          </cell>
          <cell r="K509">
            <v>0</v>
          </cell>
          <cell r="L509">
            <v>0</v>
          </cell>
          <cell r="M509">
            <v>0</v>
          </cell>
          <cell r="N509">
            <v>0</v>
          </cell>
          <cell r="O509">
            <v>0</v>
          </cell>
          <cell r="P509">
            <v>0</v>
          </cell>
          <cell r="Q509">
            <v>0</v>
          </cell>
        </row>
        <row r="510">
          <cell r="A510">
            <v>70148</v>
          </cell>
          <cell r="B510" t="str">
            <v>Allocated Exp In - District</v>
          </cell>
          <cell r="E510">
            <v>2932.61</v>
          </cell>
          <cell r="F510">
            <v>3215.3</v>
          </cell>
          <cell r="G510">
            <v>3962.99</v>
          </cell>
          <cell r="H510">
            <v>2924.73</v>
          </cell>
          <cell r="I510">
            <v>1275.23</v>
          </cell>
          <cell r="J510">
            <v>4265.58</v>
          </cell>
          <cell r="K510">
            <v>8940.42</v>
          </cell>
          <cell r="L510">
            <v>7247.4</v>
          </cell>
          <cell r="M510">
            <v>-383</v>
          </cell>
          <cell r="N510">
            <v>2709.33</v>
          </cell>
          <cell r="O510">
            <v>3459.2</v>
          </cell>
          <cell r="P510">
            <v>2793.15</v>
          </cell>
          <cell r="Q510">
            <v>43342.94</v>
          </cell>
        </row>
        <row r="511">
          <cell r="A511">
            <v>70150</v>
          </cell>
          <cell r="B511" t="str">
            <v>Utilities</v>
          </cell>
          <cell r="E511">
            <v>380.73</v>
          </cell>
          <cell r="F511">
            <v>364.13</v>
          </cell>
          <cell r="G511">
            <v>364.19</v>
          </cell>
          <cell r="H511">
            <v>352.07</v>
          </cell>
          <cell r="I511">
            <v>323.74</v>
          </cell>
          <cell r="J511">
            <v>309.05</v>
          </cell>
          <cell r="K511">
            <v>1116.01</v>
          </cell>
          <cell r="L511">
            <v>325.92</v>
          </cell>
          <cell r="M511">
            <v>289.63</v>
          </cell>
          <cell r="N511">
            <v>300.67</v>
          </cell>
          <cell r="O511">
            <v>324.64999999999998</v>
          </cell>
          <cell r="P511">
            <v>559.65</v>
          </cell>
          <cell r="Q511">
            <v>5010.4399999999996</v>
          </cell>
        </row>
        <row r="512">
          <cell r="A512">
            <v>70165</v>
          </cell>
          <cell r="B512" t="str">
            <v>Communications</v>
          </cell>
          <cell r="E512">
            <v>471.39</v>
          </cell>
          <cell r="F512">
            <v>299.95</v>
          </cell>
          <cell r="G512">
            <v>548.38</v>
          </cell>
          <cell r="H512">
            <v>403.25</v>
          </cell>
          <cell r="I512">
            <v>472.01</v>
          </cell>
          <cell r="J512">
            <v>532</v>
          </cell>
          <cell r="K512">
            <v>463.52</v>
          </cell>
          <cell r="L512">
            <v>1173.68</v>
          </cell>
          <cell r="M512">
            <v>539.39</v>
          </cell>
          <cell r="N512">
            <v>124.82</v>
          </cell>
          <cell r="O512">
            <v>370.1</v>
          </cell>
          <cell r="P512">
            <v>2409.2399999999998</v>
          </cell>
          <cell r="Q512">
            <v>7807.73</v>
          </cell>
        </row>
        <row r="513">
          <cell r="A513">
            <v>70166</v>
          </cell>
          <cell r="B513" t="str">
            <v>Office Telephone</v>
          </cell>
          <cell r="E513">
            <v>0</v>
          </cell>
          <cell r="F513">
            <v>0</v>
          </cell>
          <cell r="G513">
            <v>0</v>
          </cell>
          <cell r="H513">
            <v>0</v>
          </cell>
          <cell r="I513">
            <v>0</v>
          </cell>
          <cell r="J513">
            <v>0</v>
          </cell>
          <cell r="K513">
            <v>0</v>
          </cell>
          <cell r="L513">
            <v>0</v>
          </cell>
          <cell r="M513">
            <v>0</v>
          </cell>
          <cell r="N513">
            <v>0</v>
          </cell>
          <cell r="O513">
            <v>0</v>
          </cell>
          <cell r="P513">
            <v>0</v>
          </cell>
          <cell r="Q513">
            <v>0</v>
          </cell>
        </row>
        <row r="514">
          <cell r="A514">
            <v>70167</v>
          </cell>
          <cell r="B514" t="str">
            <v>Cellular Telephone</v>
          </cell>
          <cell r="E514">
            <v>18.989999999999998</v>
          </cell>
          <cell r="F514">
            <v>62.24</v>
          </cell>
          <cell r="G514">
            <v>118.47</v>
          </cell>
          <cell r="H514">
            <v>68.52</v>
          </cell>
          <cell r="I514">
            <v>56.02</v>
          </cell>
          <cell r="J514">
            <v>68.52</v>
          </cell>
          <cell r="K514">
            <v>118.98</v>
          </cell>
          <cell r="L514">
            <v>62.5</v>
          </cell>
          <cell r="M514">
            <v>25</v>
          </cell>
          <cell r="N514">
            <v>-73.709999999999994</v>
          </cell>
          <cell r="O514">
            <v>223.71</v>
          </cell>
          <cell r="P514">
            <v>50</v>
          </cell>
          <cell r="Q514">
            <v>799.24</v>
          </cell>
        </row>
        <row r="515">
          <cell r="A515">
            <v>70170</v>
          </cell>
          <cell r="B515" t="str">
            <v>Real Estate Rentals</v>
          </cell>
          <cell r="E515">
            <v>0</v>
          </cell>
          <cell r="F515">
            <v>0</v>
          </cell>
          <cell r="G515">
            <v>0</v>
          </cell>
          <cell r="H515">
            <v>0</v>
          </cell>
          <cell r="I515">
            <v>0</v>
          </cell>
          <cell r="J515">
            <v>0</v>
          </cell>
          <cell r="K515">
            <v>0</v>
          </cell>
          <cell r="L515">
            <v>0</v>
          </cell>
          <cell r="M515">
            <v>0</v>
          </cell>
          <cell r="N515">
            <v>0</v>
          </cell>
          <cell r="O515">
            <v>0</v>
          </cell>
          <cell r="P515">
            <v>3168.8</v>
          </cell>
          <cell r="Q515">
            <v>3168.8</v>
          </cell>
        </row>
        <row r="516">
          <cell r="A516">
            <v>70175</v>
          </cell>
          <cell r="B516" t="str">
            <v>Equip/Vehicle Rental</v>
          </cell>
          <cell r="E516">
            <v>0</v>
          </cell>
          <cell r="F516">
            <v>0</v>
          </cell>
          <cell r="G516">
            <v>0</v>
          </cell>
          <cell r="H516">
            <v>0</v>
          </cell>
          <cell r="I516">
            <v>0</v>
          </cell>
          <cell r="J516">
            <v>0</v>
          </cell>
          <cell r="K516">
            <v>0</v>
          </cell>
          <cell r="L516">
            <v>0</v>
          </cell>
          <cell r="M516">
            <v>0</v>
          </cell>
          <cell r="N516">
            <v>0</v>
          </cell>
          <cell r="O516">
            <v>0</v>
          </cell>
          <cell r="P516">
            <v>0</v>
          </cell>
          <cell r="Q516">
            <v>0</v>
          </cell>
        </row>
        <row r="517">
          <cell r="A517">
            <v>70185</v>
          </cell>
          <cell r="B517" t="str">
            <v>Postage</v>
          </cell>
          <cell r="E517">
            <v>554.46</v>
          </cell>
          <cell r="F517">
            <v>488.09</v>
          </cell>
          <cell r="G517">
            <v>167.53</v>
          </cell>
          <cell r="H517">
            <v>594.19000000000005</v>
          </cell>
          <cell r="I517">
            <v>578.76</v>
          </cell>
          <cell r="J517">
            <v>533.45000000000005</v>
          </cell>
          <cell r="K517">
            <v>916.47</v>
          </cell>
          <cell r="L517">
            <v>529.91</v>
          </cell>
          <cell r="M517">
            <v>533.41</v>
          </cell>
          <cell r="N517">
            <v>625</v>
          </cell>
          <cell r="O517">
            <v>547.6</v>
          </cell>
          <cell r="P517">
            <v>547.17999999999995</v>
          </cell>
          <cell r="Q517">
            <v>6616.05</v>
          </cell>
        </row>
        <row r="518">
          <cell r="A518">
            <v>70190</v>
          </cell>
          <cell r="B518" t="str">
            <v>Registration Fees</v>
          </cell>
          <cell r="E518">
            <v>0</v>
          </cell>
          <cell r="F518">
            <v>0</v>
          </cell>
          <cell r="G518">
            <v>0</v>
          </cell>
          <cell r="H518">
            <v>0</v>
          </cell>
          <cell r="I518">
            <v>0</v>
          </cell>
          <cell r="J518">
            <v>0</v>
          </cell>
          <cell r="K518">
            <v>0</v>
          </cell>
          <cell r="L518">
            <v>0</v>
          </cell>
          <cell r="M518">
            <v>0</v>
          </cell>
          <cell r="N518">
            <v>0</v>
          </cell>
          <cell r="O518">
            <v>0</v>
          </cell>
          <cell r="P518">
            <v>0</v>
          </cell>
          <cell r="Q518">
            <v>0</v>
          </cell>
        </row>
        <row r="519">
          <cell r="A519">
            <v>70195</v>
          </cell>
          <cell r="B519" t="str">
            <v>Dues and Subscriptions</v>
          </cell>
          <cell r="E519">
            <v>913</v>
          </cell>
          <cell r="F519">
            <v>1939.67</v>
          </cell>
          <cell r="G519">
            <v>663</v>
          </cell>
          <cell r="H519">
            <v>2175.4699999999998</v>
          </cell>
          <cell r="I519">
            <v>775.41</v>
          </cell>
          <cell r="J519">
            <v>1375.47</v>
          </cell>
          <cell r="K519">
            <v>833</v>
          </cell>
          <cell r="L519">
            <v>2029.58</v>
          </cell>
          <cell r="M519">
            <v>672.93</v>
          </cell>
          <cell r="N519">
            <v>1244.56</v>
          </cell>
          <cell r="O519">
            <v>2034.76</v>
          </cell>
          <cell r="P519">
            <v>974.76</v>
          </cell>
          <cell r="Q519">
            <v>15631.61</v>
          </cell>
        </row>
        <row r="520">
          <cell r="A520">
            <v>70196</v>
          </cell>
          <cell r="B520" t="str">
            <v>Club Dues</v>
          </cell>
          <cell r="E520">
            <v>0</v>
          </cell>
          <cell r="F520">
            <v>0</v>
          </cell>
          <cell r="G520">
            <v>0</v>
          </cell>
          <cell r="H520">
            <v>0</v>
          </cell>
          <cell r="I520">
            <v>0</v>
          </cell>
          <cell r="J520">
            <v>0</v>
          </cell>
          <cell r="K520">
            <v>0</v>
          </cell>
          <cell r="L520">
            <v>0</v>
          </cell>
          <cell r="M520">
            <v>0</v>
          </cell>
          <cell r="N520">
            <v>0</v>
          </cell>
          <cell r="O520">
            <v>0</v>
          </cell>
          <cell r="P520">
            <v>0</v>
          </cell>
          <cell r="Q520">
            <v>0</v>
          </cell>
        </row>
        <row r="521">
          <cell r="A521">
            <v>70200</v>
          </cell>
          <cell r="B521" t="str">
            <v>Travel</v>
          </cell>
          <cell r="E521">
            <v>284.18</v>
          </cell>
          <cell r="F521">
            <v>570.14</v>
          </cell>
          <cell r="G521">
            <v>-220.29</v>
          </cell>
          <cell r="H521">
            <v>1900</v>
          </cell>
          <cell r="I521">
            <v>-1665.7</v>
          </cell>
          <cell r="J521">
            <v>263.64999999999998</v>
          </cell>
          <cell r="K521">
            <v>203.4</v>
          </cell>
          <cell r="L521">
            <v>-15.5</v>
          </cell>
          <cell r="M521">
            <v>340.62</v>
          </cell>
          <cell r="N521">
            <v>348.94</v>
          </cell>
          <cell r="O521">
            <v>14.75</v>
          </cell>
          <cell r="P521">
            <v>68.2</v>
          </cell>
          <cell r="Q521">
            <v>2092.3899999999994</v>
          </cell>
        </row>
        <row r="522">
          <cell r="A522">
            <v>70201</v>
          </cell>
          <cell r="B522" t="str">
            <v>Entertainment</v>
          </cell>
          <cell r="E522">
            <v>0</v>
          </cell>
          <cell r="F522">
            <v>7.85</v>
          </cell>
          <cell r="G522">
            <v>137.01</v>
          </cell>
          <cell r="H522">
            <v>-29.88</v>
          </cell>
          <cell r="I522">
            <v>73.069999999999993</v>
          </cell>
          <cell r="J522">
            <v>428.59</v>
          </cell>
          <cell r="K522">
            <v>-290.98</v>
          </cell>
          <cell r="L522">
            <v>540.96</v>
          </cell>
          <cell r="M522">
            <v>-468.86</v>
          </cell>
          <cell r="N522">
            <v>13.96</v>
          </cell>
          <cell r="O522">
            <v>0</v>
          </cell>
          <cell r="P522">
            <v>0</v>
          </cell>
          <cell r="Q522">
            <v>411.71999999999997</v>
          </cell>
        </row>
        <row r="523">
          <cell r="A523">
            <v>70202</v>
          </cell>
          <cell r="B523" t="str">
            <v>Excursions Meetings</v>
          </cell>
          <cell r="E523">
            <v>0</v>
          </cell>
          <cell r="F523">
            <v>115.17</v>
          </cell>
          <cell r="G523">
            <v>0</v>
          </cell>
          <cell r="H523">
            <v>0</v>
          </cell>
          <cell r="I523">
            <v>0</v>
          </cell>
          <cell r="J523">
            <v>416.25</v>
          </cell>
          <cell r="K523">
            <v>0</v>
          </cell>
          <cell r="L523">
            <v>0</v>
          </cell>
          <cell r="M523">
            <v>0</v>
          </cell>
          <cell r="N523">
            <v>46.73</v>
          </cell>
          <cell r="O523">
            <v>-46.73</v>
          </cell>
          <cell r="P523">
            <v>0</v>
          </cell>
          <cell r="Q523">
            <v>531.41999999999996</v>
          </cell>
        </row>
        <row r="524">
          <cell r="A524">
            <v>70203</v>
          </cell>
          <cell r="B524" t="str">
            <v>Lodging</v>
          </cell>
          <cell r="E524">
            <v>-462.54</v>
          </cell>
          <cell r="F524">
            <v>0</v>
          </cell>
          <cell r="G524">
            <v>0</v>
          </cell>
          <cell r="H524">
            <v>326.7</v>
          </cell>
          <cell r="I524">
            <v>193</v>
          </cell>
          <cell r="J524">
            <v>436.86</v>
          </cell>
          <cell r="K524">
            <v>-170.97</v>
          </cell>
          <cell r="L524">
            <v>841.43</v>
          </cell>
          <cell r="M524">
            <v>127.5</v>
          </cell>
          <cell r="N524">
            <v>159.44</v>
          </cell>
          <cell r="O524">
            <v>-28.18</v>
          </cell>
          <cell r="P524">
            <v>171.48</v>
          </cell>
          <cell r="Q524">
            <v>1594.72</v>
          </cell>
        </row>
        <row r="525">
          <cell r="A525">
            <v>70204</v>
          </cell>
          <cell r="B525" t="str">
            <v>Gifts to Customers</v>
          </cell>
          <cell r="E525">
            <v>0</v>
          </cell>
          <cell r="F525">
            <v>0</v>
          </cell>
          <cell r="G525">
            <v>0</v>
          </cell>
          <cell r="H525">
            <v>0</v>
          </cell>
          <cell r="I525">
            <v>0</v>
          </cell>
          <cell r="J525">
            <v>0</v>
          </cell>
          <cell r="K525">
            <v>0</v>
          </cell>
          <cell r="L525">
            <v>0</v>
          </cell>
          <cell r="M525">
            <v>0</v>
          </cell>
          <cell r="N525">
            <v>0</v>
          </cell>
          <cell r="O525">
            <v>0</v>
          </cell>
          <cell r="P525">
            <v>0</v>
          </cell>
          <cell r="Q525">
            <v>0</v>
          </cell>
        </row>
        <row r="526">
          <cell r="A526">
            <v>70205</v>
          </cell>
          <cell r="B526" t="str">
            <v>Travel - Auto</v>
          </cell>
          <cell r="E526">
            <v>45.73</v>
          </cell>
          <cell r="F526">
            <v>-10.71</v>
          </cell>
          <cell r="G526">
            <v>526.05999999999995</v>
          </cell>
          <cell r="H526">
            <v>861.17</v>
          </cell>
          <cell r="I526">
            <v>156.44999999999999</v>
          </cell>
          <cell r="J526">
            <v>24.24</v>
          </cell>
          <cell r="K526">
            <v>2459.6</v>
          </cell>
          <cell r="L526">
            <v>-623.04</v>
          </cell>
          <cell r="M526">
            <v>1397.2</v>
          </cell>
          <cell r="N526">
            <v>-382.55</v>
          </cell>
          <cell r="O526">
            <v>-70.31</v>
          </cell>
          <cell r="P526">
            <v>-1079.19</v>
          </cell>
          <cell r="Q526">
            <v>3304.6499999999992</v>
          </cell>
        </row>
        <row r="527">
          <cell r="A527">
            <v>70206</v>
          </cell>
          <cell r="B527" t="str">
            <v>Meals</v>
          </cell>
          <cell r="E527">
            <v>-77.31</v>
          </cell>
          <cell r="F527">
            <v>17.46</v>
          </cell>
          <cell r="G527">
            <v>200.29</v>
          </cell>
          <cell r="H527">
            <v>-74.84</v>
          </cell>
          <cell r="I527">
            <v>191.59</v>
          </cell>
          <cell r="J527">
            <v>1.26</v>
          </cell>
          <cell r="K527">
            <v>-7.59</v>
          </cell>
          <cell r="L527">
            <v>350.62</v>
          </cell>
          <cell r="M527">
            <v>-21.04</v>
          </cell>
          <cell r="N527">
            <v>31.96</v>
          </cell>
          <cell r="O527">
            <v>562.61</v>
          </cell>
          <cell r="P527">
            <v>262.97000000000003</v>
          </cell>
          <cell r="Q527">
            <v>1437.9800000000002</v>
          </cell>
        </row>
        <row r="528">
          <cell r="A528">
            <v>70207</v>
          </cell>
          <cell r="B528" t="str">
            <v>Meals with Customers</v>
          </cell>
          <cell r="E528">
            <v>0</v>
          </cell>
          <cell r="F528">
            <v>0</v>
          </cell>
          <cell r="G528">
            <v>0</v>
          </cell>
          <cell r="H528">
            <v>0</v>
          </cell>
          <cell r="I528">
            <v>0</v>
          </cell>
          <cell r="J528">
            <v>0</v>
          </cell>
          <cell r="K528">
            <v>0</v>
          </cell>
          <cell r="L528">
            <v>0</v>
          </cell>
          <cell r="M528">
            <v>0</v>
          </cell>
          <cell r="N528">
            <v>0</v>
          </cell>
          <cell r="O528">
            <v>0</v>
          </cell>
          <cell r="P528">
            <v>0</v>
          </cell>
          <cell r="Q528">
            <v>0</v>
          </cell>
        </row>
        <row r="529">
          <cell r="A529">
            <v>70209</v>
          </cell>
          <cell r="B529" t="str">
            <v>Photo Supplies</v>
          </cell>
          <cell r="E529">
            <v>0</v>
          </cell>
          <cell r="F529">
            <v>0</v>
          </cell>
          <cell r="G529">
            <v>0</v>
          </cell>
          <cell r="H529">
            <v>0</v>
          </cell>
          <cell r="I529">
            <v>0</v>
          </cell>
          <cell r="J529">
            <v>0</v>
          </cell>
          <cell r="K529">
            <v>0</v>
          </cell>
          <cell r="L529">
            <v>0</v>
          </cell>
          <cell r="M529">
            <v>0</v>
          </cell>
          <cell r="N529">
            <v>0</v>
          </cell>
          <cell r="O529">
            <v>0</v>
          </cell>
          <cell r="P529">
            <v>0</v>
          </cell>
          <cell r="Q529">
            <v>0</v>
          </cell>
        </row>
        <row r="530">
          <cell r="A530">
            <v>70210</v>
          </cell>
          <cell r="B530" t="str">
            <v>Office Supplies and Equip</v>
          </cell>
          <cell r="E530">
            <v>5866.86</v>
          </cell>
          <cell r="F530">
            <v>2088.08</v>
          </cell>
          <cell r="G530">
            <v>1297.8399999999999</v>
          </cell>
          <cell r="H530">
            <v>1260.67</v>
          </cell>
          <cell r="I530">
            <v>1042.3699999999999</v>
          </cell>
          <cell r="J530">
            <v>1576.14</v>
          </cell>
          <cell r="K530">
            <v>1736.71</v>
          </cell>
          <cell r="L530">
            <v>1305.27</v>
          </cell>
          <cell r="M530">
            <v>1356.75</v>
          </cell>
          <cell r="N530">
            <v>4188.3100000000004</v>
          </cell>
          <cell r="O530">
            <v>352.32</v>
          </cell>
          <cell r="P530">
            <v>2617.98</v>
          </cell>
          <cell r="Q530">
            <v>24689.3</v>
          </cell>
        </row>
        <row r="531">
          <cell r="A531">
            <v>70213</v>
          </cell>
          <cell r="B531" t="str">
            <v>Pcard Rebate</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row>
        <row r="532">
          <cell r="A532">
            <v>70214</v>
          </cell>
          <cell r="B532" t="str">
            <v>Credit Card Fees</v>
          </cell>
          <cell r="E532">
            <v>2484.66</v>
          </cell>
          <cell r="F532">
            <v>2690.82</v>
          </cell>
          <cell r="G532">
            <v>2823.76</v>
          </cell>
          <cell r="H532">
            <v>2495.84</v>
          </cell>
          <cell r="I532">
            <v>2467.4499999999998</v>
          </cell>
          <cell r="J532">
            <v>2868.03</v>
          </cell>
          <cell r="K532">
            <v>2914.02</v>
          </cell>
          <cell r="L532">
            <v>3099.61</v>
          </cell>
          <cell r="M532">
            <v>3243.81</v>
          </cell>
          <cell r="N532">
            <v>129.69</v>
          </cell>
          <cell r="O532">
            <v>6329.67</v>
          </cell>
          <cell r="P532">
            <v>3002.76</v>
          </cell>
          <cell r="Q532">
            <v>34550.120000000003</v>
          </cell>
        </row>
        <row r="533">
          <cell r="A533">
            <v>70215</v>
          </cell>
          <cell r="B533" t="str">
            <v>Bank Charges</v>
          </cell>
          <cell r="E533">
            <v>146.88</v>
          </cell>
          <cell r="F533">
            <v>148.75</v>
          </cell>
          <cell r="G533">
            <v>150.41999999999999</v>
          </cell>
          <cell r="H533">
            <v>150.63</v>
          </cell>
          <cell r="I533">
            <v>131.56</v>
          </cell>
          <cell r="J533">
            <v>137.5</v>
          </cell>
          <cell r="K533">
            <v>0</v>
          </cell>
          <cell r="L533">
            <v>129.06</v>
          </cell>
          <cell r="M533">
            <v>133.75</v>
          </cell>
          <cell r="N533">
            <v>0</v>
          </cell>
          <cell r="O533">
            <v>264.07</v>
          </cell>
          <cell r="P533">
            <v>18.73</v>
          </cell>
          <cell r="Q533">
            <v>1411.35</v>
          </cell>
        </row>
        <row r="534">
          <cell r="A534">
            <v>70216</v>
          </cell>
          <cell r="B534" t="str">
            <v>Outside Storages</v>
          </cell>
          <cell r="E534">
            <v>0</v>
          </cell>
          <cell r="F534">
            <v>0</v>
          </cell>
          <cell r="G534">
            <v>0</v>
          </cell>
          <cell r="H534">
            <v>0</v>
          </cell>
          <cell r="I534">
            <v>0</v>
          </cell>
          <cell r="J534">
            <v>0</v>
          </cell>
          <cell r="K534">
            <v>0</v>
          </cell>
          <cell r="L534">
            <v>0</v>
          </cell>
          <cell r="M534">
            <v>0</v>
          </cell>
          <cell r="N534">
            <v>0</v>
          </cell>
          <cell r="O534">
            <v>0</v>
          </cell>
          <cell r="P534">
            <v>0</v>
          </cell>
          <cell r="Q534">
            <v>0</v>
          </cell>
        </row>
        <row r="535">
          <cell r="A535">
            <v>70217</v>
          </cell>
          <cell r="B535" t="str">
            <v>Invoice Printing Costs</v>
          </cell>
          <cell r="E535">
            <v>0</v>
          </cell>
          <cell r="F535">
            <v>0</v>
          </cell>
          <cell r="G535">
            <v>0</v>
          </cell>
          <cell r="H535">
            <v>0</v>
          </cell>
          <cell r="I535">
            <v>0</v>
          </cell>
          <cell r="J535">
            <v>0</v>
          </cell>
          <cell r="K535">
            <v>0</v>
          </cell>
          <cell r="L535">
            <v>0</v>
          </cell>
          <cell r="M535">
            <v>0</v>
          </cell>
          <cell r="N535">
            <v>0</v>
          </cell>
          <cell r="O535">
            <v>0</v>
          </cell>
          <cell r="P535">
            <v>0</v>
          </cell>
          <cell r="Q535">
            <v>0</v>
          </cell>
        </row>
        <row r="536">
          <cell r="A536">
            <v>70225</v>
          </cell>
          <cell r="B536" t="str">
            <v>Advertising and Promotions</v>
          </cell>
          <cell r="E536">
            <v>0</v>
          </cell>
          <cell r="F536">
            <v>473.41</v>
          </cell>
          <cell r="G536">
            <v>0</v>
          </cell>
          <cell r="H536">
            <v>10.55</v>
          </cell>
          <cell r="I536">
            <v>0</v>
          </cell>
          <cell r="J536">
            <v>0</v>
          </cell>
          <cell r="K536">
            <v>0</v>
          </cell>
          <cell r="L536">
            <v>0</v>
          </cell>
          <cell r="M536">
            <v>0</v>
          </cell>
          <cell r="N536">
            <v>0</v>
          </cell>
          <cell r="O536">
            <v>311.8</v>
          </cell>
          <cell r="P536">
            <v>0</v>
          </cell>
          <cell r="Q536">
            <v>795.76</v>
          </cell>
        </row>
        <row r="537">
          <cell r="A537">
            <v>70230</v>
          </cell>
          <cell r="B537" t="str">
            <v>External Recruiter Fees</v>
          </cell>
          <cell r="E537">
            <v>0</v>
          </cell>
          <cell r="F537">
            <v>0</v>
          </cell>
          <cell r="G537">
            <v>0</v>
          </cell>
          <cell r="H537">
            <v>0</v>
          </cell>
          <cell r="I537">
            <v>0</v>
          </cell>
          <cell r="J537">
            <v>0</v>
          </cell>
          <cell r="K537">
            <v>0</v>
          </cell>
          <cell r="L537">
            <v>0</v>
          </cell>
          <cell r="M537">
            <v>0</v>
          </cell>
          <cell r="N537">
            <v>0</v>
          </cell>
          <cell r="O537">
            <v>0</v>
          </cell>
          <cell r="P537">
            <v>0</v>
          </cell>
          <cell r="Q537">
            <v>0</v>
          </cell>
        </row>
        <row r="538">
          <cell r="A538">
            <v>70231</v>
          </cell>
          <cell r="B538" t="str">
            <v>Recruitment Advertising &amp; Expenses</v>
          </cell>
          <cell r="E538">
            <v>0</v>
          </cell>
          <cell r="F538">
            <v>0</v>
          </cell>
          <cell r="G538">
            <v>0</v>
          </cell>
          <cell r="H538">
            <v>0</v>
          </cell>
          <cell r="I538">
            <v>0</v>
          </cell>
          <cell r="J538">
            <v>0</v>
          </cell>
          <cell r="K538">
            <v>0</v>
          </cell>
          <cell r="L538">
            <v>0</v>
          </cell>
          <cell r="M538">
            <v>108.21</v>
          </cell>
          <cell r="N538">
            <v>0</v>
          </cell>
          <cell r="O538">
            <v>0</v>
          </cell>
          <cell r="P538">
            <v>0</v>
          </cell>
          <cell r="Q538">
            <v>108.21</v>
          </cell>
        </row>
        <row r="539">
          <cell r="A539">
            <v>70232</v>
          </cell>
          <cell r="B539" t="str">
            <v>Recruitment Travel Expenses</v>
          </cell>
          <cell r="E539">
            <v>0</v>
          </cell>
          <cell r="F539">
            <v>0</v>
          </cell>
          <cell r="G539">
            <v>0</v>
          </cell>
          <cell r="H539">
            <v>0</v>
          </cell>
          <cell r="I539">
            <v>0</v>
          </cell>
          <cell r="J539">
            <v>0</v>
          </cell>
          <cell r="K539">
            <v>0</v>
          </cell>
          <cell r="L539">
            <v>0</v>
          </cell>
          <cell r="M539">
            <v>0</v>
          </cell>
          <cell r="N539">
            <v>0</v>
          </cell>
          <cell r="O539">
            <v>0</v>
          </cell>
          <cell r="P539">
            <v>0</v>
          </cell>
          <cell r="Q539">
            <v>0</v>
          </cell>
        </row>
        <row r="540">
          <cell r="A540">
            <v>70235</v>
          </cell>
          <cell r="B540" t="str">
            <v>Legal</v>
          </cell>
          <cell r="E540">
            <v>2439.5700000000002</v>
          </cell>
          <cell r="F540">
            <v>2131.5700000000002</v>
          </cell>
          <cell r="G540">
            <v>3481.88</v>
          </cell>
          <cell r="H540">
            <v>-1738.5</v>
          </cell>
          <cell r="I540">
            <v>447.82</v>
          </cell>
          <cell r="J540">
            <v>9856.85</v>
          </cell>
          <cell r="K540">
            <v>1380.87</v>
          </cell>
          <cell r="L540">
            <v>9752.81</v>
          </cell>
          <cell r="M540">
            <v>14711.58</v>
          </cell>
          <cell r="N540">
            <v>-607.33000000000004</v>
          </cell>
          <cell r="O540">
            <v>1378.45</v>
          </cell>
          <cell r="P540">
            <v>10240.9</v>
          </cell>
          <cell r="Q540">
            <v>53476.47</v>
          </cell>
        </row>
        <row r="541">
          <cell r="A541">
            <v>70240</v>
          </cell>
          <cell r="B541" t="str">
            <v>Accounting Professional Fees</v>
          </cell>
          <cell r="E541">
            <v>0</v>
          </cell>
          <cell r="F541">
            <v>0</v>
          </cell>
          <cell r="G541">
            <v>0</v>
          </cell>
          <cell r="H541">
            <v>0</v>
          </cell>
          <cell r="I541">
            <v>0</v>
          </cell>
          <cell r="J541">
            <v>0</v>
          </cell>
          <cell r="K541">
            <v>0</v>
          </cell>
          <cell r="L541">
            <v>0</v>
          </cell>
          <cell r="M541">
            <v>0</v>
          </cell>
          <cell r="N541">
            <v>0</v>
          </cell>
          <cell r="O541">
            <v>0</v>
          </cell>
          <cell r="P541">
            <v>0</v>
          </cell>
          <cell r="Q541">
            <v>0</v>
          </cell>
        </row>
        <row r="542">
          <cell r="A542">
            <v>70245</v>
          </cell>
          <cell r="B542" t="str">
            <v>Payroll Processing Fees</v>
          </cell>
          <cell r="E542">
            <v>99.03</v>
          </cell>
          <cell r="F542">
            <v>97.9</v>
          </cell>
          <cell r="G542">
            <v>97.9</v>
          </cell>
          <cell r="H542">
            <v>97.9</v>
          </cell>
          <cell r="I542">
            <v>97.9</v>
          </cell>
          <cell r="J542">
            <v>97.9</v>
          </cell>
          <cell r="K542">
            <v>97.9</v>
          </cell>
          <cell r="L542">
            <v>80.55</v>
          </cell>
          <cell r="M542">
            <v>80.55</v>
          </cell>
          <cell r="N542">
            <v>80.55</v>
          </cell>
          <cell r="O542">
            <v>80.680000000000007</v>
          </cell>
          <cell r="P542">
            <v>80.680000000000007</v>
          </cell>
          <cell r="Q542">
            <v>1089.4399999999998</v>
          </cell>
        </row>
        <row r="543">
          <cell r="A543">
            <v>70250</v>
          </cell>
          <cell r="B543" t="str">
            <v>Acquisition Cost Write Off</v>
          </cell>
          <cell r="E543">
            <v>0</v>
          </cell>
          <cell r="F543">
            <v>0</v>
          </cell>
          <cell r="G543">
            <v>0</v>
          </cell>
          <cell r="H543">
            <v>0</v>
          </cell>
          <cell r="I543">
            <v>0</v>
          </cell>
          <cell r="J543">
            <v>0</v>
          </cell>
          <cell r="K543">
            <v>0</v>
          </cell>
          <cell r="L543">
            <v>0</v>
          </cell>
          <cell r="M543">
            <v>0</v>
          </cell>
          <cell r="N543">
            <v>0</v>
          </cell>
          <cell r="O543">
            <v>0</v>
          </cell>
          <cell r="P543">
            <v>0</v>
          </cell>
          <cell r="Q543">
            <v>0</v>
          </cell>
        </row>
        <row r="544">
          <cell r="A544">
            <v>70254</v>
          </cell>
          <cell r="B544" t="str">
            <v>Corporate Capitalized Expenses</v>
          </cell>
          <cell r="E544">
            <v>0</v>
          </cell>
          <cell r="F544">
            <v>0</v>
          </cell>
          <cell r="G544">
            <v>0</v>
          </cell>
          <cell r="H544">
            <v>0</v>
          </cell>
          <cell r="I544">
            <v>0</v>
          </cell>
          <cell r="J544">
            <v>0</v>
          </cell>
          <cell r="K544">
            <v>0</v>
          </cell>
          <cell r="L544">
            <v>0</v>
          </cell>
          <cell r="M544">
            <v>0</v>
          </cell>
          <cell r="N544">
            <v>0</v>
          </cell>
          <cell r="O544">
            <v>0</v>
          </cell>
          <cell r="P544">
            <v>0</v>
          </cell>
          <cell r="Q544">
            <v>0</v>
          </cell>
        </row>
        <row r="545">
          <cell r="A545">
            <v>70255</v>
          </cell>
          <cell r="B545" t="str">
            <v>Other Prof Fees</v>
          </cell>
          <cell r="E545">
            <v>0</v>
          </cell>
          <cell r="F545">
            <v>219.75</v>
          </cell>
          <cell r="G545">
            <v>56.21</v>
          </cell>
          <cell r="H545">
            <v>0</v>
          </cell>
          <cell r="I545">
            <v>0</v>
          </cell>
          <cell r="J545">
            <v>56.21</v>
          </cell>
          <cell r="K545">
            <v>0</v>
          </cell>
          <cell r="L545">
            <v>0</v>
          </cell>
          <cell r="M545">
            <v>56.21</v>
          </cell>
          <cell r="N545">
            <v>0</v>
          </cell>
          <cell r="O545">
            <v>-84.14</v>
          </cell>
          <cell r="P545">
            <v>482.7</v>
          </cell>
          <cell r="Q545">
            <v>786.93999999999994</v>
          </cell>
        </row>
        <row r="546">
          <cell r="A546">
            <v>70271</v>
          </cell>
          <cell r="B546" t="str">
            <v>Property and Liability Insurance</v>
          </cell>
          <cell r="E546">
            <v>0</v>
          </cell>
          <cell r="F546">
            <v>0</v>
          </cell>
          <cell r="G546">
            <v>0</v>
          </cell>
          <cell r="H546">
            <v>0</v>
          </cell>
          <cell r="I546">
            <v>0</v>
          </cell>
          <cell r="J546">
            <v>0</v>
          </cell>
          <cell r="K546">
            <v>0</v>
          </cell>
          <cell r="L546">
            <v>0</v>
          </cell>
          <cell r="M546">
            <v>0</v>
          </cell>
          <cell r="N546">
            <v>0</v>
          </cell>
          <cell r="O546">
            <v>0</v>
          </cell>
          <cell r="P546">
            <v>0</v>
          </cell>
          <cell r="Q546">
            <v>0</v>
          </cell>
        </row>
        <row r="547">
          <cell r="A547">
            <v>70272</v>
          </cell>
          <cell r="B547" t="str">
            <v>Keyman Life Insurance</v>
          </cell>
          <cell r="E547">
            <v>0</v>
          </cell>
          <cell r="F547">
            <v>0</v>
          </cell>
          <cell r="G547">
            <v>0</v>
          </cell>
          <cell r="H547">
            <v>0</v>
          </cell>
          <cell r="I547">
            <v>0</v>
          </cell>
          <cell r="J547">
            <v>0</v>
          </cell>
          <cell r="K547">
            <v>0</v>
          </cell>
          <cell r="L547">
            <v>0</v>
          </cell>
          <cell r="M547">
            <v>0</v>
          </cell>
          <cell r="N547">
            <v>0</v>
          </cell>
          <cell r="O547">
            <v>0</v>
          </cell>
          <cell r="P547">
            <v>0</v>
          </cell>
          <cell r="Q547">
            <v>0</v>
          </cell>
        </row>
        <row r="548">
          <cell r="A548">
            <v>70273</v>
          </cell>
          <cell r="B548" t="str">
            <v>Directors and Officers Insurance</v>
          </cell>
          <cell r="E548">
            <v>0</v>
          </cell>
          <cell r="F548">
            <v>0</v>
          </cell>
          <cell r="G548">
            <v>0</v>
          </cell>
          <cell r="H548">
            <v>0</v>
          </cell>
          <cell r="I548">
            <v>0</v>
          </cell>
          <cell r="J548">
            <v>0</v>
          </cell>
          <cell r="K548">
            <v>0</v>
          </cell>
          <cell r="L548">
            <v>0</v>
          </cell>
          <cell r="M548">
            <v>0</v>
          </cell>
          <cell r="N548">
            <v>0</v>
          </cell>
          <cell r="O548">
            <v>0</v>
          </cell>
          <cell r="P548">
            <v>0</v>
          </cell>
          <cell r="Q548">
            <v>0</v>
          </cell>
        </row>
        <row r="549">
          <cell r="A549">
            <v>70275</v>
          </cell>
          <cell r="B549" t="str">
            <v>Property Taxes</v>
          </cell>
          <cell r="E549">
            <v>1875</v>
          </cell>
          <cell r="F549">
            <v>1875</v>
          </cell>
          <cell r="G549">
            <v>2015.82</v>
          </cell>
          <cell r="H549">
            <v>2554.7800000000002</v>
          </cell>
          <cell r="I549">
            <v>2554.7800000000002</v>
          </cell>
          <cell r="J549">
            <v>2554.7800000000002</v>
          </cell>
          <cell r="K549">
            <v>3187.6</v>
          </cell>
          <cell r="L549">
            <v>2396.5700000000002</v>
          </cell>
          <cell r="M549">
            <v>2396.5700000000002</v>
          </cell>
          <cell r="N549">
            <v>2449.23</v>
          </cell>
          <cell r="O549">
            <v>2343.73</v>
          </cell>
          <cell r="P549">
            <v>2554.7199999999998</v>
          </cell>
          <cell r="Q549">
            <v>28758.58</v>
          </cell>
        </row>
        <row r="550">
          <cell r="A550">
            <v>70280</v>
          </cell>
          <cell r="B550" t="str">
            <v>Other Taxes</v>
          </cell>
          <cell r="E550">
            <v>0</v>
          </cell>
          <cell r="F550">
            <v>0</v>
          </cell>
          <cell r="G550">
            <v>0</v>
          </cell>
          <cell r="H550">
            <v>0</v>
          </cell>
          <cell r="I550">
            <v>0</v>
          </cell>
          <cell r="J550">
            <v>0</v>
          </cell>
          <cell r="K550">
            <v>0</v>
          </cell>
          <cell r="L550">
            <v>0</v>
          </cell>
          <cell r="M550">
            <v>0</v>
          </cell>
          <cell r="N550">
            <v>0</v>
          </cell>
          <cell r="O550">
            <v>0</v>
          </cell>
          <cell r="P550">
            <v>0</v>
          </cell>
          <cell r="Q550">
            <v>0</v>
          </cell>
        </row>
        <row r="551">
          <cell r="A551">
            <v>70300</v>
          </cell>
          <cell r="B551" t="str">
            <v>Data Processing</v>
          </cell>
          <cell r="E551">
            <v>24958.15</v>
          </cell>
          <cell r="F551">
            <v>2262.73</v>
          </cell>
          <cell r="G551">
            <v>16300.02</v>
          </cell>
          <cell r="H551">
            <v>2127.0700000000002</v>
          </cell>
          <cell r="I551">
            <v>33912.97</v>
          </cell>
          <cell r="J551">
            <v>1054.05</v>
          </cell>
          <cell r="K551">
            <v>22342.57</v>
          </cell>
          <cell r="L551">
            <v>2410.96</v>
          </cell>
          <cell r="M551">
            <v>22431</v>
          </cell>
          <cell r="N551">
            <v>1947.24</v>
          </cell>
          <cell r="O551">
            <v>21688.02</v>
          </cell>
          <cell r="P551">
            <v>-2059.87</v>
          </cell>
          <cell r="Q551">
            <v>149374.91</v>
          </cell>
        </row>
        <row r="552">
          <cell r="A552">
            <v>70301</v>
          </cell>
          <cell r="B552" t="str">
            <v>Computer Software</v>
          </cell>
          <cell r="E552">
            <v>0</v>
          </cell>
          <cell r="F552">
            <v>0</v>
          </cell>
          <cell r="G552">
            <v>0</v>
          </cell>
          <cell r="H552">
            <v>0</v>
          </cell>
          <cell r="I552">
            <v>0</v>
          </cell>
          <cell r="J552">
            <v>0</v>
          </cell>
          <cell r="K552">
            <v>0</v>
          </cell>
          <cell r="L552">
            <v>0</v>
          </cell>
          <cell r="M552">
            <v>0</v>
          </cell>
          <cell r="N552">
            <v>0</v>
          </cell>
          <cell r="O552">
            <v>0</v>
          </cell>
          <cell r="P552">
            <v>0</v>
          </cell>
          <cell r="Q552">
            <v>0</v>
          </cell>
        </row>
        <row r="553">
          <cell r="A553">
            <v>70302</v>
          </cell>
          <cell r="B553" t="str">
            <v>Computer Supplies</v>
          </cell>
          <cell r="E553">
            <v>0</v>
          </cell>
          <cell r="F553">
            <v>145.26</v>
          </cell>
          <cell r="G553">
            <v>231.28</v>
          </cell>
          <cell r="H553">
            <v>0</v>
          </cell>
          <cell r="I553">
            <v>0</v>
          </cell>
          <cell r="J553">
            <v>0</v>
          </cell>
          <cell r="K553">
            <v>0</v>
          </cell>
          <cell r="L553">
            <v>0</v>
          </cell>
          <cell r="M553">
            <v>0</v>
          </cell>
          <cell r="N553">
            <v>1365.11</v>
          </cell>
          <cell r="O553">
            <v>-1365.11</v>
          </cell>
          <cell r="P553">
            <v>187.29</v>
          </cell>
          <cell r="Q553">
            <v>563.82999999999993</v>
          </cell>
        </row>
        <row r="554">
          <cell r="A554">
            <v>70310</v>
          </cell>
          <cell r="B554" t="str">
            <v>Bad Debt Provision</v>
          </cell>
          <cell r="E554">
            <v>59587.53</v>
          </cell>
          <cell r="F554">
            <v>-42181.27</v>
          </cell>
          <cell r="G554">
            <v>26327.15</v>
          </cell>
          <cell r="H554">
            <v>-23518.21</v>
          </cell>
          <cell r="I554">
            <v>45403.42</v>
          </cell>
          <cell r="J554">
            <v>-30919.22</v>
          </cell>
          <cell r="K554">
            <v>58231.48</v>
          </cell>
          <cell r="L554">
            <v>-42566.26</v>
          </cell>
          <cell r="M554">
            <v>51551.54</v>
          </cell>
          <cell r="N554">
            <v>-30438.81</v>
          </cell>
          <cell r="O554">
            <v>61503.66</v>
          </cell>
          <cell r="P554">
            <v>-32663.45</v>
          </cell>
          <cell r="Q554">
            <v>100317.56000000001</v>
          </cell>
        </row>
        <row r="555">
          <cell r="A555">
            <v>70315</v>
          </cell>
          <cell r="B555" t="str">
            <v>Bad Debt Recoveries</v>
          </cell>
          <cell r="E555">
            <v>0</v>
          </cell>
          <cell r="F555">
            <v>0</v>
          </cell>
          <cell r="G555">
            <v>0</v>
          </cell>
          <cell r="H555">
            <v>0</v>
          </cell>
          <cell r="I555">
            <v>0</v>
          </cell>
          <cell r="J555">
            <v>0</v>
          </cell>
          <cell r="K555">
            <v>0</v>
          </cell>
          <cell r="L555">
            <v>0</v>
          </cell>
          <cell r="M555">
            <v>0</v>
          </cell>
          <cell r="N555">
            <v>0</v>
          </cell>
          <cell r="O555">
            <v>0</v>
          </cell>
          <cell r="P555">
            <v>0</v>
          </cell>
          <cell r="Q555">
            <v>0</v>
          </cell>
        </row>
        <row r="556">
          <cell r="A556">
            <v>70320</v>
          </cell>
          <cell r="B556" t="str">
            <v>Credit and Collection</v>
          </cell>
          <cell r="E556">
            <v>6202.09</v>
          </cell>
          <cell r="F556">
            <v>-976.61</v>
          </cell>
          <cell r="G556">
            <v>5260.16</v>
          </cell>
          <cell r="H556">
            <v>-803.96</v>
          </cell>
          <cell r="I556">
            <v>1871.95</v>
          </cell>
          <cell r="J556">
            <v>1067.25</v>
          </cell>
          <cell r="K556">
            <v>1589.22</v>
          </cell>
          <cell r="L556">
            <v>936.71</v>
          </cell>
          <cell r="M556">
            <v>1051.27</v>
          </cell>
          <cell r="N556">
            <v>482.15</v>
          </cell>
          <cell r="O556">
            <v>1946.37</v>
          </cell>
          <cell r="P556">
            <v>5166.42</v>
          </cell>
          <cell r="Q556">
            <v>23793.020000000004</v>
          </cell>
        </row>
        <row r="557">
          <cell r="A557">
            <v>70324</v>
          </cell>
          <cell r="B557" t="str">
            <v>Penalties and Violations</v>
          </cell>
          <cell r="E557">
            <v>0</v>
          </cell>
          <cell r="F557">
            <v>0</v>
          </cell>
          <cell r="G557">
            <v>0</v>
          </cell>
          <cell r="H557">
            <v>0</v>
          </cell>
          <cell r="I557">
            <v>0</v>
          </cell>
          <cell r="J557">
            <v>0</v>
          </cell>
          <cell r="K557">
            <v>0</v>
          </cell>
          <cell r="L557">
            <v>0</v>
          </cell>
          <cell r="M557">
            <v>0</v>
          </cell>
          <cell r="N557">
            <v>0</v>
          </cell>
          <cell r="O557">
            <v>0</v>
          </cell>
          <cell r="P557">
            <v>0</v>
          </cell>
          <cell r="Q557">
            <v>0</v>
          </cell>
        </row>
        <row r="558">
          <cell r="A558">
            <v>70325</v>
          </cell>
          <cell r="B558" t="str">
            <v>Legal Settlement Payments</v>
          </cell>
          <cell r="E558">
            <v>0</v>
          </cell>
          <cell r="F558">
            <v>0</v>
          </cell>
          <cell r="G558">
            <v>0</v>
          </cell>
          <cell r="H558">
            <v>0</v>
          </cell>
          <cell r="I558">
            <v>0</v>
          </cell>
          <cell r="J558">
            <v>0</v>
          </cell>
          <cell r="K558">
            <v>0</v>
          </cell>
          <cell r="L558">
            <v>0</v>
          </cell>
          <cell r="M558">
            <v>0</v>
          </cell>
          <cell r="N558">
            <v>0</v>
          </cell>
          <cell r="O558">
            <v>0</v>
          </cell>
          <cell r="P558">
            <v>0</v>
          </cell>
          <cell r="Q558">
            <v>0</v>
          </cell>
        </row>
        <row r="559">
          <cell r="A559">
            <v>70326</v>
          </cell>
          <cell r="B559" t="str">
            <v>Deductible Current Year</v>
          </cell>
          <cell r="E559">
            <v>0</v>
          </cell>
          <cell r="F559">
            <v>0</v>
          </cell>
          <cell r="G559">
            <v>0</v>
          </cell>
          <cell r="H559">
            <v>0</v>
          </cell>
          <cell r="I559">
            <v>0</v>
          </cell>
          <cell r="J559">
            <v>0</v>
          </cell>
          <cell r="K559">
            <v>0</v>
          </cell>
          <cell r="L559">
            <v>0</v>
          </cell>
          <cell r="M559">
            <v>0</v>
          </cell>
          <cell r="N559">
            <v>0</v>
          </cell>
          <cell r="O559">
            <v>0</v>
          </cell>
          <cell r="P559">
            <v>0</v>
          </cell>
          <cell r="Q559">
            <v>0</v>
          </cell>
        </row>
        <row r="560">
          <cell r="A560">
            <v>70327</v>
          </cell>
          <cell r="B560" t="str">
            <v>Deductible Dammage</v>
          </cell>
          <cell r="E560">
            <v>0</v>
          </cell>
          <cell r="F560">
            <v>0</v>
          </cell>
          <cell r="G560">
            <v>0</v>
          </cell>
          <cell r="H560">
            <v>0</v>
          </cell>
          <cell r="I560">
            <v>0</v>
          </cell>
          <cell r="J560">
            <v>0</v>
          </cell>
          <cell r="K560">
            <v>0</v>
          </cell>
          <cell r="L560">
            <v>0</v>
          </cell>
          <cell r="M560">
            <v>0</v>
          </cell>
          <cell r="N560">
            <v>0</v>
          </cell>
          <cell r="O560">
            <v>0</v>
          </cell>
          <cell r="P560">
            <v>0</v>
          </cell>
          <cell r="Q560">
            <v>0</v>
          </cell>
        </row>
        <row r="561">
          <cell r="A561">
            <v>70328</v>
          </cell>
          <cell r="B561" t="str">
            <v>Claim Recoveries</v>
          </cell>
          <cell r="E561">
            <v>0</v>
          </cell>
          <cell r="F561">
            <v>0</v>
          </cell>
          <cell r="G561">
            <v>0</v>
          </cell>
          <cell r="H561">
            <v>0</v>
          </cell>
          <cell r="I561">
            <v>0</v>
          </cell>
          <cell r="J561">
            <v>0</v>
          </cell>
          <cell r="K561">
            <v>0</v>
          </cell>
          <cell r="L561">
            <v>0</v>
          </cell>
          <cell r="M561">
            <v>0</v>
          </cell>
          <cell r="N561">
            <v>0</v>
          </cell>
          <cell r="O561">
            <v>0</v>
          </cell>
          <cell r="P561">
            <v>0</v>
          </cell>
          <cell r="Q561">
            <v>0</v>
          </cell>
        </row>
        <row r="562">
          <cell r="A562">
            <v>70330</v>
          </cell>
          <cell r="B562" t="str">
            <v>Deductible Prior Year</v>
          </cell>
          <cell r="E562">
            <v>0</v>
          </cell>
          <cell r="F562">
            <v>0</v>
          </cell>
          <cell r="G562">
            <v>0</v>
          </cell>
          <cell r="H562">
            <v>0</v>
          </cell>
          <cell r="I562">
            <v>0</v>
          </cell>
          <cell r="J562">
            <v>0</v>
          </cell>
          <cell r="K562">
            <v>0</v>
          </cell>
          <cell r="L562">
            <v>0</v>
          </cell>
          <cell r="M562">
            <v>0</v>
          </cell>
          <cell r="N562">
            <v>0</v>
          </cell>
          <cell r="O562">
            <v>0</v>
          </cell>
          <cell r="P562">
            <v>0</v>
          </cell>
          <cell r="Q562">
            <v>0</v>
          </cell>
        </row>
        <row r="563">
          <cell r="A563">
            <v>70335</v>
          </cell>
          <cell r="B563" t="str">
            <v>Miscellaneous</v>
          </cell>
          <cell r="E563">
            <v>0</v>
          </cell>
          <cell r="F563">
            <v>0</v>
          </cell>
          <cell r="G563">
            <v>0</v>
          </cell>
          <cell r="H563">
            <v>0</v>
          </cell>
          <cell r="I563">
            <v>0</v>
          </cell>
          <cell r="J563">
            <v>0</v>
          </cell>
          <cell r="K563">
            <v>0</v>
          </cell>
          <cell r="L563">
            <v>0</v>
          </cell>
          <cell r="M563">
            <v>0</v>
          </cell>
          <cell r="N563">
            <v>0</v>
          </cell>
          <cell r="O563">
            <v>0</v>
          </cell>
          <cell r="P563">
            <v>0</v>
          </cell>
          <cell r="Q563">
            <v>0</v>
          </cell>
        </row>
        <row r="564">
          <cell r="A564">
            <v>70336</v>
          </cell>
          <cell r="B564" t="str">
            <v>Coffe Bar</v>
          </cell>
          <cell r="E564">
            <v>0</v>
          </cell>
          <cell r="F564">
            <v>0</v>
          </cell>
          <cell r="G564">
            <v>0</v>
          </cell>
          <cell r="H564">
            <v>0</v>
          </cell>
          <cell r="I564">
            <v>0</v>
          </cell>
          <cell r="J564">
            <v>0</v>
          </cell>
          <cell r="K564">
            <v>0</v>
          </cell>
          <cell r="L564">
            <v>0</v>
          </cell>
          <cell r="M564">
            <v>0</v>
          </cell>
          <cell r="N564">
            <v>0</v>
          </cell>
          <cell r="O564">
            <v>0</v>
          </cell>
          <cell r="P564">
            <v>0</v>
          </cell>
          <cell r="Q564">
            <v>0</v>
          </cell>
        </row>
        <row r="565">
          <cell r="A565">
            <v>70345</v>
          </cell>
          <cell r="B565" t="str">
            <v>Security Services</v>
          </cell>
          <cell r="E565">
            <v>0</v>
          </cell>
          <cell r="F565">
            <v>0</v>
          </cell>
          <cell r="G565">
            <v>0</v>
          </cell>
          <cell r="H565">
            <v>0</v>
          </cell>
          <cell r="I565">
            <v>0</v>
          </cell>
          <cell r="J565">
            <v>0</v>
          </cell>
          <cell r="K565">
            <v>0</v>
          </cell>
          <cell r="L565">
            <v>0</v>
          </cell>
          <cell r="M565">
            <v>0</v>
          </cell>
          <cell r="N565">
            <v>0</v>
          </cell>
          <cell r="O565">
            <v>0</v>
          </cell>
          <cell r="P565">
            <v>0</v>
          </cell>
          <cell r="Q565">
            <v>0</v>
          </cell>
        </row>
        <row r="566">
          <cell r="A566">
            <v>70357</v>
          </cell>
          <cell r="B566" t="str">
            <v>Permits</v>
          </cell>
          <cell r="E566">
            <v>0</v>
          </cell>
          <cell r="F566">
            <v>0</v>
          </cell>
          <cell r="G566">
            <v>0</v>
          </cell>
          <cell r="H566">
            <v>0</v>
          </cell>
          <cell r="I566">
            <v>0</v>
          </cell>
          <cell r="J566">
            <v>0</v>
          </cell>
          <cell r="K566">
            <v>0</v>
          </cell>
          <cell r="L566">
            <v>0</v>
          </cell>
          <cell r="M566">
            <v>0</v>
          </cell>
          <cell r="N566">
            <v>0</v>
          </cell>
          <cell r="O566">
            <v>0</v>
          </cell>
          <cell r="P566">
            <v>0</v>
          </cell>
          <cell r="Q566">
            <v>0</v>
          </cell>
        </row>
        <row r="567">
          <cell r="A567">
            <v>70370</v>
          </cell>
          <cell r="B567" t="str">
            <v>Bonds Expense</v>
          </cell>
          <cell r="E567">
            <v>0</v>
          </cell>
          <cell r="F567">
            <v>0</v>
          </cell>
          <cell r="G567">
            <v>0</v>
          </cell>
          <cell r="H567">
            <v>0</v>
          </cell>
          <cell r="I567">
            <v>0</v>
          </cell>
          <cell r="J567">
            <v>0</v>
          </cell>
          <cell r="K567">
            <v>0</v>
          </cell>
          <cell r="L567">
            <v>0</v>
          </cell>
          <cell r="M567">
            <v>0</v>
          </cell>
          <cell r="N567">
            <v>0</v>
          </cell>
          <cell r="O567">
            <v>0</v>
          </cell>
          <cell r="P567">
            <v>0</v>
          </cell>
          <cell r="Q567">
            <v>0</v>
          </cell>
        </row>
        <row r="568">
          <cell r="A568">
            <v>70371</v>
          </cell>
          <cell r="B568" t="str">
            <v>Board of Directors Fees</v>
          </cell>
          <cell r="E568">
            <v>0</v>
          </cell>
          <cell r="F568">
            <v>0</v>
          </cell>
          <cell r="G568">
            <v>0</v>
          </cell>
          <cell r="H568">
            <v>0</v>
          </cell>
          <cell r="I568">
            <v>0</v>
          </cell>
          <cell r="J568">
            <v>0</v>
          </cell>
          <cell r="K568">
            <v>0</v>
          </cell>
          <cell r="L568">
            <v>0</v>
          </cell>
          <cell r="M568">
            <v>0</v>
          </cell>
          <cell r="N568">
            <v>0</v>
          </cell>
          <cell r="O568">
            <v>0</v>
          </cell>
          <cell r="P568">
            <v>0</v>
          </cell>
          <cell r="Q568">
            <v>0</v>
          </cell>
        </row>
        <row r="569">
          <cell r="A569">
            <v>70372</v>
          </cell>
          <cell r="B569" t="str">
            <v>Board of Directors Expense Report</v>
          </cell>
          <cell r="E569">
            <v>0</v>
          </cell>
          <cell r="F569">
            <v>0</v>
          </cell>
          <cell r="G569">
            <v>0</v>
          </cell>
          <cell r="H569">
            <v>0</v>
          </cell>
          <cell r="I569">
            <v>0</v>
          </cell>
          <cell r="J569">
            <v>0</v>
          </cell>
          <cell r="K569">
            <v>0</v>
          </cell>
          <cell r="L569">
            <v>0</v>
          </cell>
          <cell r="M569">
            <v>0</v>
          </cell>
          <cell r="N569">
            <v>0</v>
          </cell>
          <cell r="O569">
            <v>0</v>
          </cell>
          <cell r="P569">
            <v>0</v>
          </cell>
          <cell r="Q569">
            <v>0</v>
          </cell>
        </row>
        <row r="570">
          <cell r="A570">
            <v>70475</v>
          </cell>
          <cell r="B570" t="str">
            <v>Trade Shows</v>
          </cell>
          <cell r="E570">
            <v>0</v>
          </cell>
          <cell r="F570">
            <v>0</v>
          </cell>
          <cell r="G570">
            <v>0</v>
          </cell>
          <cell r="H570">
            <v>0</v>
          </cell>
          <cell r="I570">
            <v>0</v>
          </cell>
          <cell r="J570">
            <v>0</v>
          </cell>
          <cell r="K570">
            <v>0</v>
          </cell>
          <cell r="L570">
            <v>0</v>
          </cell>
          <cell r="M570">
            <v>0</v>
          </cell>
          <cell r="N570">
            <v>0</v>
          </cell>
          <cell r="O570">
            <v>0</v>
          </cell>
          <cell r="P570">
            <v>0</v>
          </cell>
          <cell r="Q570">
            <v>0</v>
          </cell>
        </row>
        <row r="571">
          <cell r="A571">
            <v>70900</v>
          </cell>
          <cell r="B571" t="str">
            <v>Entitiy Formation Costs</v>
          </cell>
          <cell r="E571">
            <v>0</v>
          </cell>
          <cell r="F571">
            <v>0</v>
          </cell>
          <cell r="G571">
            <v>0</v>
          </cell>
          <cell r="H571">
            <v>0</v>
          </cell>
          <cell r="I571">
            <v>0</v>
          </cell>
          <cell r="J571">
            <v>0</v>
          </cell>
          <cell r="K571">
            <v>0</v>
          </cell>
          <cell r="L571">
            <v>0</v>
          </cell>
          <cell r="M571">
            <v>0</v>
          </cell>
          <cell r="N571">
            <v>0</v>
          </cell>
          <cell r="O571">
            <v>0</v>
          </cell>
          <cell r="P571">
            <v>0</v>
          </cell>
          <cell r="Q571">
            <v>0</v>
          </cell>
        </row>
        <row r="572">
          <cell r="A572">
            <v>70998</v>
          </cell>
          <cell r="B572" t="str">
            <v>Allocation Out - District</v>
          </cell>
          <cell r="E572">
            <v>0</v>
          </cell>
          <cell r="F572">
            <v>0</v>
          </cell>
          <cell r="G572">
            <v>0</v>
          </cell>
          <cell r="H572">
            <v>0</v>
          </cell>
          <cell r="I572">
            <v>0</v>
          </cell>
          <cell r="J572">
            <v>0</v>
          </cell>
          <cell r="K572">
            <v>0</v>
          </cell>
          <cell r="L572">
            <v>0</v>
          </cell>
          <cell r="M572">
            <v>0</v>
          </cell>
          <cell r="N572">
            <v>0</v>
          </cell>
          <cell r="O572">
            <v>0</v>
          </cell>
          <cell r="P572">
            <v>0</v>
          </cell>
          <cell r="Q572">
            <v>0</v>
          </cell>
        </row>
        <row r="573">
          <cell r="A573">
            <v>70999</v>
          </cell>
          <cell r="B573" t="str">
            <v>Allocation Out - Out District</v>
          </cell>
          <cell r="E573">
            <v>0</v>
          </cell>
          <cell r="F573">
            <v>0</v>
          </cell>
          <cell r="G573">
            <v>0</v>
          </cell>
          <cell r="H573">
            <v>0</v>
          </cell>
          <cell r="I573">
            <v>0</v>
          </cell>
          <cell r="J573">
            <v>0</v>
          </cell>
          <cell r="K573">
            <v>0</v>
          </cell>
          <cell r="L573">
            <v>0</v>
          </cell>
          <cell r="M573">
            <v>0</v>
          </cell>
          <cell r="N573">
            <v>0</v>
          </cell>
          <cell r="O573">
            <v>0</v>
          </cell>
          <cell r="P573">
            <v>0</v>
          </cell>
          <cell r="Q573">
            <v>0</v>
          </cell>
        </row>
        <row r="574">
          <cell r="A574">
            <v>71000</v>
          </cell>
          <cell r="B574" t="str">
            <v>Stock Comp Expense</v>
          </cell>
          <cell r="E574">
            <v>0</v>
          </cell>
          <cell r="F574">
            <v>0</v>
          </cell>
          <cell r="G574">
            <v>0</v>
          </cell>
          <cell r="H574">
            <v>0</v>
          </cell>
          <cell r="I574">
            <v>0</v>
          </cell>
          <cell r="J574">
            <v>0</v>
          </cell>
          <cell r="K574">
            <v>0</v>
          </cell>
          <cell r="L574">
            <v>0</v>
          </cell>
          <cell r="M574">
            <v>0</v>
          </cell>
          <cell r="N574">
            <v>0</v>
          </cell>
          <cell r="O574">
            <v>0</v>
          </cell>
          <cell r="P574">
            <v>0</v>
          </cell>
          <cell r="Q574">
            <v>0</v>
          </cell>
        </row>
        <row r="575">
          <cell r="A575" t="str">
            <v>Total G&amp;A</v>
          </cell>
          <cell r="E575">
            <v>207906.74000000002</v>
          </cell>
          <cell r="F575">
            <v>66798.010000000024</v>
          </cell>
          <cell r="G575">
            <v>161263.80000000002</v>
          </cell>
          <cell r="H575">
            <v>86311.12999999999</v>
          </cell>
          <cell r="I575">
            <v>177403</v>
          </cell>
          <cell r="J575">
            <v>90607.349999999991</v>
          </cell>
          <cell r="K575">
            <v>198820.07000000004</v>
          </cell>
          <cell r="L575">
            <v>89006.530000000013</v>
          </cell>
          <cell r="M575">
            <v>188289.78000000003</v>
          </cell>
          <cell r="N575">
            <v>72891.83</v>
          </cell>
          <cell r="O575">
            <v>194697.06000000006</v>
          </cell>
          <cell r="P575">
            <v>96799.019999999931</v>
          </cell>
          <cell r="Q575">
            <v>1630794.3199999996</v>
          </cell>
        </row>
        <row r="577">
          <cell r="A577" t="str">
            <v>Overhead</v>
          </cell>
        </row>
        <row r="578">
          <cell r="A578">
            <v>70149</v>
          </cell>
          <cell r="B578" t="str">
            <v>Corporate Overhead Allocation In</v>
          </cell>
          <cell r="E578">
            <v>55340.22</v>
          </cell>
          <cell r="F578">
            <v>54315.21</v>
          </cell>
          <cell r="G578">
            <v>54439.91</v>
          </cell>
          <cell r="H578">
            <v>55653.47</v>
          </cell>
          <cell r="I578">
            <v>54826.44</v>
          </cell>
          <cell r="J578">
            <v>55802.53</v>
          </cell>
          <cell r="K578">
            <v>55353.69</v>
          </cell>
          <cell r="L578">
            <v>57179.64</v>
          </cell>
          <cell r="M578">
            <v>55296.08</v>
          </cell>
          <cell r="N578">
            <v>55281.99</v>
          </cell>
          <cell r="O578">
            <v>54995.29</v>
          </cell>
          <cell r="P578">
            <v>55389.94</v>
          </cell>
          <cell r="Q578">
            <v>663874.41000000015</v>
          </cell>
        </row>
        <row r="579">
          <cell r="A579">
            <v>70159</v>
          </cell>
          <cell r="B579" t="str">
            <v>Region Overhead Allocation In</v>
          </cell>
          <cell r="E579">
            <v>0</v>
          </cell>
          <cell r="F579">
            <v>0</v>
          </cell>
          <cell r="G579">
            <v>0</v>
          </cell>
          <cell r="H579">
            <v>0</v>
          </cell>
          <cell r="I579">
            <v>0</v>
          </cell>
          <cell r="J579">
            <v>0</v>
          </cell>
          <cell r="K579">
            <v>0</v>
          </cell>
          <cell r="L579">
            <v>0</v>
          </cell>
          <cell r="M579">
            <v>0</v>
          </cell>
          <cell r="N579">
            <v>0</v>
          </cell>
          <cell r="O579">
            <v>0</v>
          </cell>
          <cell r="P579">
            <v>0</v>
          </cell>
          <cell r="Q579">
            <v>0</v>
          </cell>
        </row>
        <row r="580">
          <cell r="A580" t="str">
            <v>Total Overhead</v>
          </cell>
          <cell r="E580">
            <v>55340.22</v>
          </cell>
          <cell r="F580">
            <v>54315.21</v>
          </cell>
          <cell r="G580">
            <v>54439.91</v>
          </cell>
          <cell r="H580">
            <v>55653.47</v>
          </cell>
          <cell r="I580">
            <v>54826.44</v>
          </cell>
          <cell r="J580">
            <v>55802.53</v>
          </cell>
          <cell r="K580">
            <v>55353.69</v>
          </cell>
          <cell r="L580">
            <v>57179.64</v>
          </cell>
          <cell r="M580">
            <v>55296.08</v>
          </cell>
          <cell r="N580">
            <v>55281.99</v>
          </cell>
          <cell r="O580">
            <v>54995.29</v>
          </cell>
          <cell r="P580">
            <v>55389.94</v>
          </cell>
          <cell r="Q580">
            <v>663874.41000000015</v>
          </cell>
        </row>
        <row r="582">
          <cell r="A582" t="str">
            <v>Total SG&amp;A</v>
          </cell>
          <cell r="E582">
            <v>263246.96000000002</v>
          </cell>
          <cell r="F582">
            <v>121113.22000000003</v>
          </cell>
          <cell r="G582">
            <v>215703.71000000002</v>
          </cell>
          <cell r="H582">
            <v>141964.59999999998</v>
          </cell>
          <cell r="I582">
            <v>232229.44</v>
          </cell>
          <cell r="J582">
            <v>146409.88</v>
          </cell>
          <cell r="K582">
            <v>254173.76000000004</v>
          </cell>
          <cell r="L582">
            <v>146186.17000000001</v>
          </cell>
          <cell r="M582">
            <v>243585.86000000004</v>
          </cell>
          <cell r="N582">
            <v>128173.82</v>
          </cell>
          <cell r="O582">
            <v>249692.35000000006</v>
          </cell>
          <cell r="P582">
            <v>155426.55999999994</v>
          </cell>
          <cell r="Q582">
            <v>2297906.3299999996</v>
          </cell>
        </row>
        <row r="584">
          <cell r="A584" t="str">
            <v>EBITDA</v>
          </cell>
          <cell r="E584">
            <v>20388.780000000086</v>
          </cell>
          <cell r="F584">
            <v>275898.64999999997</v>
          </cell>
          <cell r="G584">
            <v>77705.549999999872</v>
          </cell>
          <cell r="H584">
            <v>153218.83000000007</v>
          </cell>
          <cell r="I584">
            <v>139863.27999999974</v>
          </cell>
          <cell r="J584">
            <v>204338.71000000008</v>
          </cell>
          <cell r="K584">
            <v>93342.360000000015</v>
          </cell>
          <cell r="L584">
            <v>241833.84</v>
          </cell>
          <cell r="M584">
            <v>134242.65999999997</v>
          </cell>
          <cell r="N584">
            <v>254051.7099999999</v>
          </cell>
          <cell r="O584">
            <v>61738.860000000132</v>
          </cell>
          <cell r="P584">
            <v>151328.35999999987</v>
          </cell>
          <cell r="Q584">
            <v>1807951.5899999957</v>
          </cell>
        </row>
        <row r="586">
          <cell r="A586" t="str">
            <v>DD&amp;A</v>
          </cell>
        </row>
        <row r="587">
          <cell r="A587" t="str">
            <v>Depreciation</v>
          </cell>
        </row>
        <row r="588">
          <cell r="A588">
            <v>51260</v>
          </cell>
          <cell r="B588" t="str">
            <v>Depreciation</v>
          </cell>
          <cell r="E588">
            <v>49490.6</v>
          </cell>
          <cell r="F588">
            <v>49625.87</v>
          </cell>
          <cell r="G588">
            <v>49625.95</v>
          </cell>
          <cell r="H588">
            <v>49620.11</v>
          </cell>
          <cell r="I588">
            <v>49620.2</v>
          </cell>
          <cell r="J588">
            <v>48737.05</v>
          </cell>
          <cell r="K588">
            <v>48736.639999999999</v>
          </cell>
          <cell r="L588">
            <v>47681.86</v>
          </cell>
          <cell r="M588">
            <v>47682.18</v>
          </cell>
          <cell r="N588">
            <v>47681.87</v>
          </cell>
          <cell r="O588">
            <v>47328.05</v>
          </cell>
          <cell r="P588">
            <v>47849.53</v>
          </cell>
          <cell r="Q588">
            <v>583679.91</v>
          </cell>
        </row>
        <row r="589">
          <cell r="A589">
            <v>54260</v>
          </cell>
          <cell r="B589" t="str">
            <v>Depreciation</v>
          </cell>
          <cell r="E589">
            <v>11933.53</v>
          </cell>
          <cell r="F589">
            <v>11933.51</v>
          </cell>
          <cell r="G589">
            <v>11933.4</v>
          </cell>
          <cell r="H589">
            <v>11933.26</v>
          </cell>
          <cell r="I589">
            <v>11933.49</v>
          </cell>
          <cell r="J589">
            <v>11933.83</v>
          </cell>
          <cell r="K589">
            <v>11932.86</v>
          </cell>
          <cell r="L589">
            <v>11933.32</v>
          </cell>
          <cell r="M589">
            <v>11933.62</v>
          </cell>
          <cell r="N589">
            <v>11933.41</v>
          </cell>
          <cell r="O589">
            <v>11933.19</v>
          </cell>
          <cell r="P589">
            <v>11933.37</v>
          </cell>
          <cell r="Q589">
            <v>143200.79</v>
          </cell>
        </row>
        <row r="590">
          <cell r="A590">
            <v>56260</v>
          </cell>
          <cell r="B590" t="str">
            <v>Depreciation</v>
          </cell>
          <cell r="E590">
            <v>0</v>
          </cell>
          <cell r="F590">
            <v>0</v>
          </cell>
          <cell r="G590">
            <v>0</v>
          </cell>
          <cell r="H590">
            <v>0</v>
          </cell>
          <cell r="I590">
            <v>0</v>
          </cell>
          <cell r="J590">
            <v>0</v>
          </cell>
          <cell r="K590">
            <v>0</v>
          </cell>
          <cell r="L590">
            <v>0</v>
          </cell>
          <cell r="M590">
            <v>0</v>
          </cell>
          <cell r="N590">
            <v>0</v>
          </cell>
          <cell r="O590">
            <v>0</v>
          </cell>
          <cell r="P590">
            <v>0</v>
          </cell>
          <cell r="Q590">
            <v>0</v>
          </cell>
        </row>
        <row r="591">
          <cell r="A591">
            <v>57260</v>
          </cell>
          <cell r="B591" t="str">
            <v>Depreciation</v>
          </cell>
          <cell r="E591">
            <v>2414.64</v>
          </cell>
          <cell r="F591">
            <v>2414.6799999999998</v>
          </cell>
          <cell r="G591">
            <v>2414.64</v>
          </cell>
          <cell r="H591">
            <v>2441.84</v>
          </cell>
          <cell r="I591">
            <v>2441.87</v>
          </cell>
          <cell r="J591">
            <v>2441.86</v>
          </cell>
          <cell r="K591">
            <v>2441.83</v>
          </cell>
          <cell r="L591">
            <v>2503.59</v>
          </cell>
          <cell r="M591">
            <v>2503.59</v>
          </cell>
          <cell r="N591">
            <v>3307.76</v>
          </cell>
          <cell r="O591">
            <v>3318.13</v>
          </cell>
          <cell r="P591">
            <v>3312.93</v>
          </cell>
          <cell r="Q591">
            <v>31957.360000000004</v>
          </cell>
        </row>
        <row r="592">
          <cell r="A592">
            <v>60260</v>
          </cell>
          <cell r="B592" t="str">
            <v>Depreciation</v>
          </cell>
          <cell r="E592">
            <v>0</v>
          </cell>
          <cell r="F592">
            <v>0</v>
          </cell>
          <cell r="G592">
            <v>0</v>
          </cell>
          <cell r="H592">
            <v>0</v>
          </cell>
          <cell r="I592">
            <v>0</v>
          </cell>
          <cell r="J592">
            <v>0</v>
          </cell>
          <cell r="K592">
            <v>0</v>
          </cell>
          <cell r="L592">
            <v>0</v>
          </cell>
          <cell r="M592">
            <v>0</v>
          </cell>
          <cell r="N592">
            <v>0</v>
          </cell>
          <cell r="O592">
            <v>0</v>
          </cell>
          <cell r="P592">
            <v>0</v>
          </cell>
          <cell r="Q592">
            <v>0</v>
          </cell>
        </row>
        <row r="593">
          <cell r="A593">
            <v>70257</v>
          </cell>
          <cell r="B593" t="str">
            <v>Depreciation</v>
          </cell>
          <cell r="E593">
            <v>0</v>
          </cell>
          <cell r="F593">
            <v>0</v>
          </cell>
          <cell r="G593">
            <v>0</v>
          </cell>
          <cell r="H593">
            <v>0</v>
          </cell>
          <cell r="I593">
            <v>0</v>
          </cell>
          <cell r="J593">
            <v>0</v>
          </cell>
          <cell r="K593">
            <v>0</v>
          </cell>
          <cell r="L593">
            <v>0</v>
          </cell>
          <cell r="M593">
            <v>0</v>
          </cell>
          <cell r="N593">
            <v>0</v>
          </cell>
          <cell r="O593">
            <v>0</v>
          </cell>
          <cell r="P593">
            <v>0</v>
          </cell>
          <cell r="Q593">
            <v>0</v>
          </cell>
        </row>
        <row r="594">
          <cell r="A594">
            <v>70260</v>
          </cell>
          <cell r="B594" t="str">
            <v>Depreciation</v>
          </cell>
          <cell r="E594">
            <v>1532.42</v>
          </cell>
          <cell r="F594">
            <v>1532.4</v>
          </cell>
          <cell r="G594">
            <v>1532.42</v>
          </cell>
          <cell r="H594">
            <v>1459.5</v>
          </cell>
          <cell r="I594">
            <v>1459.49</v>
          </cell>
          <cell r="J594">
            <v>1422.66</v>
          </cell>
          <cell r="K594">
            <v>1422.61</v>
          </cell>
          <cell r="L594">
            <v>1422.6</v>
          </cell>
          <cell r="M594">
            <v>1422.64</v>
          </cell>
          <cell r="N594">
            <v>1422.61</v>
          </cell>
          <cell r="O594">
            <v>1422.62</v>
          </cell>
          <cell r="P594">
            <v>1595.38</v>
          </cell>
          <cell r="Q594">
            <v>17647.350000000002</v>
          </cell>
        </row>
        <row r="595">
          <cell r="A595" t="str">
            <v>Total Depreciation</v>
          </cell>
          <cell r="E595">
            <v>65371.189999999995</v>
          </cell>
          <cell r="F595">
            <v>65506.460000000006</v>
          </cell>
          <cell r="G595">
            <v>65506.409999999996</v>
          </cell>
          <cell r="H595">
            <v>65454.710000000006</v>
          </cell>
          <cell r="I595">
            <v>65455.049999999996</v>
          </cell>
          <cell r="J595">
            <v>64535.400000000009</v>
          </cell>
          <cell r="K595">
            <v>64533.94</v>
          </cell>
          <cell r="L595">
            <v>63541.37</v>
          </cell>
          <cell r="M595">
            <v>63542.03</v>
          </cell>
          <cell r="N595">
            <v>64345.65</v>
          </cell>
          <cell r="O595">
            <v>64001.990000000005</v>
          </cell>
          <cell r="P595">
            <v>64691.21</v>
          </cell>
          <cell r="Q595">
            <v>776485.41</v>
          </cell>
        </row>
        <row r="597">
          <cell r="A597" t="str">
            <v>Depletion</v>
          </cell>
        </row>
        <row r="598">
          <cell r="A598">
            <v>46000</v>
          </cell>
          <cell r="B598" t="str">
            <v>Depletion</v>
          </cell>
          <cell r="E598">
            <v>0</v>
          </cell>
          <cell r="F598">
            <v>0</v>
          </cell>
          <cell r="G598">
            <v>0</v>
          </cell>
          <cell r="H598">
            <v>0</v>
          </cell>
          <cell r="I598">
            <v>0</v>
          </cell>
          <cell r="J598">
            <v>0</v>
          </cell>
          <cell r="K598">
            <v>0</v>
          </cell>
          <cell r="L598">
            <v>0</v>
          </cell>
          <cell r="M598">
            <v>0</v>
          </cell>
          <cell r="N598">
            <v>0</v>
          </cell>
          <cell r="O598">
            <v>0</v>
          </cell>
          <cell r="P598">
            <v>0</v>
          </cell>
          <cell r="Q598">
            <v>0</v>
          </cell>
        </row>
        <row r="599">
          <cell r="A599">
            <v>46010</v>
          </cell>
          <cell r="B599" t="str">
            <v>Closure Amortization</v>
          </cell>
          <cell r="E599">
            <v>0</v>
          </cell>
          <cell r="F599">
            <v>0</v>
          </cell>
          <cell r="G599">
            <v>0</v>
          </cell>
          <cell r="H599">
            <v>0</v>
          </cell>
          <cell r="I599">
            <v>0</v>
          </cell>
          <cell r="J599">
            <v>0</v>
          </cell>
          <cell r="K599">
            <v>0</v>
          </cell>
          <cell r="L599">
            <v>0</v>
          </cell>
          <cell r="M599">
            <v>0</v>
          </cell>
          <cell r="N599">
            <v>0</v>
          </cell>
          <cell r="O599">
            <v>0</v>
          </cell>
          <cell r="P599">
            <v>0</v>
          </cell>
          <cell r="Q599">
            <v>0</v>
          </cell>
        </row>
        <row r="600">
          <cell r="A600">
            <v>57261</v>
          </cell>
          <cell r="B600" t="str">
            <v>Airspace Amortization</v>
          </cell>
          <cell r="E600">
            <v>0</v>
          </cell>
          <cell r="F600">
            <v>0</v>
          </cell>
          <cell r="G600">
            <v>0</v>
          </cell>
          <cell r="H600">
            <v>0</v>
          </cell>
          <cell r="I600">
            <v>0</v>
          </cell>
          <cell r="J600">
            <v>0</v>
          </cell>
          <cell r="K600">
            <v>0</v>
          </cell>
          <cell r="L600">
            <v>0</v>
          </cell>
          <cell r="M600">
            <v>0</v>
          </cell>
          <cell r="N600">
            <v>0</v>
          </cell>
          <cell r="O600">
            <v>0</v>
          </cell>
          <cell r="P600">
            <v>0</v>
          </cell>
          <cell r="Q600">
            <v>0</v>
          </cell>
        </row>
        <row r="601">
          <cell r="A601" t="str">
            <v>Total Depletion</v>
          </cell>
          <cell r="E601">
            <v>0</v>
          </cell>
          <cell r="F601">
            <v>0</v>
          </cell>
          <cell r="G601">
            <v>0</v>
          </cell>
          <cell r="H601">
            <v>0</v>
          </cell>
          <cell r="I601">
            <v>0</v>
          </cell>
          <cell r="J601">
            <v>0</v>
          </cell>
          <cell r="K601">
            <v>0</v>
          </cell>
          <cell r="L601">
            <v>0</v>
          </cell>
          <cell r="M601">
            <v>0</v>
          </cell>
          <cell r="N601">
            <v>0</v>
          </cell>
          <cell r="O601">
            <v>0</v>
          </cell>
          <cell r="P601">
            <v>0</v>
          </cell>
          <cell r="Q601">
            <v>0</v>
          </cell>
        </row>
        <row r="603">
          <cell r="A603" t="str">
            <v>Amortization</v>
          </cell>
        </row>
        <row r="604">
          <cell r="A604">
            <v>70264</v>
          </cell>
          <cell r="B604" t="str">
            <v>Amortization</v>
          </cell>
          <cell r="E604">
            <v>0</v>
          </cell>
          <cell r="F604">
            <v>0</v>
          </cell>
          <cell r="G604">
            <v>0</v>
          </cell>
          <cell r="H604">
            <v>0</v>
          </cell>
          <cell r="I604">
            <v>0</v>
          </cell>
          <cell r="J604">
            <v>0</v>
          </cell>
          <cell r="K604">
            <v>0</v>
          </cell>
          <cell r="L604">
            <v>0</v>
          </cell>
          <cell r="M604">
            <v>0</v>
          </cell>
          <cell r="N604">
            <v>0</v>
          </cell>
          <cell r="O604">
            <v>0</v>
          </cell>
          <cell r="P604">
            <v>0</v>
          </cell>
          <cell r="Q604">
            <v>0</v>
          </cell>
        </row>
        <row r="605">
          <cell r="A605">
            <v>70266</v>
          </cell>
          <cell r="B605" t="str">
            <v>Cov. Not to Compete</v>
          </cell>
          <cell r="E605">
            <v>0</v>
          </cell>
          <cell r="F605">
            <v>0</v>
          </cell>
          <cell r="G605">
            <v>0</v>
          </cell>
          <cell r="H605">
            <v>0</v>
          </cell>
          <cell r="I605">
            <v>0</v>
          </cell>
          <cell r="J605">
            <v>0</v>
          </cell>
          <cell r="K605">
            <v>0</v>
          </cell>
          <cell r="L605">
            <v>0</v>
          </cell>
          <cell r="M605">
            <v>0</v>
          </cell>
          <cell r="N605">
            <v>0</v>
          </cell>
          <cell r="O605">
            <v>0</v>
          </cell>
          <cell r="P605">
            <v>0</v>
          </cell>
          <cell r="Q605">
            <v>0</v>
          </cell>
        </row>
        <row r="606">
          <cell r="A606">
            <v>70267</v>
          </cell>
          <cell r="B606" t="str">
            <v>Amortization of Goodwill - Taxable</v>
          </cell>
          <cell r="E606">
            <v>0</v>
          </cell>
          <cell r="F606">
            <v>0</v>
          </cell>
          <cell r="G606">
            <v>0</v>
          </cell>
          <cell r="H606">
            <v>0</v>
          </cell>
          <cell r="I606">
            <v>0</v>
          </cell>
          <cell r="J606">
            <v>0</v>
          </cell>
          <cell r="K606">
            <v>0</v>
          </cell>
          <cell r="L606">
            <v>0</v>
          </cell>
          <cell r="M606">
            <v>0</v>
          </cell>
          <cell r="N606">
            <v>0</v>
          </cell>
          <cell r="O606">
            <v>0</v>
          </cell>
          <cell r="P606">
            <v>0</v>
          </cell>
          <cell r="Q606">
            <v>0</v>
          </cell>
        </row>
        <row r="607">
          <cell r="A607">
            <v>70268</v>
          </cell>
          <cell r="B607" t="str">
            <v>Amortization of Goodwill - Non-Taxable</v>
          </cell>
          <cell r="E607">
            <v>0</v>
          </cell>
          <cell r="F607">
            <v>0</v>
          </cell>
          <cell r="G607">
            <v>0</v>
          </cell>
          <cell r="H607">
            <v>0</v>
          </cell>
          <cell r="I607">
            <v>0</v>
          </cell>
          <cell r="J607">
            <v>0</v>
          </cell>
          <cell r="K607">
            <v>0</v>
          </cell>
          <cell r="L607">
            <v>0</v>
          </cell>
          <cell r="M607">
            <v>0</v>
          </cell>
          <cell r="N607">
            <v>0</v>
          </cell>
          <cell r="O607">
            <v>0</v>
          </cell>
          <cell r="P607">
            <v>0</v>
          </cell>
          <cell r="Q607">
            <v>0</v>
          </cell>
        </row>
        <row r="608">
          <cell r="A608">
            <v>70269</v>
          </cell>
          <cell r="B608" t="str">
            <v>Long Term Contract Amort</v>
          </cell>
          <cell r="E608">
            <v>0</v>
          </cell>
          <cell r="F608">
            <v>0</v>
          </cell>
          <cell r="G608">
            <v>0</v>
          </cell>
          <cell r="H608">
            <v>0</v>
          </cell>
          <cell r="I608">
            <v>0</v>
          </cell>
          <cell r="J608">
            <v>0</v>
          </cell>
          <cell r="K608">
            <v>0</v>
          </cell>
          <cell r="L608">
            <v>0</v>
          </cell>
          <cell r="M608">
            <v>0</v>
          </cell>
          <cell r="N608">
            <v>0</v>
          </cell>
          <cell r="O608">
            <v>0</v>
          </cell>
          <cell r="P608">
            <v>0</v>
          </cell>
          <cell r="Q608">
            <v>0</v>
          </cell>
        </row>
        <row r="609">
          <cell r="A609" t="str">
            <v>Total Amortization</v>
          </cell>
          <cell r="E609">
            <v>0</v>
          </cell>
          <cell r="F609">
            <v>0</v>
          </cell>
          <cell r="G609">
            <v>0</v>
          </cell>
          <cell r="H609">
            <v>0</v>
          </cell>
          <cell r="I609">
            <v>0</v>
          </cell>
          <cell r="J609">
            <v>0</v>
          </cell>
          <cell r="K609">
            <v>0</v>
          </cell>
          <cell r="L609">
            <v>0</v>
          </cell>
          <cell r="M609">
            <v>0</v>
          </cell>
          <cell r="N609">
            <v>0</v>
          </cell>
          <cell r="O609">
            <v>0</v>
          </cell>
          <cell r="P609">
            <v>0</v>
          </cell>
          <cell r="Q609">
            <v>0</v>
          </cell>
        </row>
        <row r="611">
          <cell r="A611" t="str">
            <v>Total DDA</v>
          </cell>
          <cell r="E611">
            <v>65371.189999999995</v>
          </cell>
          <cell r="F611">
            <v>65506.460000000006</v>
          </cell>
          <cell r="G611">
            <v>65506.409999999996</v>
          </cell>
          <cell r="H611">
            <v>65454.710000000006</v>
          </cell>
          <cell r="I611">
            <v>65455.049999999996</v>
          </cell>
          <cell r="J611">
            <v>64535.400000000009</v>
          </cell>
          <cell r="K611">
            <v>64533.94</v>
          </cell>
          <cell r="L611">
            <v>63541.37</v>
          </cell>
          <cell r="M611">
            <v>63542.03</v>
          </cell>
          <cell r="N611">
            <v>64345.65</v>
          </cell>
          <cell r="O611">
            <v>64001.990000000005</v>
          </cell>
          <cell r="P611">
            <v>64691.21</v>
          </cell>
          <cell r="Q611">
            <v>776485.41</v>
          </cell>
        </row>
        <row r="613">
          <cell r="A613" t="str">
            <v>EBIT</v>
          </cell>
          <cell r="E613">
            <v>-44982.409999999909</v>
          </cell>
          <cell r="F613">
            <v>210392.18999999994</v>
          </cell>
          <cell r="G613">
            <v>12199.139999999876</v>
          </cell>
          <cell r="H613">
            <v>87764.120000000068</v>
          </cell>
          <cell r="I613">
            <v>74408.229999999749</v>
          </cell>
          <cell r="J613">
            <v>139803.31000000006</v>
          </cell>
          <cell r="K613">
            <v>28808.420000000013</v>
          </cell>
          <cell r="L613">
            <v>178292.47</v>
          </cell>
          <cell r="M613">
            <v>70700.629999999976</v>
          </cell>
          <cell r="N613">
            <v>189706.05999999991</v>
          </cell>
          <cell r="O613">
            <v>-2263.1299999998737</v>
          </cell>
          <cell r="P613">
            <v>86637.149999999878</v>
          </cell>
          <cell r="Q613">
            <v>1031466.1799999956</v>
          </cell>
        </row>
        <row r="615">
          <cell r="A615" t="str">
            <v>Interest Expense</v>
          </cell>
        </row>
        <row r="616">
          <cell r="A616">
            <v>80000</v>
          </cell>
          <cell r="B616" t="str">
            <v>Interest Expense</v>
          </cell>
          <cell r="E616">
            <v>0</v>
          </cell>
          <cell r="F616">
            <v>0</v>
          </cell>
          <cell r="G616">
            <v>0</v>
          </cell>
          <cell r="H616">
            <v>0</v>
          </cell>
          <cell r="I616">
            <v>0</v>
          </cell>
          <cell r="J616">
            <v>0</v>
          </cell>
          <cell r="K616">
            <v>0</v>
          </cell>
          <cell r="L616">
            <v>0</v>
          </cell>
          <cell r="M616">
            <v>0</v>
          </cell>
          <cell r="N616">
            <v>0</v>
          </cell>
          <cell r="O616">
            <v>0</v>
          </cell>
          <cell r="P616">
            <v>0</v>
          </cell>
          <cell r="Q616">
            <v>0</v>
          </cell>
        </row>
        <row r="617">
          <cell r="A617">
            <v>80001</v>
          </cell>
          <cell r="B617" t="str">
            <v>Debt Accretion</v>
          </cell>
          <cell r="E617">
            <v>0</v>
          </cell>
          <cell r="F617">
            <v>0</v>
          </cell>
          <cell r="G617">
            <v>0</v>
          </cell>
          <cell r="H617">
            <v>0</v>
          </cell>
          <cell r="I617">
            <v>0</v>
          </cell>
          <cell r="J617">
            <v>0</v>
          </cell>
          <cell r="K617">
            <v>0</v>
          </cell>
          <cell r="L617">
            <v>0</v>
          </cell>
          <cell r="M617">
            <v>0</v>
          </cell>
          <cell r="N617">
            <v>0</v>
          </cell>
          <cell r="O617">
            <v>0</v>
          </cell>
          <cell r="P617">
            <v>0</v>
          </cell>
          <cell r="Q617">
            <v>0</v>
          </cell>
        </row>
        <row r="618">
          <cell r="A618">
            <v>80009</v>
          </cell>
          <cell r="B618" t="str">
            <v>Capitalized Interest</v>
          </cell>
          <cell r="E618">
            <v>0</v>
          </cell>
          <cell r="F618">
            <v>0</v>
          </cell>
          <cell r="G618">
            <v>0</v>
          </cell>
          <cell r="H618">
            <v>0</v>
          </cell>
          <cell r="I618">
            <v>0</v>
          </cell>
          <cell r="J618">
            <v>0</v>
          </cell>
          <cell r="K618">
            <v>0</v>
          </cell>
          <cell r="L618">
            <v>0</v>
          </cell>
          <cell r="M618">
            <v>0</v>
          </cell>
          <cell r="N618">
            <v>0</v>
          </cell>
          <cell r="O618">
            <v>0</v>
          </cell>
          <cell r="P618">
            <v>0</v>
          </cell>
          <cell r="Q618">
            <v>0</v>
          </cell>
        </row>
        <row r="619">
          <cell r="A619">
            <v>80099</v>
          </cell>
          <cell r="B619" t="str">
            <v>Interest Allocation</v>
          </cell>
          <cell r="E619">
            <v>0</v>
          </cell>
          <cell r="F619">
            <v>0</v>
          </cell>
          <cell r="G619">
            <v>0</v>
          </cell>
          <cell r="H619">
            <v>0</v>
          </cell>
          <cell r="I619">
            <v>0</v>
          </cell>
          <cell r="J619">
            <v>0</v>
          </cell>
          <cell r="K619">
            <v>0</v>
          </cell>
          <cell r="L619">
            <v>0</v>
          </cell>
          <cell r="M619">
            <v>0</v>
          </cell>
          <cell r="N619">
            <v>0</v>
          </cell>
          <cell r="O619">
            <v>0</v>
          </cell>
          <cell r="P619">
            <v>0</v>
          </cell>
          <cell r="Q619">
            <v>0</v>
          </cell>
        </row>
        <row r="620">
          <cell r="A620" t="str">
            <v>Total Interest Expense</v>
          </cell>
          <cell r="E620">
            <v>0</v>
          </cell>
          <cell r="F620">
            <v>0</v>
          </cell>
          <cell r="G620">
            <v>0</v>
          </cell>
          <cell r="H620">
            <v>0</v>
          </cell>
          <cell r="I620">
            <v>0</v>
          </cell>
          <cell r="J620">
            <v>0</v>
          </cell>
          <cell r="K620">
            <v>0</v>
          </cell>
          <cell r="L620">
            <v>0</v>
          </cell>
          <cell r="M620">
            <v>0</v>
          </cell>
          <cell r="N620">
            <v>0</v>
          </cell>
          <cell r="O620">
            <v>0</v>
          </cell>
          <cell r="P620">
            <v>0</v>
          </cell>
          <cell r="Q620">
            <v>0</v>
          </cell>
        </row>
        <row r="622">
          <cell r="A622" t="str">
            <v>Interest Income</v>
          </cell>
        </row>
        <row r="623">
          <cell r="A623">
            <v>80010</v>
          </cell>
          <cell r="B623" t="str">
            <v>Interest Income</v>
          </cell>
          <cell r="E623">
            <v>0</v>
          </cell>
          <cell r="F623">
            <v>0</v>
          </cell>
          <cell r="G623">
            <v>0</v>
          </cell>
          <cell r="H623">
            <v>0</v>
          </cell>
          <cell r="I623">
            <v>0</v>
          </cell>
          <cell r="J623">
            <v>0</v>
          </cell>
          <cell r="K623">
            <v>0</v>
          </cell>
          <cell r="L623">
            <v>0</v>
          </cell>
          <cell r="M623">
            <v>0</v>
          </cell>
          <cell r="N623">
            <v>0</v>
          </cell>
          <cell r="O623">
            <v>0</v>
          </cell>
          <cell r="P623">
            <v>0</v>
          </cell>
          <cell r="Q623">
            <v>0</v>
          </cell>
        </row>
        <row r="624">
          <cell r="A624" t="str">
            <v>Total Interest Income</v>
          </cell>
          <cell r="E624">
            <v>0</v>
          </cell>
          <cell r="F624">
            <v>0</v>
          </cell>
          <cell r="G624">
            <v>0</v>
          </cell>
          <cell r="H624">
            <v>0</v>
          </cell>
          <cell r="I624">
            <v>0</v>
          </cell>
          <cell r="J624">
            <v>0</v>
          </cell>
          <cell r="K624">
            <v>0</v>
          </cell>
          <cell r="L624">
            <v>0</v>
          </cell>
          <cell r="M624">
            <v>0</v>
          </cell>
          <cell r="N624">
            <v>0</v>
          </cell>
          <cell r="O624">
            <v>0</v>
          </cell>
          <cell r="P624">
            <v>0</v>
          </cell>
          <cell r="Q624">
            <v>0</v>
          </cell>
        </row>
        <row r="626">
          <cell r="A626" t="str">
            <v>Other (Income) and Expense</v>
          </cell>
        </row>
        <row r="627">
          <cell r="A627">
            <v>70901</v>
          </cell>
          <cell r="B627" t="str">
            <v>Pooling Costs</v>
          </cell>
          <cell r="E627">
            <v>0</v>
          </cell>
          <cell r="F627">
            <v>0</v>
          </cell>
          <cell r="G627">
            <v>0</v>
          </cell>
          <cell r="H627">
            <v>0</v>
          </cell>
          <cell r="I627">
            <v>0</v>
          </cell>
          <cell r="J627">
            <v>0</v>
          </cell>
          <cell r="K627">
            <v>0</v>
          </cell>
          <cell r="L627">
            <v>0</v>
          </cell>
          <cell r="M627">
            <v>0</v>
          </cell>
          <cell r="N627">
            <v>0</v>
          </cell>
          <cell r="O627">
            <v>0</v>
          </cell>
          <cell r="P627">
            <v>0</v>
          </cell>
          <cell r="Q627">
            <v>0</v>
          </cell>
        </row>
        <row r="628">
          <cell r="A628">
            <v>91000</v>
          </cell>
          <cell r="B628" t="str">
            <v>Unusual Gain/Loss</v>
          </cell>
          <cell r="E628">
            <v>0</v>
          </cell>
          <cell r="F628">
            <v>0</v>
          </cell>
          <cell r="G628">
            <v>0</v>
          </cell>
          <cell r="H628">
            <v>0</v>
          </cell>
          <cell r="I628">
            <v>0</v>
          </cell>
          <cell r="J628">
            <v>0</v>
          </cell>
          <cell r="K628">
            <v>0</v>
          </cell>
          <cell r="L628">
            <v>0</v>
          </cell>
          <cell r="M628">
            <v>0</v>
          </cell>
          <cell r="N628">
            <v>0</v>
          </cell>
          <cell r="O628">
            <v>0</v>
          </cell>
          <cell r="P628">
            <v>0</v>
          </cell>
          <cell r="Q628">
            <v>0</v>
          </cell>
        </row>
        <row r="629">
          <cell r="A629">
            <v>91001</v>
          </cell>
          <cell r="B629" t="str">
            <v>Investment Distribution Income</v>
          </cell>
          <cell r="E629">
            <v>0</v>
          </cell>
          <cell r="F629">
            <v>0</v>
          </cell>
          <cell r="G629">
            <v>0</v>
          </cell>
          <cell r="H629">
            <v>0</v>
          </cell>
          <cell r="I629">
            <v>0</v>
          </cell>
          <cell r="J629">
            <v>0</v>
          </cell>
          <cell r="K629">
            <v>0</v>
          </cell>
          <cell r="L629">
            <v>0</v>
          </cell>
          <cell r="M629">
            <v>0</v>
          </cell>
          <cell r="N629">
            <v>0</v>
          </cell>
          <cell r="O629">
            <v>0</v>
          </cell>
          <cell r="P629">
            <v>0</v>
          </cell>
          <cell r="Q629">
            <v>0</v>
          </cell>
        </row>
        <row r="630">
          <cell r="A630">
            <v>91002</v>
          </cell>
          <cell r="B630" t="str">
            <v>NSF Fees</v>
          </cell>
          <cell r="E630">
            <v>0</v>
          </cell>
          <cell r="F630">
            <v>0</v>
          </cell>
          <cell r="G630">
            <v>0</v>
          </cell>
          <cell r="H630">
            <v>0</v>
          </cell>
          <cell r="I630">
            <v>0</v>
          </cell>
          <cell r="J630">
            <v>0</v>
          </cell>
          <cell r="K630">
            <v>0</v>
          </cell>
          <cell r="L630">
            <v>0</v>
          </cell>
          <cell r="M630">
            <v>0</v>
          </cell>
          <cell r="N630">
            <v>0</v>
          </cell>
          <cell r="O630">
            <v>0</v>
          </cell>
          <cell r="P630">
            <v>0</v>
          </cell>
          <cell r="Q630">
            <v>0</v>
          </cell>
        </row>
        <row r="631">
          <cell r="A631" t="str">
            <v>Total Other (Income) and Expense</v>
          </cell>
          <cell r="E631">
            <v>0</v>
          </cell>
          <cell r="F631">
            <v>0</v>
          </cell>
          <cell r="G631">
            <v>0</v>
          </cell>
          <cell r="H631">
            <v>0</v>
          </cell>
          <cell r="I631">
            <v>0</v>
          </cell>
          <cell r="J631">
            <v>0</v>
          </cell>
          <cell r="K631">
            <v>0</v>
          </cell>
          <cell r="L631">
            <v>0</v>
          </cell>
          <cell r="M631">
            <v>0</v>
          </cell>
          <cell r="N631">
            <v>0</v>
          </cell>
          <cell r="O631">
            <v>0</v>
          </cell>
          <cell r="P631">
            <v>0</v>
          </cell>
          <cell r="Q631">
            <v>0</v>
          </cell>
        </row>
        <row r="633">
          <cell r="A633" t="str">
            <v>Income Before Taxes and Extraordinary Items</v>
          </cell>
          <cell r="E633">
            <v>-44982.409999999909</v>
          </cell>
          <cell r="F633">
            <v>210392.18999999994</v>
          </cell>
          <cell r="G633">
            <v>12199.139999999876</v>
          </cell>
          <cell r="H633">
            <v>87764.120000000068</v>
          </cell>
          <cell r="I633">
            <v>74408.229999999749</v>
          </cell>
          <cell r="J633">
            <v>139803.31000000006</v>
          </cell>
          <cell r="K633">
            <v>28808.420000000013</v>
          </cell>
          <cell r="L633">
            <v>178292.47</v>
          </cell>
          <cell r="M633">
            <v>70700.629999999976</v>
          </cell>
          <cell r="N633">
            <v>189706.05999999991</v>
          </cell>
          <cell r="O633">
            <v>-2263.1299999998737</v>
          </cell>
          <cell r="P633">
            <v>86637.149999999878</v>
          </cell>
          <cell r="Q633">
            <v>1031466.1799999956</v>
          </cell>
        </row>
        <row r="635">
          <cell r="A635" t="str">
            <v>Extraordinary Income and Expense</v>
          </cell>
        </row>
        <row r="636">
          <cell r="A636">
            <v>92999</v>
          </cell>
          <cell r="B636" t="str">
            <v>Extraordinary Gain/Loss</v>
          </cell>
          <cell r="E636">
            <v>0</v>
          </cell>
          <cell r="F636">
            <v>0</v>
          </cell>
          <cell r="G636">
            <v>0</v>
          </cell>
          <cell r="H636">
            <v>0</v>
          </cell>
          <cell r="I636">
            <v>0</v>
          </cell>
          <cell r="J636">
            <v>0</v>
          </cell>
          <cell r="K636">
            <v>0</v>
          </cell>
          <cell r="L636">
            <v>0</v>
          </cell>
          <cell r="M636">
            <v>0</v>
          </cell>
          <cell r="N636">
            <v>0</v>
          </cell>
          <cell r="O636">
            <v>0</v>
          </cell>
          <cell r="P636">
            <v>0</v>
          </cell>
          <cell r="Q636">
            <v>0</v>
          </cell>
        </row>
        <row r="637">
          <cell r="A637" t="str">
            <v>Total Extraordinary Income and Expense</v>
          </cell>
          <cell r="E637">
            <v>0</v>
          </cell>
          <cell r="F637">
            <v>0</v>
          </cell>
          <cell r="G637">
            <v>0</v>
          </cell>
          <cell r="H637">
            <v>0</v>
          </cell>
          <cell r="I637">
            <v>0</v>
          </cell>
          <cell r="J637">
            <v>0</v>
          </cell>
          <cell r="K637">
            <v>0</v>
          </cell>
          <cell r="L637">
            <v>0</v>
          </cell>
          <cell r="M637">
            <v>0</v>
          </cell>
          <cell r="N637">
            <v>0</v>
          </cell>
          <cell r="O637">
            <v>0</v>
          </cell>
          <cell r="P637">
            <v>0</v>
          </cell>
          <cell r="Q637">
            <v>0</v>
          </cell>
        </row>
        <row r="639">
          <cell r="A639" t="str">
            <v>Net Income Before Taxes</v>
          </cell>
          <cell r="E639">
            <v>-44982.409999999909</v>
          </cell>
          <cell r="F639">
            <v>210392.18999999994</v>
          </cell>
          <cell r="G639">
            <v>12199.139999999876</v>
          </cell>
          <cell r="H639">
            <v>87764.120000000068</v>
          </cell>
          <cell r="I639">
            <v>74408.229999999749</v>
          </cell>
          <cell r="J639">
            <v>139803.31000000006</v>
          </cell>
          <cell r="K639">
            <v>28808.420000000013</v>
          </cell>
          <cell r="L639">
            <v>178292.47</v>
          </cell>
          <cell r="M639">
            <v>70700.629999999976</v>
          </cell>
          <cell r="N639">
            <v>189706.05999999991</v>
          </cell>
          <cell r="O639">
            <v>-2263.1299999998737</v>
          </cell>
          <cell r="P639">
            <v>86637.149999999878</v>
          </cell>
          <cell r="Q639">
            <v>1031466.1799999956</v>
          </cell>
        </row>
        <row r="641">
          <cell r="A641" t="str">
            <v>Income Taxes</v>
          </cell>
        </row>
        <row r="642">
          <cell r="A642">
            <v>90000</v>
          </cell>
          <cell r="B642" t="str">
            <v>Taxes -Federal</v>
          </cell>
          <cell r="E642">
            <v>0</v>
          </cell>
          <cell r="F642">
            <v>0</v>
          </cell>
          <cell r="G642">
            <v>0</v>
          </cell>
          <cell r="H642">
            <v>0</v>
          </cell>
          <cell r="I642">
            <v>0</v>
          </cell>
          <cell r="J642">
            <v>0</v>
          </cell>
          <cell r="K642">
            <v>0</v>
          </cell>
          <cell r="L642">
            <v>0</v>
          </cell>
          <cell r="M642">
            <v>0</v>
          </cell>
          <cell r="N642">
            <v>0</v>
          </cell>
          <cell r="O642">
            <v>0</v>
          </cell>
          <cell r="P642">
            <v>0</v>
          </cell>
          <cell r="Q642">
            <v>0</v>
          </cell>
        </row>
        <row r="643">
          <cell r="A643">
            <v>90010</v>
          </cell>
          <cell r="B643" t="str">
            <v>Taxes - State</v>
          </cell>
          <cell r="E643">
            <v>0</v>
          </cell>
          <cell r="F643">
            <v>0</v>
          </cell>
          <cell r="G643">
            <v>0</v>
          </cell>
          <cell r="H643">
            <v>0</v>
          </cell>
          <cell r="I643">
            <v>0</v>
          </cell>
          <cell r="J643">
            <v>0</v>
          </cell>
          <cell r="K643">
            <v>0</v>
          </cell>
          <cell r="L643">
            <v>0</v>
          </cell>
          <cell r="M643">
            <v>0</v>
          </cell>
          <cell r="N643">
            <v>0</v>
          </cell>
          <cell r="O643">
            <v>0</v>
          </cell>
          <cell r="P643">
            <v>0</v>
          </cell>
          <cell r="Q643">
            <v>0</v>
          </cell>
        </row>
        <row r="644">
          <cell r="A644" t="str">
            <v>Total Income Taxes</v>
          </cell>
          <cell r="E644">
            <v>0</v>
          </cell>
          <cell r="F644">
            <v>0</v>
          </cell>
          <cell r="G644">
            <v>0</v>
          </cell>
          <cell r="H644">
            <v>0</v>
          </cell>
          <cell r="I644">
            <v>0</v>
          </cell>
          <cell r="J644">
            <v>0</v>
          </cell>
          <cell r="K644">
            <v>0</v>
          </cell>
          <cell r="L644">
            <v>0</v>
          </cell>
          <cell r="M644">
            <v>0</v>
          </cell>
          <cell r="N644">
            <v>0</v>
          </cell>
          <cell r="O644">
            <v>0</v>
          </cell>
          <cell r="P644">
            <v>0</v>
          </cell>
          <cell r="Q644">
            <v>0</v>
          </cell>
        </row>
        <row r="646">
          <cell r="A646" t="str">
            <v>Net Income</v>
          </cell>
          <cell r="E646">
            <v>-44982.409999999909</v>
          </cell>
          <cell r="F646">
            <v>210392.18999999994</v>
          </cell>
          <cell r="G646">
            <v>12199.139999999876</v>
          </cell>
          <cell r="H646">
            <v>87764.120000000068</v>
          </cell>
          <cell r="I646">
            <v>74408.229999999749</v>
          </cell>
          <cell r="J646">
            <v>139803.31000000006</v>
          </cell>
          <cell r="K646">
            <v>28808.420000000013</v>
          </cell>
          <cell r="L646">
            <v>178292.47</v>
          </cell>
          <cell r="M646">
            <v>70700.629999999976</v>
          </cell>
          <cell r="N646">
            <v>189706.05999999991</v>
          </cell>
          <cell r="O646">
            <v>-2263.1299999998737</v>
          </cell>
          <cell r="P646">
            <v>86637.149999999878</v>
          </cell>
          <cell r="Q646">
            <v>1031466.1799999956</v>
          </cell>
        </row>
        <row r="648">
          <cell r="A648" t="str">
            <v>Noncontrolling Interests Expense</v>
          </cell>
        </row>
        <row r="649">
          <cell r="A649">
            <v>92000</v>
          </cell>
          <cell r="B649" t="str">
            <v>Noncontrolling interests</v>
          </cell>
          <cell r="E649">
            <v>0</v>
          </cell>
          <cell r="F649">
            <v>0</v>
          </cell>
          <cell r="G649">
            <v>0</v>
          </cell>
          <cell r="H649">
            <v>0</v>
          </cell>
          <cell r="I649">
            <v>0</v>
          </cell>
          <cell r="J649">
            <v>0</v>
          </cell>
          <cell r="K649">
            <v>0</v>
          </cell>
          <cell r="L649">
            <v>0</v>
          </cell>
          <cell r="M649">
            <v>0</v>
          </cell>
          <cell r="N649">
            <v>0</v>
          </cell>
          <cell r="O649">
            <v>0</v>
          </cell>
          <cell r="P649">
            <v>0</v>
          </cell>
          <cell r="Q649">
            <v>0</v>
          </cell>
        </row>
        <row r="650">
          <cell r="A650" t="str">
            <v>Total Noncontrolling Interests</v>
          </cell>
          <cell r="E650">
            <v>0</v>
          </cell>
          <cell r="F650">
            <v>0</v>
          </cell>
          <cell r="G650">
            <v>0</v>
          </cell>
          <cell r="H650">
            <v>0</v>
          </cell>
          <cell r="I650">
            <v>0</v>
          </cell>
          <cell r="J650">
            <v>0</v>
          </cell>
          <cell r="K650">
            <v>0</v>
          </cell>
          <cell r="L650">
            <v>0</v>
          </cell>
          <cell r="M650">
            <v>0</v>
          </cell>
          <cell r="N650">
            <v>0</v>
          </cell>
          <cell r="O650">
            <v>0</v>
          </cell>
          <cell r="P650">
            <v>0</v>
          </cell>
          <cell r="Q650">
            <v>0</v>
          </cell>
        </row>
        <row r="652">
          <cell r="A652" t="str">
            <v>Net Income Attributable to Waste Connections</v>
          </cell>
          <cell r="E652">
            <v>-44982.409999999909</v>
          </cell>
          <cell r="F652">
            <v>210392.18999999994</v>
          </cell>
          <cell r="G652">
            <v>12199.139999999876</v>
          </cell>
          <cell r="H652">
            <v>87764.120000000068</v>
          </cell>
          <cell r="I652">
            <v>74408.229999999749</v>
          </cell>
          <cell r="J652">
            <v>139803.31000000006</v>
          </cell>
          <cell r="K652">
            <v>28808.420000000013</v>
          </cell>
          <cell r="L652">
            <v>178292.47</v>
          </cell>
          <cell r="M652">
            <v>70700.629999999976</v>
          </cell>
          <cell r="N652">
            <v>189706.05999999991</v>
          </cell>
          <cell r="O652">
            <v>-2263.1299999998737</v>
          </cell>
          <cell r="P652">
            <v>86637.149999999878</v>
          </cell>
          <cell r="Q652">
            <v>1031466.1799999956</v>
          </cell>
        </row>
        <row r="654">
          <cell r="A654" t="str">
            <v>Net Income Attributable to Waste Connections per categories</v>
          </cell>
          <cell r="E654">
            <v>-44982.41</v>
          </cell>
          <cell r="F654">
            <v>210392.19</v>
          </cell>
          <cell r="G654">
            <v>12199.14</v>
          </cell>
          <cell r="H654">
            <v>87764.12</v>
          </cell>
          <cell r="I654">
            <v>74408.23</v>
          </cell>
          <cell r="J654">
            <v>139803.31</v>
          </cell>
          <cell r="K654">
            <v>28808.42</v>
          </cell>
          <cell r="L654">
            <v>178292.47</v>
          </cell>
          <cell r="M654">
            <v>70700.63</v>
          </cell>
          <cell r="N654">
            <v>189706.06</v>
          </cell>
          <cell r="O654">
            <v>-2263.13</v>
          </cell>
          <cell r="P654">
            <v>86637.15</v>
          </cell>
        </row>
      </sheetData>
      <sheetData sheetId="5" refreshError="1">
        <row r="12">
          <cell r="A12" t="str">
            <v>Revenue</v>
          </cell>
        </row>
        <row r="13">
          <cell r="A13" t="str">
            <v>Hauling</v>
          </cell>
        </row>
        <row r="14">
          <cell r="A14">
            <v>31000</v>
          </cell>
          <cell r="B14" t="str">
            <v>Hauling Revenue - Roll Off Permanent</v>
          </cell>
          <cell r="E14">
            <v>102444.08</v>
          </cell>
          <cell r="F14">
            <v>106574.9</v>
          </cell>
          <cell r="G14">
            <v>117486.29</v>
          </cell>
          <cell r="H14">
            <v>113663.22</v>
          </cell>
          <cell r="I14">
            <v>107537.52</v>
          </cell>
          <cell r="J14">
            <v>118709.91</v>
          </cell>
          <cell r="K14">
            <v>120424.95</v>
          </cell>
          <cell r="L14">
            <v>126593.49</v>
          </cell>
          <cell r="M14">
            <v>117849.49</v>
          </cell>
          <cell r="N14">
            <v>117031.26</v>
          </cell>
          <cell r="O14">
            <v>112018.5</v>
          </cell>
          <cell r="P14">
            <v>117369.28</v>
          </cell>
          <cell r="Q14">
            <v>1377702.89</v>
          </cell>
        </row>
        <row r="15">
          <cell r="A15">
            <v>31001</v>
          </cell>
          <cell r="B15" t="str">
            <v>Hauling Revenue - Roll Off Temporary</v>
          </cell>
          <cell r="E15">
            <v>0</v>
          </cell>
          <cell r="F15">
            <v>0</v>
          </cell>
          <cell r="G15">
            <v>0</v>
          </cell>
          <cell r="H15">
            <v>0</v>
          </cell>
          <cell r="I15">
            <v>0</v>
          </cell>
          <cell r="J15">
            <v>0</v>
          </cell>
          <cell r="K15">
            <v>0</v>
          </cell>
          <cell r="L15">
            <v>0</v>
          </cell>
          <cell r="M15">
            <v>0</v>
          </cell>
          <cell r="N15">
            <v>0</v>
          </cell>
          <cell r="O15">
            <v>0</v>
          </cell>
          <cell r="P15">
            <v>0</v>
          </cell>
          <cell r="Q15">
            <v>0</v>
          </cell>
        </row>
        <row r="16">
          <cell r="A16">
            <v>31002</v>
          </cell>
          <cell r="B16" t="str">
            <v>Hauling Revenue - Roll Off Rental</v>
          </cell>
          <cell r="E16">
            <v>0</v>
          </cell>
          <cell r="F16">
            <v>0</v>
          </cell>
          <cell r="G16">
            <v>0</v>
          </cell>
          <cell r="H16">
            <v>0</v>
          </cell>
          <cell r="I16">
            <v>0</v>
          </cell>
          <cell r="J16">
            <v>0</v>
          </cell>
          <cell r="K16">
            <v>0</v>
          </cell>
          <cell r="L16">
            <v>0</v>
          </cell>
          <cell r="M16">
            <v>0</v>
          </cell>
          <cell r="N16">
            <v>0</v>
          </cell>
          <cell r="O16">
            <v>0</v>
          </cell>
          <cell r="P16">
            <v>0</v>
          </cell>
          <cell r="Q16">
            <v>0</v>
          </cell>
        </row>
        <row r="17">
          <cell r="A17">
            <v>31003</v>
          </cell>
          <cell r="B17" t="str">
            <v>Hauling Revenue - Roll Off Compactor Ren</v>
          </cell>
          <cell r="E17">
            <v>0</v>
          </cell>
          <cell r="F17">
            <v>0</v>
          </cell>
          <cell r="G17">
            <v>0</v>
          </cell>
          <cell r="H17">
            <v>0</v>
          </cell>
          <cell r="I17">
            <v>0</v>
          </cell>
          <cell r="J17">
            <v>0</v>
          </cell>
          <cell r="K17">
            <v>0</v>
          </cell>
          <cell r="L17">
            <v>0</v>
          </cell>
          <cell r="M17">
            <v>0</v>
          </cell>
          <cell r="N17">
            <v>0</v>
          </cell>
          <cell r="O17">
            <v>0</v>
          </cell>
          <cell r="P17">
            <v>0</v>
          </cell>
          <cell r="Q17">
            <v>0</v>
          </cell>
        </row>
        <row r="18">
          <cell r="A18">
            <v>31004</v>
          </cell>
          <cell r="B18" t="str">
            <v>Hauling Revenue - Roll Off Recycling</v>
          </cell>
          <cell r="E18">
            <v>0</v>
          </cell>
          <cell r="F18">
            <v>0</v>
          </cell>
          <cell r="G18">
            <v>0</v>
          </cell>
          <cell r="H18">
            <v>0</v>
          </cell>
          <cell r="I18">
            <v>0</v>
          </cell>
          <cell r="J18">
            <v>0</v>
          </cell>
          <cell r="K18">
            <v>0</v>
          </cell>
          <cell r="L18">
            <v>0</v>
          </cell>
          <cell r="M18">
            <v>0</v>
          </cell>
          <cell r="N18">
            <v>0</v>
          </cell>
          <cell r="O18">
            <v>0</v>
          </cell>
          <cell r="P18">
            <v>0</v>
          </cell>
          <cell r="Q18">
            <v>0</v>
          </cell>
        </row>
        <row r="19">
          <cell r="A19">
            <v>31005</v>
          </cell>
          <cell r="B19" t="str">
            <v>Corporate Roll Off Disposal Charge</v>
          </cell>
          <cell r="E19">
            <v>210983.37</v>
          </cell>
          <cell r="F19">
            <v>189715.35</v>
          </cell>
          <cell r="G19">
            <v>221645.6</v>
          </cell>
          <cell r="H19">
            <v>218362.54</v>
          </cell>
          <cell r="I19">
            <v>210236.77</v>
          </cell>
          <cell r="J19">
            <v>240624.92</v>
          </cell>
          <cell r="K19">
            <v>227991.29</v>
          </cell>
          <cell r="L19">
            <v>234898.35</v>
          </cell>
          <cell r="M19">
            <v>229778.1</v>
          </cell>
          <cell r="N19">
            <v>229912.49</v>
          </cell>
          <cell r="O19">
            <v>225521.76</v>
          </cell>
          <cell r="P19">
            <v>242379.21</v>
          </cell>
          <cell r="Q19">
            <v>2682049.75</v>
          </cell>
        </row>
        <row r="20">
          <cell r="A20">
            <v>31008</v>
          </cell>
          <cell r="B20" t="str">
            <v>Hauling Revenue - Roll Off Adjustments</v>
          </cell>
          <cell r="E20">
            <v>0</v>
          </cell>
          <cell r="F20">
            <v>0</v>
          </cell>
          <cell r="G20">
            <v>0</v>
          </cell>
          <cell r="H20">
            <v>0</v>
          </cell>
          <cell r="I20">
            <v>0</v>
          </cell>
          <cell r="J20">
            <v>0</v>
          </cell>
          <cell r="K20">
            <v>0</v>
          </cell>
          <cell r="L20">
            <v>0</v>
          </cell>
          <cell r="M20">
            <v>0</v>
          </cell>
          <cell r="N20">
            <v>0</v>
          </cell>
          <cell r="O20">
            <v>0</v>
          </cell>
          <cell r="P20">
            <v>0</v>
          </cell>
          <cell r="Q20">
            <v>0</v>
          </cell>
        </row>
        <row r="21">
          <cell r="A21">
            <v>31009</v>
          </cell>
          <cell r="B21" t="str">
            <v>Hauling Revenue - Roll Off Intercompany</v>
          </cell>
          <cell r="E21">
            <v>2048.52</v>
          </cell>
          <cell r="F21">
            <v>2727.36</v>
          </cell>
          <cell r="G21">
            <v>2727.36</v>
          </cell>
          <cell r="H21">
            <v>3409.2</v>
          </cell>
          <cell r="I21">
            <v>2727.36</v>
          </cell>
          <cell r="J21">
            <v>2727.36</v>
          </cell>
          <cell r="K21">
            <v>5009.2</v>
          </cell>
          <cell r="L21">
            <v>3527.36</v>
          </cell>
          <cell r="M21">
            <v>3327.36</v>
          </cell>
          <cell r="N21">
            <v>3409.2</v>
          </cell>
          <cell r="O21">
            <v>2727.36</v>
          </cell>
          <cell r="P21">
            <v>3409.2</v>
          </cell>
          <cell r="Q21">
            <v>37776.839999999997</v>
          </cell>
        </row>
        <row r="22">
          <cell r="A22">
            <v>31010</v>
          </cell>
          <cell r="B22" t="str">
            <v>Hauling Revenue - Roll Off Extras</v>
          </cell>
          <cell r="E22">
            <v>27177.39</v>
          </cell>
          <cell r="F22">
            <v>26583.03</v>
          </cell>
          <cell r="G22">
            <v>26586.07</v>
          </cell>
          <cell r="H22">
            <v>27681.49</v>
          </cell>
          <cell r="I22">
            <v>28895.1</v>
          </cell>
          <cell r="J22">
            <v>30218.400000000001</v>
          </cell>
          <cell r="K22">
            <v>29088.41</v>
          </cell>
          <cell r="L22">
            <v>30882.48</v>
          </cell>
          <cell r="M22">
            <v>30023.54</v>
          </cell>
          <cell r="N22">
            <v>28675.83</v>
          </cell>
          <cell r="O22">
            <v>27741.67</v>
          </cell>
          <cell r="P22">
            <v>26907</v>
          </cell>
          <cell r="Q22">
            <v>340460.41</v>
          </cell>
        </row>
        <row r="23">
          <cell r="A23">
            <v>31020</v>
          </cell>
          <cell r="B23" t="str">
            <v>Hauling Revenue - Roll Off Special Waste</v>
          </cell>
          <cell r="E23">
            <v>0</v>
          </cell>
          <cell r="F23">
            <v>0</v>
          </cell>
          <cell r="G23">
            <v>0</v>
          </cell>
          <cell r="H23">
            <v>0</v>
          </cell>
          <cell r="I23">
            <v>0</v>
          </cell>
          <cell r="J23">
            <v>0</v>
          </cell>
          <cell r="K23">
            <v>0</v>
          </cell>
          <cell r="L23">
            <v>0</v>
          </cell>
          <cell r="M23">
            <v>0</v>
          </cell>
          <cell r="N23">
            <v>0</v>
          </cell>
          <cell r="O23">
            <v>0</v>
          </cell>
          <cell r="P23">
            <v>0</v>
          </cell>
          <cell r="Q23">
            <v>0</v>
          </cell>
        </row>
        <row r="24">
          <cell r="A24">
            <v>31021</v>
          </cell>
          <cell r="B24" t="str">
            <v>Hauling Revenue - Roll Off Special Waste</v>
          </cell>
          <cell r="E24">
            <v>0</v>
          </cell>
          <cell r="F24">
            <v>0</v>
          </cell>
          <cell r="G24">
            <v>0</v>
          </cell>
          <cell r="H24">
            <v>0</v>
          </cell>
          <cell r="I24">
            <v>0</v>
          </cell>
          <cell r="J24">
            <v>0</v>
          </cell>
          <cell r="K24">
            <v>0</v>
          </cell>
          <cell r="L24">
            <v>0</v>
          </cell>
          <cell r="M24">
            <v>0</v>
          </cell>
          <cell r="N24">
            <v>0</v>
          </cell>
          <cell r="O24">
            <v>0</v>
          </cell>
          <cell r="P24">
            <v>0</v>
          </cell>
          <cell r="Q24">
            <v>0</v>
          </cell>
        </row>
        <row r="25">
          <cell r="A25">
            <v>31029</v>
          </cell>
          <cell r="B25" t="str">
            <v>Hauling Revenue - Roll Off Special Waste</v>
          </cell>
          <cell r="E25">
            <v>0</v>
          </cell>
          <cell r="F25">
            <v>0</v>
          </cell>
          <cell r="G25">
            <v>0</v>
          </cell>
          <cell r="H25">
            <v>0</v>
          </cell>
          <cell r="I25">
            <v>0</v>
          </cell>
          <cell r="J25">
            <v>0</v>
          </cell>
          <cell r="K25">
            <v>0</v>
          </cell>
          <cell r="L25">
            <v>0</v>
          </cell>
          <cell r="M25">
            <v>0</v>
          </cell>
          <cell r="N25">
            <v>0</v>
          </cell>
          <cell r="O25">
            <v>0</v>
          </cell>
          <cell r="P25">
            <v>0</v>
          </cell>
          <cell r="Q25">
            <v>0</v>
          </cell>
        </row>
        <row r="26">
          <cell r="A26">
            <v>32000</v>
          </cell>
          <cell r="B26" t="str">
            <v>Hauling Revenue - Residential MSW</v>
          </cell>
          <cell r="E26">
            <v>1215495.77</v>
          </cell>
          <cell r="F26">
            <v>1200770.8</v>
          </cell>
          <cell r="G26">
            <v>1215802.44</v>
          </cell>
          <cell r="H26">
            <v>1220176.8500000001</v>
          </cell>
          <cell r="I26">
            <v>1224050.48</v>
          </cell>
          <cell r="J26">
            <v>1230237.8799999999</v>
          </cell>
          <cell r="K26">
            <v>1235768.5</v>
          </cell>
          <cell r="L26">
            <v>1230565.3500000001</v>
          </cell>
          <cell r="M26">
            <v>1233092.93</v>
          </cell>
          <cell r="N26">
            <v>1227440.83</v>
          </cell>
          <cell r="O26">
            <v>1230545.96</v>
          </cell>
          <cell r="P26">
            <v>1228126.99</v>
          </cell>
          <cell r="Q26">
            <v>14692074.779999999</v>
          </cell>
        </row>
        <row r="27">
          <cell r="A27">
            <v>32001</v>
          </cell>
          <cell r="B27" t="str">
            <v>Hauling Revenue - Residential MSW Extras</v>
          </cell>
          <cell r="E27">
            <v>29897.43</v>
          </cell>
          <cell r="F27">
            <v>23606.09</v>
          </cell>
          <cell r="G27">
            <v>37252.050000000003</v>
          </cell>
          <cell r="H27">
            <v>36299.58</v>
          </cell>
          <cell r="I27">
            <v>42698.61</v>
          </cell>
          <cell r="J27">
            <v>50366.1</v>
          </cell>
          <cell r="K27">
            <v>50649.79</v>
          </cell>
          <cell r="L27">
            <v>43300.24</v>
          </cell>
          <cell r="M27">
            <v>44830.46</v>
          </cell>
          <cell r="N27">
            <v>36083.339999999997</v>
          </cell>
          <cell r="O27">
            <v>44102.97</v>
          </cell>
          <cell r="P27">
            <v>42927.11</v>
          </cell>
          <cell r="Q27">
            <v>482013.77</v>
          </cell>
        </row>
        <row r="28">
          <cell r="A28">
            <v>32002</v>
          </cell>
          <cell r="B28" t="str">
            <v>Hauling Revenue - Residential MSW Adjust</v>
          </cell>
          <cell r="E28">
            <v>0</v>
          </cell>
          <cell r="F28">
            <v>0</v>
          </cell>
          <cell r="G28">
            <v>0</v>
          </cell>
          <cell r="H28">
            <v>0</v>
          </cell>
          <cell r="I28">
            <v>0</v>
          </cell>
          <cell r="J28">
            <v>0</v>
          </cell>
          <cell r="K28">
            <v>0</v>
          </cell>
          <cell r="L28">
            <v>0</v>
          </cell>
          <cell r="M28">
            <v>0</v>
          </cell>
          <cell r="N28">
            <v>0</v>
          </cell>
          <cell r="O28">
            <v>0</v>
          </cell>
          <cell r="P28">
            <v>0</v>
          </cell>
          <cell r="Q28">
            <v>0</v>
          </cell>
        </row>
        <row r="29">
          <cell r="A29">
            <v>32003</v>
          </cell>
          <cell r="B29" t="str">
            <v>Hauling Revenue - Residential MSW Specia</v>
          </cell>
          <cell r="E29">
            <v>0</v>
          </cell>
          <cell r="F29">
            <v>0</v>
          </cell>
          <cell r="G29">
            <v>0</v>
          </cell>
          <cell r="H29">
            <v>0</v>
          </cell>
          <cell r="I29">
            <v>0</v>
          </cell>
          <cell r="J29">
            <v>0</v>
          </cell>
          <cell r="K29">
            <v>0</v>
          </cell>
          <cell r="L29">
            <v>0</v>
          </cell>
          <cell r="M29">
            <v>0</v>
          </cell>
          <cell r="N29">
            <v>0</v>
          </cell>
          <cell r="O29">
            <v>0</v>
          </cell>
          <cell r="P29">
            <v>0</v>
          </cell>
          <cell r="Q29">
            <v>0</v>
          </cell>
        </row>
        <row r="30">
          <cell r="A30">
            <v>32009</v>
          </cell>
          <cell r="B30" t="str">
            <v>Hauling Revenue - Residential MSW Interc</v>
          </cell>
          <cell r="E30">
            <v>0</v>
          </cell>
          <cell r="F30">
            <v>0</v>
          </cell>
          <cell r="G30">
            <v>0</v>
          </cell>
          <cell r="H30">
            <v>0</v>
          </cell>
          <cell r="I30">
            <v>0</v>
          </cell>
          <cell r="J30">
            <v>0</v>
          </cell>
          <cell r="K30">
            <v>0</v>
          </cell>
          <cell r="L30">
            <v>0</v>
          </cell>
          <cell r="M30">
            <v>0</v>
          </cell>
          <cell r="N30">
            <v>0</v>
          </cell>
          <cell r="O30">
            <v>0</v>
          </cell>
          <cell r="P30">
            <v>0</v>
          </cell>
          <cell r="Q30">
            <v>0</v>
          </cell>
        </row>
        <row r="31">
          <cell r="A31">
            <v>32100</v>
          </cell>
          <cell r="B31" t="str">
            <v>Hauling Revenue - Residential Recycling</v>
          </cell>
          <cell r="E31">
            <v>0</v>
          </cell>
          <cell r="F31">
            <v>0</v>
          </cell>
          <cell r="G31">
            <v>0</v>
          </cell>
          <cell r="H31">
            <v>0</v>
          </cell>
          <cell r="I31">
            <v>0</v>
          </cell>
          <cell r="J31">
            <v>0</v>
          </cell>
          <cell r="K31">
            <v>0</v>
          </cell>
          <cell r="L31">
            <v>0</v>
          </cell>
          <cell r="M31">
            <v>0</v>
          </cell>
          <cell r="N31">
            <v>0</v>
          </cell>
          <cell r="O31">
            <v>0</v>
          </cell>
          <cell r="P31">
            <v>0</v>
          </cell>
          <cell r="Q31">
            <v>0</v>
          </cell>
        </row>
        <row r="32">
          <cell r="A32">
            <v>32101</v>
          </cell>
          <cell r="B32" t="str">
            <v>Hauling Revenue - Residential Recycling</v>
          </cell>
          <cell r="E32">
            <v>0</v>
          </cell>
          <cell r="F32">
            <v>0</v>
          </cell>
          <cell r="G32">
            <v>0</v>
          </cell>
          <cell r="H32">
            <v>0</v>
          </cell>
          <cell r="I32">
            <v>0</v>
          </cell>
          <cell r="J32">
            <v>0</v>
          </cell>
          <cell r="K32">
            <v>0</v>
          </cell>
          <cell r="L32">
            <v>0</v>
          </cell>
          <cell r="M32">
            <v>0</v>
          </cell>
          <cell r="N32">
            <v>0</v>
          </cell>
          <cell r="O32">
            <v>0</v>
          </cell>
          <cell r="P32">
            <v>0</v>
          </cell>
          <cell r="Q32">
            <v>0</v>
          </cell>
        </row>
        <row r="33">
          <cell r="A33">
            <v>32102</v>
          </cell>
          <cell r="B33" t="str">
            <v>Hauling Revenue - Residential Recycling</v>
          </cell>
          <cell r="E33">
            <v>0</v>
          </cell>
          <cell r="F33">
            <v>0</v>
          </cell>
          <cell r="G33">
            <v>0</v>
          </cell>
          <cell r="H33">
            <v>0</v>
          </cell>
          <cell r="I33">
            <v>0</v>
          </cell>
          <cell r="J33">
            <v>0</v>
          </cell>
          <cell r="K33">
            <v>0</v>
          </cell>
          <cell r="L33">
            <v>0</v>
          </cell>
          <cell r="M33">
            <v>0</v>
          </cell>
          <cell r="N33">
            <v>0</v>
          </cell>
          <cell r="O33">
            <v>0</v>
          </cell>
          <cell r="P33">
            <v>0</v>
          </cell>
          <cell r="Q33">
            <v>0</v>
          </cell>
        </row>
        <row r="34">
          <cell r="A34">
            <v>32103</v>
          </cell>
          <cell r="B34" t="str">
            <v>Hauling Revenue - Residential Recycling</v>
          </cell>
          <cell r="E34">
            <v>0</v>
          </cell>
          <cell r="F34">
            <v>0</v>
          </cell>
          <cell r="G34">
            <v>0</v>
          </cell>
          <cell r="H34">
            <v>0</v>
          </cell>
          <cell r="I34">
            <v>0</v>
          </cell>
          <cell r="J34">
            <v>0</v>
          </cell>
          <cell r="K34">
            <v>0</v>
          </cell>
          <cell r="L34">
            <v>0</v>
          </cell>
          <cell r="M34">
            <v>0</v>
          </cell>
          <cell r="N34">
            <v>0</v>
          </cell>
          <cell r="O34">
            <v>0</v>
          </cell>
          <cell r="P34">
            <v>0</v>
          </cell>
          <cell r="Q34">
            <v>0</v>
          </cell>
        </row>
        <row r="35">
          <cell r="A35">
            <v>32109</v>
          </cell>
          <cell r="B35" t="str">
            <v>Hauling Revenue - Residential Recycling</v>
          </cell>
          <cell r="E35">
            <v>0</v>
          </cell>
          <cell r="F35">
            <v>0</v>
          </cell>
          <cell r="G35">
            <v>0</v>
          </cell>
          <cell r="H35">
            <v>0</v>
          </cell>
          <cell r="I35">
            <v>0</v>
          </cell>
          <cell r="J35">
            <v>0</v>
          </cell>
          <cell r="K35">
            <v>0</v>
          </cell>
          <cell r="L35">
            <v>0</v>
          </cell>
          <cell r="M35">
            <v>0</v>
          </cell>
          <cell r="N35">
            <v>0</v>
          </cell>
          <cell r="O35">
            <v>0</v>
          </cell>
          <cell r="P35">
            <v>0</v>
          </cell>
          <cell r="Q35">
            <v>0</v>
          </cell>
        </row>
        <row r="36">
          <cell r="A36">
            <v>32110</v>
          </cell>
          <cell r="B36" t="str">
            <v>Hauling Revenue - Residential Composting</v>
          </cell>
          <cell r="E36">
            <v>232014.97</v>
          </cell>
          <cell r="F36">
            <v>232365.45</v>
          </cell>
          <cell r="G36">
            <v>257766.36</v>
          </cell>
          <cell r="H36">
            <v>270150.08</v>
          </cell>
          <cell r="I36">
            <v>281923.53999999998</v>
          </cell>
          <cell r="J36">
            <v>287780.03999999998</v>
          </cell>
          <cell r="K36">
            <v>291816.17</v>
          </cell>
          <cell r="L36">
            <v>292493.43</v>
          </cell>
          <cell r="M36">
            <v>290035.87</v>
          </cell>
          <cell r="N36">
            <v>289167.18</v>
          </cell>
          <cell r="O36">
            <v>283845.96999999997</v>
          </cell>
          <cell r="P36">
            <v>275560.67</v>
          </cell>
          <cell r="Q36">
            <v>3284919.7300000004</v>
          </cell>
        </row>
        <row r="37">
          <cell r="A37">
            <v>32111</v>
          </cell>
          <cell r="B37" t="str">
            <v>Hauling Revenue - Residential Composting</v>
          </cell>
          <cell r="E37">
            <v>0</v>
          </cell>
          <cell r="F37">
            <v>0</v>
          </cell>
          <cell r="G37">
            <v>0</v>
          </cell>
          <cell r="H37">
            <v>0</v>
          </cell>
          <cell r="I37">
            <v>0</v>
          </cell>
          <cell r="J37">
            <v>0</v>
          </cell>
          <cell r="K37">
            <v>0</v>
          </cell>
          <cell r="L37">
            <v>0</v>
          </cell>
          <cell r="M37">
            <v>0</v>
          </cell>
          <cell r="N37">
            <v>0</v>
          </cell>
          <cell r="O37">
            <v>0</v>
          </cell>
          <cell r="P37">
            <v>0</v>
          </cell>
          <cell r="Q37">
            <v>0</v>
          </cell>
        </row>
        <row r="38">
          <cell r="A38">
            <v>32112</v>
          </cell>
          <cell r="B38" t="str">
            <v>Hauling Revenue - Residential Composting</v>
          </cell>
          <cell r="E38">
            <v>0</v>
          </cell>
          <cell r="F38">
            <v>0</v>
          </cell>
          <cell r="G38">
            <v>0</v>
          </cell>
          <cell r="H38">
            <v>0</v>
          </cell>
          <cell r="I38">
            <v>0</v>
          </cell>
          <cell r="J38">
            <v>0</v>
          </cell>
          <cell r="K38">
            <v>0</v>
          </cell>
          <cell r="L38">
            <v>0</v>
          </cell>
          <cell r="M38">
            <v>0</v>
          </cell>
          <cell r="N38">
            <v>0</v>
          </cell>
          <cell r="O38">
            <v>0</v>
          </cell>
          <cell r="P38">
            <v>0</v>
          </cell>
          <cell r="Q38">
            <v>0</v>
          </cell>
        </row>
        <row r="39">
          <cell r="A39">
            <v>32113</v>
          </cell>
          <cell r="B39" t="str">
            <v>Hauling Revenue - Residential Composting</v>
          </cell>
          <cell r="E39">
            <v>0</v>
          </cell>
          <cell r="F39">
            <v>0</v>
          </cell>
          <cell r="G39">
            <v>0</v>
          </cell>
          <cell r="H39">
            <v>0</v>
          </cell>
          <cell r="I39">
            <v>0</v>
          </cell>
          <cell r="J39">
            <v>0</v>
          </cell>
          <cell r="K39">
            <v>0</v>
          </cell>
          <cell r="L39">
            <v>0</v>
          </cell>
          <cell r="M39">
            <v>0</v>
          </cell>
          <cell r="N39">
            <v>0</v>
          </cell>
          <cell r="O39">
            <v>0</v>
          </cell>
          <cell r="P39">
            <v>0</v>
          </cell>
          <cell r="Q39">
            <v>0</v>
          </cell>
        </row>
        <row r="40">
          <cell r="A40">
            <v>32119</v>
          </cell>
          <cell r="B40" t="str">
            <v>Hauling Revenue - Residential Composting</v>
          </cell>
          <cell r="E40">
            <v>0</v>
          </cell>
          <cell r="F40">
            <v>0</v>
          </cell>
          <cell r="G40">
            <v>0</v>
          </cell>
          <cell r="H40">
            <v>0</v>
          </cell>
          <cell r="I40">
            <v>0</v>
          </cell>
          <cell r="J40">
            <v>0</v>
          </cell>
          <cell r="K40">
            <v>0</v>
          </cell>
          <cell r="L40">
            <v>0</v>
          </cell>
          <cell r="M40">
            <v>0</v>
          </cell>
          <cell r="N40">
            <v>0</v>
          </cell>
          <cell r="O40">
            <v>0</v>
          </cell>
          <cell r="P40">
            <v>0</v>
          </cell>
          <cell r="Q40">
            <v>0</v>
          </cell>
        </row>
        <row r="41">
          <cell r="A41">
            <v>33000</v>
          </cell>
          <cell r="B41" t="str">
            <v>Hauling Revenue - Commercial FEL</v>
          </cell>
          <cell r="E41">
            <v>785575.03</v>
          </cell>
          <cell r="F41">
            <v>787034.21</v>
          </cell>
          <cell r="G41">
            <v>790933.58</v>
          </cell>
          <cell r="H41">
            <v>778610.72</v>
          </cell>
          <cell r="I41">
            <v>780041.46</v>
          </cell>
          <cell r="J41">
            <v>778320.61</v>
          </cell>
          <cell r="K41">
            <v>768305.23</v>
          </cell>
          <cell r="L41">
            <v>774319.69</v>
          </cell>
          <cell r="M41">
            <v>801901.87</v>
          </cell>
          <cell r="N41">
            <v>774557.42</v>
          </cell>
          <cell r="O41">
            <v>791933.57</v>
          </cell>
          <cell r="P41">
            <v>766346.74</v>
          </cell>
          <cell r="Q41">
            <v>9377880.129999999</v>
          </cell>
        </row>
        <row r="42">
          <cell r="A42">
            <v>33001</v>
          </cell>
          <cell r="B42" t="str">
            <v>Hauling Revenue - Commercial FEL Extras</v>
          </cell>
          <cell r="E42">
            <v>39516.839999999997</v>
          </cell>
          <cell r="F42">
            <v>40932.36</v>
          </cell>
          <cell r="G42">
            <v>42606.080000000002</v>
          </cell>
          <cell r="H42">
            <v>42197.16</v>
          </cell>
          <cell r="I42">
            <v>43036.11</v>
          </cell>
          <cell r="J42">
            <v>44513.7</v>
          </cell>
          <cell r="K42">
            <v>47317.760000000002</v>
          </cell>
          <cell r="L42">
            <v>46590.51</v>
          </cell>
          <cell r="M42">
            <v>43401.91</v>
          </cell>
          <cell r="N42">
            <v>44637.59</v>
          </cell>
          <cell r="O42">
            <v>43797.96</v>
          </cell>
          <cell r="P42">
            <v>45382.02</v>
          </cell>
          <cell r="Q42">
            <v>523930.00000000006</v>
          </cell>
        </row>
        <row r="43">
          <cell r="A43">
            <v>33002</v>
          </cell>
          <cell r="B43" t="str">
            <v>Hauling Revenue - Commercial FEL Adjustm</v>
          </cell>
          <cell r="E43">
            <v>0</v>
          </cell>
          <cell r="F43">
            <v>0</v>
          </cell>
          <cell r="G43">
            <v>0</v>
          </cell>
          <cell r="H43">
            <v>0</v>
          </cell>
          <cell r="I43">
            <v>0</v>
          </cell>
          <cell r="J43">
            <v>0</v>
          </cell>
          <cell r="K43">
            <v>0</v>
          </cell>
          <cell r="L43">
            <v>0</v>
          </cell>
          <cell r="M43">
            <v>0</v>
          </cell>
          <cell r="N43">
            <v>0</v>
          </cell>
          <cell r="O43">
            <v>0</v>
          </cell>
          <cell r="P43">
            <v>0</v>
          </cell>
          <cell r="Q43">
            <v>0</v>
          </cell>
        </row>
        <row r="44">
          <cell r="A44">
            <v>33009</v>
          </cell>
          <cell r="B44" t="str">
            <v>Hauling Revenue - Commercial FEL Interco</v>
          </cell>
          <cell r="E44">
            <v>0</v>
          </cell>
          <cell r="F44">
            <v>0</v>
          </cell>
          <cell r="G44">
            <v>0</v>
          </cell>
          <cell r="H44">
            <v>0</v>
          </cell>
          <cell r="I44">
            <v>0</v>
          </cell>
          <cell r="J44">
            <v>0</v>
          </cell>
          <cell r="K44">
            <v>0</v>
          </cell>
          <cell r="L44">
            <v>0</v>
          </cell>
          <cell r="M44">
            <v>0</v>
          </cell>
          <cell r="N44">
            <v>0</v>
          </cell>
          <cell r="O44">
            <v>0</v>
          </cell>
          <cell r="P44">
            <v>0</v>
          </cell>
          <cell r="Q44">
            <v>0</v>
          </cell>
        </row>
        <row r="45">
          <cell r="A45">
            <v>33010</v>
          </cell>
          <cell r="B45" t="str">
            <v>Hauling Revenue - Commercial REL</v>
          </cell>
          <cell r="E45">
            <v>0</v>
          </cell>
          <cell r="F45">
            <v>0</v>
          </cell>
          <cell r="G45">
            <v>0</v>
          </cell>
          <cell r="H45">
            <v>0</v>
          </cell>
          <cell r="I45">
            <v>0</v>
          </cell>
          <cell r="J45">
            <v>0</v>
          </cell>
          <cell r="K45">
            <v>0</v>
          </cell>
          <cell r="L45">
            <v>0</v>
          </cell>
          <cell r="M45">
            <v>0</v>
          </cell>
          <cell r="N45">
            <v>0</v>
          </cell>
          <cell r="O45">
            <v>0</v>
          </cell>
          <cell r="P45">
            <v>0</v>
          </cell>
          <cell r="Q45">
            <v>0</v>
          </cell>
        </row>
        <row r="46">
          <cell r="A46">
            <v>33011</v>
          </cell>
          <cell r="B46" t="str">
            <v>Hauling Revenue - Commercial REL Extras</v>
          </cell>
          <cell r="E46">
            <v>0</v>
          </cell>
          <cell r="F46">
            <v>0</v>
          </cell>
          <cell r="G46">
            <v>0</v>
          </cell>
          <cell r="H46">
            <v>0</v>
          </cell>
          <cell r="I46">
            <v>0</v>
          </cell>
          <cell r="J46">
            <v>0</v>
          </cell>
          <cell r="K46">
            <v>0</v>
          </cell>
          <cell r="L46">
            <v>0</v>
          </cell>
          <cell r="M46">
            <v>0</v>
          </cell>
          <cell r="N46">
            <v>0</v>
          </cell>
          <cell r="O46">
            <v>0</v>
          </cell>
          <cell r="P46">
            <v>0</v>
          </cell>
          <cell r="Q46">
            <v>0</v>
          </cell>
        </row>
        <row r="47">
          <cell r="A47">
            <v>33012</v>
          </cell>
          <cell r="B47" t="str">
            <v>Hauling Revenue - Commercial REL Adjustm</v>
          </cell>
          <cell r="E47">
            <v>0</v>
          </cell>
          <cell r="F47">
            <v>0</v>
          </cell>
          <cell r="G47">
            <v>0</v>
          </cell>
          <cell r="H47">
            <v>0</v>
          </cell>
          <cell r="I47">
            <v>0</v>
          </cell>
          <cell r="J47">
            <v>0</v>
          </cell>
          <cell r="K47">
            <v>0</v>
          </cell>
          <cell r="L47">
            <v>0</v>
          </cell>
          <cell r="M47">
            <v>0</v>
          </cell>
          <cell r="N47">
            <v>0</v>
          </cell>
          <cell r="O47">
            <v>0</v>
          </cell>
          <cell r="P47">
            <v>0</v>
          </cell>
          <cell r="Q47">
            <v>0</v>
          </cell>
        </row>
        <row r="48">
          <cell r="A48">
            <v>33019</v>
          </cell>
          <cell r="B48" t="str">
            <v>Hauling Revenue - Commercial REL Interco</v>
          </cell>
          <cell r="E48">
            <v>0</v>
          </cell>
          <cell r="F48">
            <v>0</v>
          </cell>
          <cell r="G48">
            <v>0</v>
          </cell>
          <cell r="H48">
            <v>0</v>
          </cell>
          <cell r="I48">
            <v>0</v>
          </cell>
          <cell r="J48">
            <v>0</v>
          </cell>
          <cell r="K48">
            <v>0</v>
          </cell>
          <cell r="L48">
            <v>0</v>
          </cell>
          <cell r="M48">
            <v>0</v>
          </cell>
          <cell r="N48">
            <v>0</v>
          </cell>
          <cell r="O48">
            <v>0</v>
          </cell>
          <cell r="P48">
            <v>0</v>
          </cell>
          <cell r="Q48">
            <v>0</v>
          </cell>
        </row>
        <row r="49">
          <cell r="A49">
            <v>33020</v>
          </cell>
          <cell r="B49" t="str">
            <v>Hauling Revenue - Commercial Recycling F</v>
          </cell>
          <cell r="E49">
            <v>119520.55</v>
          </cell>
          <cell r="F49">
            <v>122687.61</v>
          </cell>
          <cell r="G49">
            <v>123043.3</v>
          </cell>
          <cell r="H49">
            <v>123772.17</v>
          </cell>
          <cell r="I49">
            <v>125625.36</v>
          </cell>
          <cell r="J49">
            <v>127061.96</v>
          </cell>
          <cell r="K49">
            <v>116074.3</v>
          </cell>
          <cell r="L49">
            <v>111337.44</v>
          </cell>
          <cell r="M49">
            <v>128400.61</v>
          </cell>
          <cell r="N49">
            <v>133541.20000000001</v>
          </cell>
          <cell r="O49">
            <v>129324.87</v>
          </cell>
          <cell r="P49">
            <v>130696.08</v>
          </cell>
          <cell r="Q49">
            <v>1491085.4500000002</v>
          </cell>
        </row>
        <row r="50">
          <cell r="A50">
            <v>33021</v>
          </cell>
          <cell r="B50" t="str">
            <v>Hauling Revenue - Commercial Recycling F</v>
          </cell>
          <cell r="E50">
            <v>0</v>
          </cell>
          <cell r="F50">
            <v>0</v>
          </cell>
          <cell r="G50">
            <v>0</v>
          </cell>
          <cell r="H50">
            <v>0</v>
          </cell>
          <cell r="I50">
            <v>0</v>
          </cell>
          <cell r="J50">
            <v>0</v>
          </cell>
          <cell r="K50">
            <v>0</v>
          </cell>
          <cell r="L50">
            <v>0</v>
          </cell>
          <cell r="M50">
            <v>0</v>
          </cell>
          <cell r="N50">
            <v>0</v>
          </cell>
          <cell r="O50">
            <v>0</v>
          </cell>
          <cell r="P50">
            <v>0</v>
          </cell>
          <cell r="Q50">
            <v>0</v>
          </cell>
        </row>
        <row r="51">
          <cell r="A51">
            <v>33022</v>
          </cell>
          <cell r="B51" t="str">
            <v>Hauling Revenue - Commercial Recycling F</v>
          </cell>
          <cell r="E51">
            <v>0</v>
          </cell>
          <cell r="F51">
            <v>0</v>
          </cell>
          <cell r="G51">
            <v>0</v>
          </cell>
          <cell r="H51">
            <v>0</v>
          </cell>
          <cell r="I51">
            <v>0</v>
          </cell>
          <cell r="J51">
            <v>0</v>
          </cell>
          <cell r="K51">
            <v>0</v>
          </cell>
          <cell r="L51">
            <v>0</v>
          </cell>
          <cell r="M51">
            <v>0</v>
          </cell>
          <cell r="N51">
            <v>0</v>
          </cell>
          <cell r="O51">
            <v>0</v>
          </cell>
          <cell r="P51">
            <v>0</v>
          </cell>
          <cell r="Q51">
            <v>0</v>
          </cell>
        </row>
        <row r="52">
          <cell r="A52">
            <v>33029</v>
          </cell>
          <cell r="B52" t="str">
            <v>Hauling Revenue - Commercial Recycling F</v>
          </cell>
          <cell r="E52">
            <v>0</v>
          </cell>
          <cell r="F52">
            <v>0</v>
          </cell>
          <cell r="G52">
            <v>0</v>
          </cell>
          <cell r="H52">
            <v>0</v>
          </cell>
          <cell r="I52">
            <v>0</v>
          </cell>
          <cell r="J52">
            <v>0</v>
          </cell>
          <cell r="K52">
            <v>0</v>
          </cell>
          <cell r="L52">
            <v>0</v>
          </cell>
          <cell r="M52">
            <v>0</v>
          </cell>
          <cell r="N52">
            <v>0</v>
          </cell>
          <cell r="O52">
            <v>0</v>
          </cell>
          <cell r="P52">
            <v>0</v>
          </cell>
          <cell r="Q52">
            <v>0</v>
          </cell>
        </row>
        <row r="53">
          <cell r="A53">
            <v>33030</v>
          </cell>
          <cell r="B53" t="str">
            <v>Hauling Revenue - Commercial Recycling R</v>
          </cell>
          <cell r="E53">
            <v>0</v>
          </cell>
          <cell r="F53">
            <v>0</v>
          </cell>
          <cell r="G53">
            <v>0</v>
          </cell>
          <cell r="H53">
            <v>0</v>
          </cell>
          <cell r="I53">
            <v>0</v>
          </cell>
          <cell r="J53">
            <v>0</v>
          </cell>
          <cell r="K53">
            <v>0</v>
          </cell>
          <cell r="L53">
            <v>0</v>
          </cell>
          <cell r="M53">
            <v>0</v>
          </cell>
          <cell r="N53">
            <v>0</v>
          </cell>
          <cell r="O53">
            <v>0</v>
          </cell>
          <cell r="P53">
            <v>0</v>
          </cell>
          <cell r="Q53">
            <v>0</v>
          </cell>
        </row>
        <row r="54">
          <cell r="A54">
            <v>33031</v>
          </cell>
          <cell r="B54" t="str">
            <v>Hauling Revenue - Commercial Recycling R</v>
          </cell>
          <cell r="E54">
            <v>0</v>
          </cell>
          <cell r="F54">
            <v>0</v>
          </cell>
          <cell r="G54">
            <v>0</v>
          </cell>
          <cell r="H54">
            <v>0</v>
          </cell>
          <cell r="I54">
            <v>0</v>
          </cell>
          <cell r="J54">
            <v>0</v>
          </cell>
          <cell r="K54">
            <v>0</v>
          </cell>
          <cell r="L54">
            <v>0</v>
          </cell>
          <cell r="M54">
            <v>0</v>
          </cell>
          <cell r="N54">
            <v>0</v>
          </cell>
          <cell r="O54">
            <v>0</v>
          </cell>
          <cell r="P54">
            <v>0</v>
          </cell>
          <cell r="Q54">
            <v>0</v>
          </cell>
        </row>
        <row r="55">
          <cell r="A55">
            <v>33032</v>
          </cell>
          <cell r="B55" t="str">
            <v>Hauling Revenue - Commercial Recycling R</v>
          </cell>
          <cell r="E55">
            <v>0</v>
          </cell>
          <cell r="F55">
            <v>0</v>
          </cell>
          <cell r="G55">
            <v>0</v>
          </cell>
          <cell r="H55">
            <v>0</v>
          </cell>
          <cell r="I55">
            <v>0</v>
          </cell>
          <cell r="J55">
            <v>0</v>
          </cell>
          <cell r="K55">
            <v>0</v>
          </cell>
          <cell r="L55">
            <v>0</v>
          </cell>
          <cell r="M55">
            <v>0</v>
          </cell>
          <cell r="N55">
            <v>0</v>
          </cell>
          <cell r="O55">
            <v>0</v>
          </cell>
          <cell r="P55">
            <v>0</v>
          </cell>
          <cell r="Q55">
            <v>0</v>
          </cell>
        </row>
        <row r="56">
          <cell r="A56">
            <v>33039</v>
          </cell>
          <cell r="B56" t="str">
            <v>Hauling Revenue - Commercial Recycling R</v>
          </cell>
          <cell r="E56">
            <v>0</v>
          </cell>
          <cell r="F56">
            <v>0</v>
          </cell>
          <cell r="G56">
            <v>0</v>
          </cell>
          <cell r="H56">
            <v>0</v>
          </cell>
          <cell r="I56">
            <v>0</v>
          </cell>
          <cell r="J56">
            <v>0</v>
          </cell>
          <cell r="K56">
            <v>0</v>
          </cell>
          <cell r="L56">
            <v>0</v>
          </cell>
          <cell r="M56">
            <v>0</v>
          </cell>
          <cell r="N56">
            <v>0</v>
          </cell>
          <cell r="O56">
            <v>0</v>
          </cell>
          <cell r="P56">
            <v>0</v>
          </cell>
          <cell r="Q56">
            <v>0</v>
          </cell>
        </row>
        <row r="57">
          <cell r="A57">
            <v>33500</v>
          </cell>
          <cell r="B57" t="str">
            <v>Portable Toilet Revenue</v>
          </cell>
          <cell r="E57">
            <v>0</v>
          </cell>
          <cell r="F57">
            <v>0</v>
          </cell>
          <cell r="G57">
            <v>0</v>
          </cell>
          <cell r="H57">
            <v>0</v>
          </cell>
          <cell r="I57">
            <v>0</v>
          </cell>
          <cell r="J57">
            <v>0</v>
          </cell>
          <cell r="K57">
            <v>0</v>
          </cell>
          <cell r="L57">
            <v>0</v>
          </cell>
          <cell r="M57">
            <v>0</v>
          </cell>
          <cell r="N57">
            <v>0</v>
          </cell>
          <cell r="O57">
            <v>0</v>
          </cell>
          <cell r="P57">
            <v>0</v>
          </cell>
          <cell r="Q57">
            <v>0</v>
          </cell>
        </row>
        <row r="58">
          <cell r="A58">
            <v>33501</v>
          </cell>
          <cell r="B58" t="str">
            <v>Portable Toilet Extras</v>
          </cell>
          <cell r="E58">
            <v>0</v>
          </cell>
          <cell r="F58">
            <v>0</v>
          </cell>
          <cell r="G58">
            <v>0</v>
          </cell>
          <cell r="H58">
            <v>0</v>
          </cell>
          <cell r="I58">
            <v>0</v>
          </cell>
          <cell r="J58">
            <v>0</v>
          </cell>
          <cell r="K58">
            <v>0</v>
          </cell>
          <cell r="L58">
            <v>0</v>
          </cell>
          <cell r="M58">
            <v>0</v>
          </cell>
          <cell r="N58">
            <v>0</v>
          </cell>
          <cell r="O58">
            <v>0</v>
          </cell>
          <cell r="P58">
            <v>0</v>
          </cell>
          <cell r="Q58">
            <v>0</v>
          </cell>
        </row>
        <row r="59">
          <cell r="A59">
            <v>33502</v>
          </cell>
          <cell r="B59" t="str">
            <v>Portable Toilet Adjustments</v>
          </cell>
          <cell r="E59">
            <v>0</v>
          </cell>
          <cell r="F59">
            <v>0</v>
          </cell>
          <cell r="G59">
            <v>0</v>
          </cell>
          <cell r="H59">
            <v>0</v>
          </cell>
          <cell r="I59">
            <v>0</v>
          </cell>
          <cell r="J59">
            <v>0</v>
          </cell>
          <cell r="K59">
            <v>0</v>
          </cell>
          <cell r="L59">
            <v>0</v>
          </cell>
          <cell r="M59">
            <v>0</v>
          </cell>
          <cell r="N59">
            <v>0</v>
          </cell>
          <cell r="O59">
            <v>0</v>
          </cell>
          <cell r="P59">
            <v>0</v>
          </cell>
          <cell r="Q59">
            <v>0</v>
          </cell>
        </row>
        <row r="60">
          <cell r="A60">
            <v>33509</v>
          </cell>
          <cell r="B60" t="str">
            <v>Portable Toilet Intercompany</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Total Hauling</v>
          </cell>
          <cell r="E61">
            <v>2764673.9499999997</v>
          </cell>
          <cell r="F61">
            <v>2732997.1599999997</v>
          </cell>
          <cell r="G61">
            <v>2835849.13</v>
          </cell>
          <cell r="H61">
            <v>2834323.0100000002</v>
          </cell>
          <cell r="I61">
            <v>2846772.3099999996</v>
          </cell>
          <cell r="J61">
            <v>2910560.8800000004</v>
          </cell>
          <cell r="K61">
            <v>2892445.5999999996</v>
          </cell>
          <cell r="L61">
            <v>2894508.3399999994</v>
          </cell>
          <cell r="M61">
            <v>2922642.14</v>
          </cell>
          <cell r="N61">
            <v>2884456.3400000003</v>
          </cell>
          <cell r="O61">
            <v>2891560.59</v>
          </cell>
          <cell r="P61">
            <v>2879104.3000000003</v>
          </cell>
          <cell r="Q61">
            <v>34289893.75</v>
          </cell>
        </row>
        <row r="63">
          <cell r="A63" t="str">
            <v>Transfer</v>
          </cell>
        </row>
        <row r="64">
          <cell r="A64">
            <v>35000</v>
          </cell>
          <cell r="B64" t="str">
            <v>Transfer Station - Third Party</v>
          </cell>
          <cell r="E64">
            <v>0</v>
          </cell>
          <cell r="F64">
            <v>0</v>
          </cell>
          <cell r="G64">
            <v>0</v>
          </cell>
          <cell r="H64">
            <v>0</v>
          </cell>
          <cell r="I64">
            <v>0</v>
          </cell>
          <cell r="J64">
            <v>0</v>
          </cell>
          <cell r="K64">
            <v>0</v>
          </cell>
          <cell r="L64">
            <v>0</v>
          </cell>
          <cell r="M64">
            <v>0</v>
          </cell>
          <cell r="N64">
            <v>0</v>
          </cell>
          <cell r="O64">
            <v>0</v>
          </cell>
          <cell r="P64">
            <v>0</v>
          </cell>
          <cell r="Q64">
            <v>0</v>
          </cell>
        </row>
        <row r="65">
          <cell r="A65">
            <v>35001</v>
          </cell>
          <cell r="B65" t="str">
            <v>Transfer Station - Third Party Adjustmen</v>
          </cell>
          <cell r="E65">
            <v>0</v>
          </cell>
          <cell r="F65">
            <v>0</v>
          </cell>
          <cell r="G65">
            <v>0</v>
          </cell>
          <cell r="H65">
            <v>0</v>
          </cell>
          <cell r="I65">
            <v>0</v>
          </cell>
          <cell r="J65">
            <v>0</v>
          </cell>
          <cell r="K65">
            <v>0</v>
          </cell>
          <cell r="L65">
            <v>0</v>
          </cell>
          <cell r="M65">
            <v>0</v>
          </cell>
          <cell r="N65">
            <v>0</v>
          </cell>
          <cell r="O65">
            <v>0</v>
          </cell>
          <cell r="P65">
            <v>0</v>
          </cell>
          <cell r="Q65">
            <v>0</v>
          </cell>
        </row>
        <row r="66">
          <cell r="A66">
            <v>35009</v>
          </cell>
          <cell r="B66" t="str">
            <v>Transfer Station - Intercompany</v>
          </cell>
          <cell r="E66">
            <v>0</v>
          </cell>
          <cell r="F66">
            <v>0</v>
          </cell>
          <cell r="G66">
            <v>0</v>
          </cell>
          <cell r="H66">
            <v>0</v>
          </cell>
          <cell r="I66">
            <v>0</v>
          </cell>
          <cell r="J66">
            <v>0</v>
          </cell>
          <cell r="K66">
            <v>0</v>
          </cell>
          <cell r="L66">
            <v>0</v>
          </cell>
          <cell r="M66">
            <v>0</v>
          </cell>
          <cell r="N66">
            <v>0</v>
          </cell>
          <cell r="O66">
            <v>0</v>
          </cell>
          <cell r="P66">
            <v>0</v>
          </cell>
          <cell r="Q66">
            <v>0</v>
          </cell>
        </row>
        <row r="67">
          <cell r="A67">
            <v>35500</v>
          </cell>
          <cell r="B67" t="str">
            <v>MRF Processing Charge</v>
          </cell>
          <cell r="E67">
            <v>0</v>
          </cell>
          <cell r="F67">
            <v>0</v>
          </cell>
          <cell r="G67">
            <v>0</v>
          </cell>
          <cell r="H67">
            <v>0</v>
          </cell>
          <cell r="I67">
            <v>0</v>
          </cell>
          <cell r="J67">
            <v>0</v>
          </cell>
          <cell r="K67">
            <v>0</v>
          </cell>
          <cell r="L67">
            <v>0</v>
          </cell>
          <cell r="M67">
            <v>0</v>
          </cell>
          <cell r="N67">
            <v>0</v>
          </cell>
          <cell r="O67">
            <v>0</v>
          </cell>
          <cell r="P67">
            <v>0</v>
          </cell>
          <cell r="Q67">
            <v>0</v>
          </cell>
        </row>
        <row r="68">
          <cell r="A68">
            <v>35501</v>
          </cell>
          <cell r="B68" t="str">
            <v>MRF Processing Charge Adjustments</v>
          </cell>
          <cell r="E68">
            <v>0</v>
          </cell>
          <cell r="F68">
            <v>0</v>
          </cell>
          <cell r="G68">
            <v>0</v>
          </cell>
          <cell r="H68">
            <v>0</v>
          </cell>
          <cell r="I68">
            <v>0</v>
          </cell>
          <cell r="J68">
            <v>0</v>
          </cell>
          <cell r="K68">
            <v>0</v>
          </cell>
          <cell r="L68">
            <v>0</v>
          </cell>
          <cell r="M68">
            <v>0</v>
          </cell>
          <cell r="N68">
            <v>0</v>
          </cell>
          <cell r="O68">
            <v>0</v>
          </cell>
          <cell r="P68">
            <v>0</v>
          </cell>
          <cell r="Q68">
            <v>0</v>
          </cell>
        </row>
        <row r="69">
          <cell r="A69">
            <v>35509</v>
          </cell>
          <cell r="B69" t="str">
            <v>MRF Processing Charge Intercompany</v>
          </cell>
          <cell r="E69">
            <v>0</v>
          </cell>
          <cell r="F69">
            <v>0</v>
          </cell>
          <cell r="G69">
            <v>0</v>
          </cell>
          <cell r="H69">
            <v>0</v>
          </cell>
          <cell r="I69">
            <v>0</v>
          </cell>
          <cell r="J69">
            <v>0</v>
          </cell>
          <cell r="K69">
            <v>0</v>
          </cell>
          <cell r="L69">
            <v>0</v>
          </cell>
          <cell r="M69">
            <v>0</v>
          </cell>
          <cell r="N69">
            <v>0</v>
          </cell>
          <cell r="O69">
            <v>0</v>
          </cell>
          <cell r="P69">
            <v>0</v>
          </cell>
          <cell r="Q69">
            <v>0</v>
          </cell>
        </row>
        <row r="70">
          <cell r="A70" t="str">
            <v>Total Transfer</v>
          </cell>
          <cell r="E70">
            <v>0</v>
          </cell>
          <cell r="F70">
            <v>0</v>
          </cell>
          <cell r="G70">
            <v>0</v>
          </cell>
          <cell r="H70">
            <v>0</v>
          </cell>
          <cell r="I70">
            <v>0</v>
          </cell>
          <cell r="J70">
            <v>0</v>
          </cell>
          <cell r="K70">
            <v>0</v>
          </cell>
          <cell r="L70">
            <v>0</v>
          </cell>
          <cell r="M70">
            <v>0</v>
          </cell>
          <cell r="N70">
            <v>0</v>
          </cell>
          <cell r="O70">
            <v>0</v>
          </cell>
          <cell r="P70">
            <v>0</v>
          </cell>
          <cell r="Q70">
            <v>0</v>
          </cell>
        </row>
        <row r="72">
          <cell r="A72" t="str">
            <v>MRF</v>
          </cell>
        </row>
        <row r="73">
          <cell r="A73">
            <v>35510</v>
          </cell>
          <cell r="B73" t="str">
            <v>Proceeds - OCC</v>
          </cell>
          <cell r="E73">
            <v>0</v>
          </cell>
          <cell r="F73">
            <v>0</v>
          </cell>
          <cell r="G73">
            <v>0</v>
          </cell>
          <cell r="H73">
            <v>0</v>
          </cell>
          <cell r="I73">
            <v>0</v>
          </cell>
          <cell r="J73">
            <v>0</v>
          </cell>
          <cell r="K73">
            <v>0</v>
          </cell>
          <cell r="L73">
            <v>0</v>
          </cell>
          <cell r="M73">
            <v>0</v>
          </cell>
          <cell r="N73">
            <v>0</v>
          </cell>
          <cell r="O73">
            <v>0</v>
          </cell>
          <cell r="P73">
            <v>0</v>
          </cell>
          <cell r="Q73">
            <v>0</v>
          </cell>
        </row>
        <row r="74">
          <cell r="A74">
            <v>35511</v>
          </cell>
          <cell r="B74" t="str">
            <v>Proceeds - ONP</v>
          </cell>
          <cell r="E74">
            <v>0</v>
          </cell>
          <cell r="F74">
            <v>0</v>
          </cell>
          <cell r="G74">
            <v>0</v>
          </cell>
          <cell r="H74">
            <v>0</v>
          </cell>
          <cell r="I74">
            <v>0</v>
          </cell>
          <cell r="J74">
            <v>0</v>
          </cell>
          <cell r="K74">
            <v>0</v>
          </cell>
          <cell r="L74">
            <v>0</v>
          </cell>
          <cell r="M74">
            <v>0</v>
          </cell>
          <cell r="N74">
            <v>0</v>
          </cell>
          <cell r="O74">
            <v>0</v>
          </cell>
          <cell r="P74">
            <v>0</v>
          </cell>
          <cell r="Q74">
            <v>0</v>
          </cell>
        </row>
        <row r="75">
          <cell r="A75">
            <v>35512</v>
          </cell>
          <cell r="B75" t="str">
            <v>Proceeds - Other Paper</v>
          </cell>
          <cell r="E75">
            <v>0</v>
          </cell>
          <cell r="F75">
            <v>0</v>
          </cell>
          <cell r="G75">
            <v>0</v>
          </cell>
          <cell r="H75">
            <v>0</v>
          </cell>
          <cell r="I75">
            <v>0</v>
          </cell>
          <cell r="J75">
            <v>0</v>
          </cell>
          <cell r="K75">
            <v>0</v>
          </cell>
          <cell r="L75">
            <v>0</v>
          </cell>
          <cell r="M75">
            <v>0</v>
          </cell>
          <cell r="N75">
            <v>0</v>
          </cell>
          <cell r="O75">
            <v>0</v>
          </cell>
          <cell r="P75">
            <v>0</v>
          </cell>
          <cell r="Q75">
            <v>0</v>
          </cell>
        </row>
        <row r="76">
          <cell r="A76">
            <v>35513</v>
          </cell>
          <cell r="B76" t="str">
            <v>Proceeds - Aluminum</v>
          </cell>
          <cell r="E76">
            <v>0</v>
          </cell>
          <cell r="F76">
            <v>0</v>
          </cell>
          <cell r="G76">
            <v>0</v>
          </cell>
          <cell r="H76">
            <v>0</v>
          </cell>
          <cell r="I76">
            <v>0</v>
          </cell>
          <cell r="J76">
            <v>0</v>
          </cell>
          <cell r="K76">
            <v>0</v>
          </cell>
          <cell r="L76">
            <v>0</v>
          </cell>
          <cell r="M76">
            <v>0</v>
          </cell>
          <cell r="N76">
            <v>0</v>
          </cell>
          <cell r="O76">
            <v>0</v>
          </cell>
          <cell r="P76">
            <v>0</v>
          </cell>
          <cell r="Q76">
            <v>0</v>
          </cell>
        </row>
        <row r="77">
          <cell r="A77">
            <v>35514</v>
          </cell>
          <cell r="B77" t="str">
            <v>Proceeds - Metal</v>
          </cell>
          <cell r="E77">
            <v>745.55</v>
          </cell>
          <cell r="F77">
            <v>533.20000000000005</v>
          </cell>
          <cell r="G77">
            <v>3342.9</v>
          </cell>
          <cell r="H77">
            <v>13178.15</v>
          </cell>
          <cell r="I77">
            <v>5247</v>
          </cell>
          <cell r="J77">
            <v>16966.05</v>
          </cell>
          <cell r="K77">
            <v>7984.5</v>
          </cell>
          <cell r="L77">
            <v>1463.55</v>
          </cell>
          <cell r="M77">
            <v>-1454.1</v>
          </cell>
          <cell r="N77">
            <v>1425.6</v>
          </cell>
          <cell r="O77">
            <v>1051.75</v>
          </cell>
          <cell r="P77">
            <v>1088</v>
          </cell>
          <cell r="Q77">
            <v>51572.15</v>
          </cell>
        </row>
        <row r="78">
          <cell r="A78">
            <v>35515</v>
          </cell>
          <cell r="B78" t="str">
            <v>Proceeds - Glass</v>
          </cell>
          <cell r="E78">
            <v>0</v>
          </cell>
          <cell r="F78">
            <v>0</v>
          </cell>
          <cell r="G78">
            <v>0</v>
          </cell>
          <cell r="H78">
            <v>0</v>
          </cell>
          <cell r="I78">
            <v>0</v>
          </cell>
          <cell r="J78">
            <v>0</v>
          </cell>
          <cell r="K78">
            <v>0</v>
          </cell>
          <cell r="L78">
            <v>0</v>
          </cell>
          <cell r="M78">
            <v>0</v>
          </cell>
          <cell r="N78">
            <v>0</v>
          </cell>
          <cell r="O78">
            <v>0</v>
          </cell>
          <cell r="P78">
            <v>0</v>
          </cell>
          <cell r="Q78">
            <v>0</v>
          </cell>
        </row>
        <row r="79">
          <cell r="A79">
            <v>35516</v>
          </cell>
          <cell r="B79" t="str">
            <v>Proceeds - Plastic</v>
          </cell>
          <cell r="E79">
            <v>387</v>
          </cell>
          <cell r="F79">
            <v>318.60000000000002</v>
          </cell>
          <cell r="G79">
            <v>0</v>
          </cell>
          <cell r="H79">
            <v>331.2</v>
          </cell>
          <cell r="I79">
            <v>0</v>
          </cell>
          <cell r="J79">
            <v>412.2</v>
          </cell>
          <cell r="K79">
            <v>644.4</v>
          </cell>
          <cell r="L79">
            <v>0</v>
          </cell>
          <cell r="M79">
            <v>0</v>
          </cell>
          <cell r="N79">
            <v>-644.4</v>
          </cell>
          <cell r="O79">
            <v>652</v>
          </cell>
          <cell r="P79">
            <v>0</v>
          </cell>
          <cell r="Q79">
            <v>2101</v>
          </cell>
        </row>
        <row r="80">
          <cell r="A80">
            <v>35517</v>
          </cell>
          <cell r="B80" t="str">
            <v>Proceeds - Other Recyclables</v>
          </cell>
          <cell r="E80">
            <v>0</v>
          </cell>
          <cell r="F80">
            <v>0</v>
          </cell>
          <cell r="G80">
            <v>0</v>
          </cell>
          <cell r="H80">
            <v>0</v>
          </cell>
          <cell r="I80">
            <v>0</v>
          </cell>
          <cell r="J80">
            <v>0</v>
          </cell>
          <cell r="K80">
            <v>0</v>
          </cell>
          <cell r="L80">
            <v>0</v>
          </cell>
          <cell r="M80">
            <v>0</v>
          </cell>
          <cell r="N80">
            <v>0</v>
          </cell>
          <cell r="O80">
            <v>0</v>
          </cell>
          <cell r="P80">
            <v>0</v>
          </cell>
          <cell r="Q80">
            <v>0</v>
          </cell>
        </row>
        <row r="81">
          <cell r="A81">
            <v>35518</v>
          </cell>
          <cell r="B81" t="str">
            <v>Proceeds - Commingled</v>
          </cell>
          <cell r="E81">
            <v>0</v>
          </cell>
          <cell r="F81">
            <v>0</v>
          </cell>
          <cell r="G81">
            <v>0</v>
          </cell>
          <cell r="H81">
            <v>0</v>
          </cell>
          <cell r="I81">
            <v>0</v>
          </cell>
          <cell r="J81">
            <v>0</v>
          </cell>
          <cell r="K81">
            <v>0</v>
          </cell>
          <cell r="L81">
            <v>0</v>
          </cell>
          <cell r="M81">
            <v>0</v>
          </cell>
          <cell r="N81">
            <v>0</v>
          </cell>
          <cell r="O81">
            <v>0</v>
          </cell>
          <cell r="P81">
            <v>0</v>
          </cell>
          <cell r="Q81">
            <v>0</v>
          </cell>
        </row>
        <row r="82">
          <cell r="A82">
            <v>35519</v>
          </cell>
          <cell r="B82" t="str">
            <v>Proceeds - Intercompany Material Sales</v>
          </cell>
          <cell r="E82">
            <v>65030.879999999997</v>
          </cell>
          <cell r="F82">
            <v>76173.81</v>
          </cell>
          <cell r="G82">
            <v>70361.429999999993</v>
          </cell>
          <cell r="H82">
            <v>74831.539999999994</v>
          </cell>
          <cell r="I82">
            <v>73578.62</v>
          </cell>
          <cell r="J82">
            <v>75531.38</v>
          </cell>
          <cell r="K82">
            <v>73771.45</v>
          </cell>
          <cell r="L82">
            <v>57407.56</v>
          </cell>
          <cell r="M82">
            <v>68624.86</v>
          </cell>
          <cell r="N82">
            <v>71603.88</v>
          </cell>
          <cell r="O82">
            <v>84200.36</v>
          </cell>
          <cell r="P82">
            <v>95665.68</v>
          </cell>
          <cell r="Q82">
            <v>886781.45</v>
          </cell>
        </row>
        <row r="83">
          <cell r="A83">
            <v>35520</v>
          </cell>
          <cell r="B83" t="str">
            <v>Support - OCC</v>
          </cell>
          <cell r="E83">
            <v>0</v>
          </cell>
          <cell r="F83">
            <v>0</v>
          </cell>
          <cell r="G83">
            <v>0</v>
          </cell>
          <cell r="H83">
            <v>0</v>
          </cell>
          <cell r="I83">
            <v>0</v>
          </cell>
          <cell r="J83">
            <v>0</v>
          </cell>
          <cell r="K83">
            <v>0</v>
          </cell>
          <cell r="L83">
            <v>0</v>
          </cell>
          <cell r="M83">
            <v>0</v>
          </cell>
          <cell r="N83">
            <v>0</v>
          </cell>
          <cell r="O83">
            <v>0</v>
          </cell>
          <cell r="P83">
            <v>0</v>
          </cell>
          <cell r="Q83">
            <v>0</v>
          </cell>
        </row>
        <row r="84">
          <cell r="A84">
            <v>35521</v>
          </cell>
          <cell r="B84" t="str">
            <v>Support - ONP</v>
          </cell>
          <cell r="E84">
            <v>0</v>
          </cell>
          <cell r="F84">
            <v>0</v>
          </cell>
          <cell r="G84">
            <v>0</v>
          </cell>
          <cell r="H84">
            <v>0</v>
          </cell>
          <cell r="I84">
            <v>0</v>
          </cell>
          <cell r="J84">
            <v>0</v>
          </cell>
          <cell r="K84">
            <v>0</v>
          </cell>
          <cell r="L84">
            <v>0</v>
          </cell>
          <cell r="M84">
            <v>0</v>
          </cell>
          <cell r="N84">
            <v>0</v>
          </cell>
          <cell r="O84">
            <v>0</v>
          </cell>
          <cell r="P84">
            <v>0</v>
          </cell>
          <cell r="Q84">
            <v>0</v>
          </cell>
        </row>
        <row r="85">
          <cell r="A85">
            <v>35522</v>
          </cell>
          <cell r="B85" t="str">
            <v>Support - Other Paper</v>
          </cell>
          <cell r="E85">
            <v>0</v>
          </cell>
          <cell r="F85">
            <v>0</v>
          </cell>
          <cell r="G85">
            <v>0</v>
          </cell>
          <cell r="H85">
            <v>0</v>
          </cell>
          <cell r="I85">
            <v>0</v>
          </cell>
          <cell r="J85">
            <v>0</v>
          </cell>
          <cell r="K85">
            <v>0</v>
          </cell>
          <cell r="L85">
            <v>0</v>
          </cell>
          <cell r="M85">
            <v>0</v>
          </cell>
          <cell r="N85">
            <v>0</v>
          </cell>
          <cell r="O85">
            <v>0</v>
          </cell>
          <cell r="P85">
            <v>0</v>
          </cell>
          <cell r="Q85">
            <v>0</v>
          </cell>
        </row>
        <row r="86">
          <cell r="A86">
            <v>35523</v>
          </cell>
          <cell r="B86" t="str">
            <v>Support - Aluminum</v>
          </cell>
          <cell r="E86">
            <v>0</v>
          </cell>
          <cell r="F86">
            <v>0</v>
          </cell>
          <cell r="G86">
            <v>0</v>
          </cell>
          <cell r="H86">
            <v>0</v>
          </cell>
          <cell r="I86">
            <v>0</v>
          </cell>
          <cell r="J86">
            <v>0</v>
          </cell>
          <cell r="K86">
            <v>0</v>
          </cell>
          <cell r="L86">
            <v>0</v>
          </cell>
          <cell r="M86">
            <v>0</v>
          </cell>
          <cell r="N86">
            <v>0</v>
          </cell>
          <cell r="O86">
            <v>0</v>
          </cell>
          <cell r="P86">
            <v>0</v>
          </cell>
          <cell r="Q86">
            <v>0</v>
          </cell>
        </row>
        <row r="87">
          <cell r="A87">
            <v>35524</v>
          </cell>
          <cell r="B87" t="str">
            <v>Support - Metal</v>
          </cell>
          <cell r="E87">
            <v>0</v>
          </cell>
          <cell r="F87">
            <v>0</v>
          </cell>
          <cell r="G87">
            <v>0</v>
          </cell>
          <cell r="H87">
            <v>0</v>
          </cell>
          <cell r="I87">
            <v>0</v>
          </cell>
          <cell r="J87">
            <v>0</v>
          </cell>
          <cell r="K87">
            <v>0</v>
          </cell>
          <cell r="L87">
            <v>0</v>
          </cell>
          <cell r="M87">
            <v>0</v>
          </cell>
          <cell r="N87">
            <v>0</v>
          </cell>
          <cell r="O87">
            <v>0</v>
          </cell>
          <cell r="P87">
            <v>0</v>
          </cell>
          <cell r="Q87">
            <v>0</v>
          </cell>
        </row>
        <row r="88">
          <cell r="A88">
            <v>35525</v>
          </cell>
          <cell r="B88" t="str">
            <v>Support - Glass</v>
          </cell>
          <cell r="E88">
            <v>0</v>
          </cell>
          <cell r="F88">
            <v>0</v>
          </cell>
          <cell r="G88">
            <v>0</v>
          </cell>
          <cell r="H88">
            <v>0</v>
          </cell>
          <cell r="I88">
            <v>0</v>
          </cell>
          <cell r="J88">
            <v>0</v>
          </cell>
          <cell r="K88">
            <v>0</v>
          </cell>
          <cell r="L88">
            <v>0</v>
          </cell>
          <cell r="M88">
            <v>0</v>
          </cell>
          <cell r="N88">
            <v>0</v>
          </cell>
          <cell r="O88">
            <v>0</v>
          </cell>
          <cell r="P88">
            <v>0</v>
          </cell>
          <cell r="Q88">
            <v>0</v>
          </cell>
        </row>
        <row r="89">
          <cell r="A89">
            <v>35526</v>
          </cell>
          <cell r="B89" t="str">
            <v>Support - Plastic</v>
          </cell>
          <cell r="E89">
            <v>0</v>
          </cell>
          <cell r="F89">
            <v>0</v>
          </cell>
          <cell r="G89">
            <v>0</v>
          </cell>
          <cell r="H89">
            <v>0</v>
          </cell>
          <cell r="I89">
            <v>0</v>
          </cell>
          <cell r="J89">
            <v>0</v>
          </cell>
          <cell r="K89">
            <v>0</v>
          </cell>
          <cell r="L89">
            <v>0</v>
          </cell>
          <cell r="M89">
            <v>0</v>
          </cell>
          <cell r="N89">
            <v>0</v>
          </cell>
          <cell r="O89">
            <v>0</v>
          </cell>
          <cell r="P89">
            <v>0</v>
          </cell>
          <cell r="Q89">
            <v>0</v>
          </cell>
        </row>
        <row r="90">
          <cell r="A90">
            <v>35527</v>
          </cell>
          <cell r="B90" t="str">
            <v>Support - Other Recyclables</v>
          </cell>
          <cell r="E90">
            <v>0</v>
          </cell>
          <cell r="F90">
            <v>0</v>
          </cell>
          <cell r="G90">
            <v>0</v>
          </cell>
          <cell r="H90">
            <v>0</v>
          </cell>
          <cell r="I90">
            <v>0</v>
          </cell>
          <cell r="J90">
            <v>0</v>
          </cell>
          <cell r="K90">
            <v>0</v>
          </cell>
          <cell r="L90">
            <v>0</v>
          </cell>
          <cell r="M90">
            <v>0</v>
          </cell>
          <cell r="N90">
            <v>0</v>
          </cell>
          <cell r="O90">
            <v>0</v>
          </cell>
          <cell r="P90">
            <v>0</v>
          </cell>
          <cell r="Q90">
            <v>0</v>
          </cell>
        </row>
        <row r="91">
          <cell r="A91">
            <v>35529</v>
          </cell>
          <cell r="B91" t="str">
            <v>Support - Intercompany Material Sales</v>
          </cell>
          <cell r="E91">
            <v>0</v>
          </cell>
          <cell r="F91">
            <v>0</v>
          </cell>
          <cell r="G91">
            <v>0</v>
          </cell>
          <cell r="H91">
            <v>0</v>
          </cell>
          <cell r="I91">
            <v>0</v>
          </cell>
          <cell r="J91">
            <v>0</v>
          </cell>
          <cell r="K91">
            <v>0</v>
          </cell>
          <cell r="L91">
            <v>0</v>
          </cell>
          <cell r="M91">
            <v>0</v>
          </cell>
          <cell r="N91">
            <v>0</v>
          </cell>
          <cell r="O91">
            <v>0</v>
          </cell>
          <cell r="P91">
            <v>0</v>
          </cell>
          <cell r="Q91">
            <v>0</v>
          </cell>
        </row>
        <row r="92">
          <cell r="A92">
            <v>35551</v>
          </cell>
          <cell r="B92" t="str">
            <v>Proceeds - Compost</v>
          </cell>
          <cell r="E92">
            <v>0</v>
          </cell>
          <cell r="F92">
            <v>0</v>
          </cell>
          <cell r="G92">
            <v>0</v>
          </cell>
          <cell r="H92">
            <v>0</v>
          </cell>
          <cell r="I92">
            <v>0</v>
          </cell>
          <cell r="J92">
            <v>0</v>
          </cell>
          <cell r="K92">
            <v>0</v>
          </cell>
          <cell r="L92">
            <v>0</v>
          </cell>
          <cell r="M92">
            <v>0</v>
          </cell>
          <cell r="N92">
            <v>0</v>
          </cell>
          <cell r="O92">
            <v>0</v>
          </cell>
          <cell r="P92">
            <v>0</v>
          </cell>
          <cell r="Q92">
            <v>0</v>
          </cell>
        </row>
        <row r="93">
          <cell r="A93">
            <v>35552</v>
          </cell>
          <cell r="B93" t="str">
            <v>Proceeds - Fuel</v>
          </cell>
          <cell r="E93">
            <v>0</v>
          </cell>
          <cell r="F93">
            <v>0</v>
          </cell>
          <cell r="G93">
            <v>0</v>
          </cell>
          <cell r="H93">
            <v>0</v>
          </cell>
          <cell r="I93">
            <v>0</v>
          </cell>
          <cell r="J93">
            <v>0</v>
          </cell>
          <cell r="K93">
            <v>0</v>
          </cell>
          <cell r="L93">
            <v>0</v>
          </cell>
          <cell r="M93">
            <v>0</v>
          </cell>
          <cell r="N93">
            <v>0</v>
          </cell>
          <cell r="O93">
            <v>0</v>
          </cell>
          <cell r="P93">
            <v>0</v>
          </cell>
          <cell r="Q93">
            <v>0</v>
          </cell>
        </row>
        <row r="94">
          <cell r="A94">
            <v>35553</v>
          </cell>
          <cell r="B94" t="str">
            <v>Proceeds - Landscape Materials</v>
          </cell>
          <cell r="E94">
            <v>0</v>
          </cell>
          <cell r="F94">
            <v>0</v>
          </cell>
          <cell r="G94">
            <v>0</v>
          </cell>
          <cell r="H94">
            <v>0</v>
          </cell>
          <cell r="I94">
            <v>0</v>
          </cell>
          <cell r="J94">
            <v>0</v>
          </cell>
          <cell r="K94">
            <v>0</v>
          </cell>
          <cell r="L94">
            <v>0</v>
          </cell>
          <cell r="M94">
            <v>0</v>
          </cell>
          <cell r="N94">
            <v>0</v>
          </cell>
          <cell r="O94">
            <v>0</v>
          </cell>
          <cell r="P94">
            <v>0</v>
          </cell>
          <cell r="Q94">
            <v>0</v>
          </cell>
        </row>
        <row r="95">
          <cell r="A95" t="str">
            <v>Total MRF</v>
          </cell>
          <cell r="E95">
            <v>66163.429999999993</v>
          </cell>
          <cell r="F95">
            <v>77025.61</v>
          </cell>
          <cell r="G95">
            <v>73704.329999999987</v>
          </cell>
          <cell r="H95">
            <v>88340.89</v>
          </cell>
          <cell r="I95">
            <v>78825.62</v>
          </cell>
          <cell r="J95">
            <v>92909.63</v>
          </cell>
          <cell r="K95">
            <v>82400.349999999991</v>
          </cell>
          <cell r="L95">
            <v>58871.11</v>
          </cell>
          <cell r="M95">
            <v>67170.759999999995</v>
          </cell>
          <cell r="N95">
            <v>72385.08</v>
          </cell>
          <cell r="O95">
            <v>85904.11</v>
          </cell>
          <cell r="P95">
            <v>96753.68</v>
          </cell>
          <cell r="Q95">
            <v>940454.6</v>
          </cell>
        </row>
        <row r="97">
          <cell r="A97" t="str">
            <v>Landfill</v>
          </cell>
        </row>
        <row r="98">
          <cell r="A98">
            <v>36000</v>
          </cell>
          <cell r="B98" t="str">
            <v>Landfill Revenue - MSW</v>
          </cell>
          <cell r="E98">
            <v>0</v>
          </cell>
          <cell r="F98">
            <v>0</v>
          </cell>
          <cell r="G98">
            <v>0</v>
          </cell>
          <cell r="H98">
            <v>0</v>
          </cell>
          <cell r="I98">
            <v>0</v>
          </cell>
          <cell r="J98">
            <v>0</v>
          </cell>
          <cell r="K98">
            <v>0</v>
          </cell>
          <cell r="L98">
            <v>0</v>
          </cell>
          <cell r="M98">
            <v>0</v>
          </cell>
          <cell r="N98">
            <v>0</v>
          </cell>
          <cell r="O98">
            <v>0</v>
          </cell>
          <cell r="P98">
            <v>0</v>
          </cell>
          <cell r="Q98">
            <v>0</v>
          </cell>
        </row>
        <row r="99">
          <cell r="A99">
            <v>36001</v>
          </cell>
          <cell r="B99" t="str">
            <v>Landfill Revenue - MSW Adjustments</v>
          </cell>
          <cell r="E99">
            <v>0</v>
          </cell>
          <cell r="F99">
            <v>0</v>
          </cell>
          <cell r="G99">
            <v>0</v>
          </cell>
          <cell r="H99">
            <v>0</v>
          </cell>
          <cell r="I99">
            <v>0</v>
          </cell>
          <cell r="J99">
            <v>0</v>
          </cell>
          <cell r="K99">
            <v>0</v>
          </cell>
          <cell r="L99">
            <v>0</v>
          </cell>
          <cell r="M99">
            <v>0</v>
          </cell>
          <cell r="N99">
            <v>0</v>
          </cell>
          <cell r="O99">
            <v>0</v>
          </cell>
          <cell r="P99">
            <v>0</v>
          </cell>
          <cell r="Q99">
            <v>0</v>
          </cell>
        </row>
        <row r="100">
          <cell r="A100">
            <v>36002</v>
          </cell>
          <cell r="B100" t="str">
            <v>Landfill Revenue - Extras</v>
          </cell>
          <cell r="E100">
            <v>0</v>
          </cell>
          <cell r="F100">
            <v>0</v>
          </cell>
          <cell r="G100">
            <v>0</v>
          </cell>
          <cell r="H100">
            <v>0</v>
          </cell>
          <cell r="I100">
            <v>0</v>
          </cell>
          <cell r="J100">
            <v>0</v>
          </cell>
          <cell r="K100">
            <v>0</v>
          </cell>
          <cell r="L100">
            <v>0</v>
          </cell>
          <cell r="M100">
            <v>0</v>
          </cell>
          <cell r="N100">
            <v>0</v>
          </cell>
          <cell r="O100">
            <v>0</v>
          </cell>
          <cell r="P100">
            <v>0</v>
          </cell>
          <cell r="Q100">
            <v>0</v>
          </cell>
        </row>
        <row r="101">
          <cell r="A101">
            <v>36009</v>
          </cell>
          <cell r="B101" t="str">
            <v>Landfill Revenue - MSW Intercompany</v>
          </cell>
          <cell r="E101">
            <v>0</v>
          </cell>
          <cell r="F101">
            <v>0</v>
          </cell>
          <cell r="G101">
            <v>0</v>
          </cell>
          <cell r="H101">
            <v>0</v>
          </cell>
          <cell r="I101">
            <v>0</v>
          </cell>
          <cell r="J101">
            <v>0</v>
          </cell>
          <cell r="K101">
            <v>0</v>
          </cell>
          <cell r="L101">
            <v>0</v>
          </cell>
          <cell r="M101">
            <v>0</v>
          </cell>
          <cell r="N101">
            <v>0</v>
          </cell>
          <cell r="O101">
            <v>0</v>
          </cell>
          <cell r="P101">
            <v>0</v>
          </cell>
          <cell r="Q101">
            <v>0</v>
          </cell>
        </row>
        <row r="102">
          <cell r="A102">
            <v>36010</v>
          </cell>
          <cell r="B102" t="str">
            <v>Landfill Revenue - C&amp;D</v>
          </cell>
          <cell r="E102">
            <v>0</v>
          </cell>
          <cell r="F102">
            <v>0</v>
          </cell>
          <cell r="G102">
            <v>0</v>
          </cell>
          <cell r="H102">
            <v>0</v>
          </cell>
          <cell r="I102">
            <v>0</v>
          </cell>
          <cell r="J102">
            <v>0</v>
          </cell>
          <cell r="K102">
            <v>0</v>
          </cell>
          <cell r="L102">
            <v>0</v>
          </cell>
          <cell r="M102">
            <v>0</v>
          </cell>
          <cell r="N102">
            <v>0</v>
          </cell>
          <cell r="O102">
            <v>0</v>
          </cell>
          <cell r="P102">
            <v>0</v>
          </cell>
          <cell r="Q102">
            <v>0</v>
          </cell>
        </row>
        <row r="103">
          <cell r="A103">
            <v>36011</v>
          </cell>
          <cell r="B103" t="str">
            <v>Landfill Revenue - C&amp;D Adjustments</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v>36019</v>
          </cell>
          <cell r="B104" t="str">
            <v>Landfill Revenue - C&amp;D Intercompany</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v>36020</v>
          </cell>
          <cell r="B105" t="str">
            <v>Landfill Revenue - Special Waste</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A106">
            <v>36021</v>
          </cell>
          <cell r="B106" t="str">
            <v>Landfill Revenue - Special Waste Adjustm</v>
          </cell>
          <cell r="E106">
            <v>0</v>
          </cell>
          <cell r="F106">
            <v>0</v>
          </cell>
          <cell r="G106">
            <v>0</v>
          </cell>
          <cell r="H106">
            <v>0</v>
          </cell>
          <cell r="I106">
            <v>0</v>
          </cell>
          <cell r="J106">
            <v>0</v>
          </cell>
          <cell r="K106">
            <v>0</v>
          </cell>
          <cell r="L106">
            <v>0</v>
          </cell>
          <cell r="M106">
            <v>0</v>
          </cell>
          <cell r="N106">
            <v>0</v>
          </cell>
          <cell r="O106">
            <v>0</v>
          </cell>
          <cell r="P106">
            <v>0</v>
          </cell>
          <cell r="Q106">
            <v>0</v>
          </cell>
        </row>
        <row r="107">
          <cell r="A107">
            <v>36029</v>
          </cell>
          <cell r="B107" t="str">
            <v>Landfill Revenue - Special Waste Interco</v>
          </cell>
          <cell r="E107">
            <v>0</v>
          </cell>
          <cell r="F107">
            <v>0</v>
          </cell>
          <cell r="G107">
            <v>0</v>
          </cell>
          <cell r="H107">
            <v>0</v>
          </cell>
          <cell r="I107">
            <v>0</v>
          </cell>
          <cell r="J107">
            <v>0</v>
          </cell>
          <cell r="K107">
            <v>0</v>
          </cell>
          <cell r="L107">
            <v>0</v>
          </cell>
          <cell r="M107">
            <v>0</v>
          </cell>
          <cell r="N107">
            <v>0</v>
          </cell>
          <cell r="O107">
            <v>0</v>
          </cell>
          <cell r="P107">
            <v>0</v>
          </cell>
          <cell r="Q107">
            <v>0</v>
          </cell>
        </row>
        <row r="108">
          <cell r="A108">
            <v>36030</v>
          </cell>
          <cell r="B108" t="str">
            <v>Landfill Revenue - Asbestos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A109">
            <v>36031</v>
          </cell>
          <cell r="B109" t="str">
            <v>Landfill Revenue - Asbestos Adjustments</v>
          </cell>
          <cell r="E109">
            <v>0</v>
          </cell>
          <cell r="F109">
            <v>0</v>
          </cell>
          <cell r="G109">
            <v>0</v>
          </cell>
          <cell r="H109">
            <v>0</v>
          </cell>
          <cell r="I109">
            <v>0</v>
          </cell>
          <cell r="J109">
            <v>0</v>
          </cell>
          <cell r="K109">
            <v>0</v>
          </cell>
          <cell r="L109">
            <v>0</v>
          </cell>
          <cell r="M109">
            <v>0</v>
          </cell>
          <cell r="N109">
            <v>0</v>
          </cell>
          <cell r="O109">
            <v>0</v>
          </cell>
          <cell r="P109">
            <v>0</v>
          </cell>
          <cell r="Q109">
            <v>0</v>
          </cell>
        </row>
        <row r="110">
          <cell r="A110">
            <v>36039</v>
          </cell>
          <cell r="B110" t="str">
            <v>Landfill Revenue - Asbestos Intercompany</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v>36040</v>
          </cell>
          <cell r="B111" t="str">
            <v>Landfill Revenue - Contaminated Soil</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v>36041</v>
          </cell>
          <cell r="B112" t="str">
            <v>Landfill Revenue - Contaminated Soil Adj</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A113">
            <v>36049</v>
          </cell>
          <cell r="B113" t="str">
            <v>Landfill Revenue - Contaminated Soil Int</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A114">
            <v>36050</v>
          </cell>
          <cell r="B114" t="str">
            <v>Landfill Revenue - Yard Waste</v>
          </cell>
          <cell r="E114">
            <v>0</v>
          </cell>
          <cell r="F114">
            <v>0</v>
          </cell>
          <cell r="G114">
            <v>0</v>
          </cell>
          <cell r="H114">
            <v>0</v>
          </cell>
          <cell r="I114">
            <v>0</v>
          </cell>
          <cell r="J114">
            <v>0</v>
          </cell>
          <cell r="K114">
            <v>0</v>
          </cell>
          <cell r="L114">
            <v>0</v>
          </cell>
          <cell r="M114">
            <v>0</v>
          </cell>
          <cell r="N114">
            <v>0</v>
          </cell>
          <cell r="O114">
            <v>0</v>
          </cell>
          <cell r="P114">
            <v>0</v>
          </cell>
          <cell r="Q114">
            <v>0</v>
          </cell>
        </row>
        <row r="115">
          <cell r="A115">
            <v>36051</v>
          </cell>
          <cell r="B115" t="str">
            <v>Landfill Revenue - Yard Waste Adjustment</v>
          </cell>
          <cell r="E115">
            <v>0</v>
          </cell>
          <cell r="F115">
            <v>0</v>
          </cell>
          <cell r="G115">
            <v>0</v>
          </cell>
          <cell r="H115">
            <v>0</v>
          </cell>
          <cell r="I115">
            <v>0</v>
          </cell>
          <cell r="J115">
            <v>0</v>
          </cell>
          <cell r="K115">
            <v>0</v>
          </cell>
          <cell r="L115">
            <v>0</v>
          </cell>
          <cell r="M115">
            <v>0</v>
          </cell>
          <cell r="N115">
            <v>0</v>
          </cell>
          <cell r="O115">
            <v>0</v>
          </cell>
          <cell r="P115">
            <v>0</v>
          </cell>
          <cell r="Q115">
            <v>0</v>
          </cell>
        </row>
        <row r="116">
          <cell r="A116">
            <v>36059</v>
          </cell>
          <cell r="B116" t="str">
            <v>Landfill Revenue - Yard Waste Intercompa</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v>36090</v>
          </cell>
          <cell r="B117" t="str">
            <v>Landfill Pass Through Revenue</v>
          </cell>
          <cell r="E117">
            <v>0</v>
          </cell>
          <cell r="F117">
            <v>0</v>
          </cell>
          <cell r="G117">
            <v>0</v>
          </cell>
          <cell r="H117">
            <v>0</v>
          </cell>
          <cell r="I117">
            <v>0</v>
          </cell>
          <cell r="J117">
            <v>0</v>
          </cell>
          <cell r="K117">
            <v>0</v>
          </cell>
          <cell r="L117">
            <v>0</v>
          </cell>
          <cell r="M117">
            <v>0</v>
          </cell>
          <cell r="N117">
            <v>0</v>
          </cell>
          <cell r="O117">
            <v>0</v>
          </cell>
          <cell r="P117">
            <v>0</v>
          </cell>
          <cell r="Q117">
            <v>0</v>
          </cell>
        </row>
        <row r="118">
          <cell r="A118">
            <v>36099</v>
          </cell>
          <cell r="B118" t="str">
            <v>Landfill Pass Through Revenue Intercompany</v>
          </cell>
          <cell r="E118">
            <v>0</v>
          </cell>
          <cell r="F118">
            <v>0</v>
          </cell>
          <cell r="G118">
            <v>0</v>
          </cell>
          <cell r="H118">
            <v>0</v>
          </cell>
          <cell r="I118">
            <v>0</v>
          </cell>
          <cell r="J118">
            <v>0</v>
          </cell>
          <cell r="K118">
            <v>0</v>
          </cell>
          <cell r="L118">
            <v>0</v>
          </cell>
          <cell r="M118">
            <v>0</v>
          </cell>
          <cell r="N118">
            <v>0</v>
          </cell>
          <cell r="O118">
            <v>0</v>
          </cell>
          <cell r="P118">
            <v>0</v>
          </cell>
          <cell r="Q118">
            <v>0</v>
          </cell>
        </row>
        <row r="119">
          <cell r="A119">
            <v>36301</v>
          </cell>
          <cell r="B119" t="str">
            <v>E&amp;P Liquids - Non Count Waste</v>
          </cell>
          <cell r="E119">
            <v>0</v>
          </cell>
          <cell r="F119">
            <v>0</v>
          </cell>
          <cell r="G119">
            <v>0</v>
          </cell>
          <cell r="H119">
            <v>0</v>
          </cell>
          <cell r="I119">
            <v>0</v>
          </cell>
          <cell r="J119">
            <v>0</v>
          </cell>
          <cell r="K119">
            <v>0</v>
          </cell>
          <cell r="L119">
            <v>0</v>
          </cell>
          <cell r="M119">
            <v>0</v>
          </cell>
          <cell r="N119">
            <v>0</v>
          </cell>
          <cell r="O119">
            <v>0</v>
          </cell>
          <cell r="P119">
            <v>0</v>
          </cell>
          <cell r="Q119">
            <v>0</v>
          </cell>
        </row>
        <row r="120">
          <cell r="A120">
            <v>36309</v>
          </cell>
          <cell r="B120" t="str">
            <v>E&amp;P Liquids - Non Count Waste Intercompany</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v>36311</v>
          </cell>
          <cell r="B121" t="str">
            <v>E&amp;P Liquids - Count Waste</v>
          </cell>
          <cell r="E121">
            <v>0</v>
          </cell>
          <cell r="F121">
            <v>0</v>
          </cell>
          <cell r="G121">
            <v>0</v>
          </cell>
          <cell r="H121">
            <v>0</v>
          </cell>
          <cell r="I121">
            <v>0</v>
          </cell>
          <cell r="J121">
            <v>0</v>
          </cell>
          <cell r="K121">
            <v>0</v>
          </cell>
          <cell r="L121">
            <v>0</v>
          </cell>
          <cell r="M121">
            <v>0</v>
          </cell>
          <cell r="N121">
            <v>0</v>
          </cell>
          <cell r="O121">
            <v>0</v>
          </cell>
          <cell r="P121">
            <v>0</v>
          </cell>
          <cell r="Q121">
            <v>0</v>
          </cell>
        </row>
        <row r="122">
          <cell r="A122">
            <v>36319</v>
          </cell>
          <cell r="B122" t="str">
            <v>E&amp;P Liquids - Count Waste Intercompany</v>
          </cell>
          <cell r="E122">
            <v>0</v>
          </cell>
          <cell r="F122">
            <v>0</v>
          </cell>
          <cell r="G122">
            <v>0</v>
          </cell>
          <cell r="H122">
            <v>0</v>
          </cell>
          <cell r="I122">
            <v>0</v>
          </cell>
          <cell r="J122">
            <v>0</v>
          </cell>
          <cell r="K122">
            <v>0</v>
          </cell>
          <cell r="L122">
            <v>0</v>
          </cell>
          <cell r="M122">
            <v>0</v>
          </cell>
          <cell r="N122">
            <v>0</v>
          </cell>
          <cell r="O122">
            <v>0</v>
          </cell>
          <cell r="P122">
            <v>0</v>
          </cell>
          <cell r="Q122">
            <v>0</v>
          </cell>
        </row>
        <row r="123">
          <cell r="A123">
            <v>36321</v>
          </cell>
          <cell r="B123" t="str">
            <v>Other Liquids - Non E&amp;P</v>
          </cell>
          <cell r="E123">
            <v>0</v>
          </cell>
          <cell r="F123">
            <v>0</v>
          </cell>
          <cell r="G123">
            <v>0</v>
          </cell>
          <cell r="H123">
            <v>0</v>
          </cell>
          <cell r="I123">
            <v>0</v>
          </cell>
          <cell r="J123">
            <v>0</v>
          </cell>
          <cell r="K123">
            <v>0</v>
          </cell>
          <cell r="L123">
            <v>0</v>
          </cell>
          <cell r="M123">
            <v>0</v>
          </cell>
          <cell r="N123">
            <v>0</v>
          </cell>
          <cell r="O123">
            <v>0</v>
          </cell>
          <cell r="P123">
            <v>0</v>
          </cell>
          <cell r="Q123">
            <v>0</v>
          </cell>
        </row>
        <row r="124">
          <cell r="A124">
            <v>36329</v>
          </cell>
          <cell r="B124" t="str">
            <v>Other Liquids - Non E&amp;P Intercompany</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A125">
            <v>36331</v>
          </cell>
          <cell r="B125" t="str">
            <v>E&amp;P Solids - Count Waste</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A126">
            <v>36339</v>
          </cell>
          <cell r="B126" t="str">
            <v>E&amp;P Solids - Count Waste Intercompany</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A127" t="str">
            <v>Total Landfill</v>
          </cell>
          <cell r="E127">
            <v>0</v>
          </cell>
          <cell r="F127">
            <v>0</v>
          </cell>
          <cell r="G127">
            <v>0</v>
          </cell>
          <cell r="H127">
            <v>0</v>
          </cell>
          <cell r="I127">
            <v>0</v>
          </cell>
          <cell r="J127">
            <v>0</v>
          </cell>
          <cell r="K127">
            <v>0</v>
          </cell>
          <cell r="L127">
            <v>0</v>
          </cell>
          <cell r="M127">
            <v>0</v>
          </cell>
          <cell r="N127">
            <v>0</v>
          </cell>
          <cell r="O127">
            <v>0</v>
          </cell>
          <cell r="P127">
            <v>0</v>
          </cell>
          <cell r="Q127">
            <v>0</v>
          </cell>
        </row>
        <row r="129">
          <cell r="A129" t="str">
            <v>Intermodal</v>
          </cell>
        </row>
        <row r="130">
          <cell r="A130">
            <v>36101</v>
          </cell>
          <cell r="B130" t="str">
            <v>Rail Drayage Revenue</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v>36109</v>
          </cell>
          <cell r="B131" t="str">
            <v>Rail Drayage Revenue - Intercompany</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v>36111</v>
          </cell>
          <cell r="B132" t="str">
            <v>Truck Drayage Revenue</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A133">
            <v>36119</v>
          </cell>
          <cell r="B133" t="str">
            <v>Truck Drayage Revenue - Intercompany</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A134">
            <v>36121</v>
          </cell>
          <cell r="B134" t="str">
            <v>Barge Drayage Revenue</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A135">
            <v>36131</v>
          </cell>
          <cell r="B135" t="str">
            <v>Service Labor Revenue</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A136">
            <v>36141</v>
          </cell>
          <cell r="B136" t="str">
            <v>Refrigeration Labor Revenue</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v>36145</v>
          </cell>
          <cell r="B137" t="str">
            <v>Parts Revenue</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A138">
            <v>36151</v>
          </cell>
          <cell r="B138" t="str">
            <v>Container Sales Revenue</v>
          </cell>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v>36161</v>
          </cell>
          <cell r="B139" t="str">
            <v>Container Rental Revenue</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v>36171</v>
          </cell>
          <cell r="B140" t="str">
            <v>Intermodal Revenue</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A141">
            <v>36181</v>
          </cell>
          <cell r="B141" t="str">
            <v>Chassis Lease Revenue</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A142">
            <v>36191</v>
          </cell>
          <cell r="B142" t="str">
            <v>Interchanges Revenue</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A143">
            <v>36201</v>
          </cell>
          <cell r="B143" t="str">
            <v>Storage Revenue</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v>36211</v>
          </cell>
          <cell r="B144" t="str">
            <v>Empty Lifts Revenue</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v>36221</v>
          </cell>
          <cell r="B145" t="str">
            <v>Load Lifts Revenue</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A146" t="str">
            <v>Total Intermodal</v>
          </cell>
          <cell r="E146">
            <v>0</v>
          </cell>
          <cell r="F146">
            <v>0</v>
          </cell>
          <cell r="G146">
            <v>0</v>
          </cell>
          <cell r="H146">
            <v>0</v>
          </cell>
          <cell r="I146">
            <v>0</v>
          </cell>
          <cell r="J146">
            <v>0</v>
          </cell>
          <cell r="K146">
            <v>0</v>
          </cell>
          <cell r="L146">
            <v>0</v>
          </cell>
          <cell r="M146">
            <v>0</v>
          </cell>
          <cell r="N146">
            <v>0</v>
          </cell>
          <cell r="O146">
            <v>0</v>
          </cell>
          <cell r="P146">
            <v>0</v>
          </cell>
          <cell r="Q146">
            <v>0</v>
          </cell>
        </row>
        <row r="148">
          <cell r="A148" t="str">
            <v>Other Revenue</v>
          </cell>
        </row>
        <row r="149">
          <cell r="A149">
            <v>37001</v>
          </cell>
          <cell r="B149" t="str">
            <v>Sale of Equipment</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A150">
            <v>37010</v>
          </cell>
          <cell r="B150" t="str">
            <v>Tire Processing Revenue</v>
          </cell>
          <cell r="E150">
            <v>0</v>
          </cell>
          <cell r="F150">
            <v>0</v>
          </cell>
          <cell r="G150">
            <v>0</v>
          </cell>
          <cell r="H150">
            <v>0</v>
          </cell>
          <cell r="I150">
            <v>0</v>
          </cell>
          <cell r="J150">
            <v>0</v>
          </cell>
          <cell r="K150">
            <v>0</v>
          </cell>
          <cell r="L150">
            <v>0</v>
          </cell>
          <cell r="M150">
            <v>0</v>
          </cell>
          <cell r="N150">
            <v>0</v>
          </cell>
          <cell r="O150">
            <v>0</v>
          </cell>
          <cell r="P150">
            <v>0</v>
          </cell>
          <cell r="Q150">
            <v>0</v>
          </cell>
        </row>
        <row r="151">
          <cell r="A151">
            <v>37019</v>
          </cell>
          <cell r="B151" t="str">
            <v>Tire Processing Revenue - Intercompany</v>
          </cell>
          <cell r="E151">
            <v>0</v>
          </cell>
          <cell r="F151">
            <v>0</v>
          </cell>
          <cell r="G151">
            <v>0</v>
          </cell>
          <cell r="H151">
            <v>0</v>
          </cell>
          <cell r="I151">
            <v>0</v>
          </cell>
          <cell r="J151">
            <v>0</v>
          </cell>
          <cell r="K151">
            <v>0</v>
          </cell>
          <cell r="L151">
            <v>0</v>
          </cell>
          <cell r="M151">
            <v>0</v>
          </cell>
          <cell r="N151">
            <v>0</v>
          </cell>
          <cell r="O151">
            <v>0</v>
          </cell>
          <cell r="P151">
            <v>0</v>
          </cell>
          <cell r="Q151">
            <v>0</v>
          </cell>
        </row>
        <row r="152">
          <cell r="A152">
            <v>38000</v>
          </cell>
          <cell r="B152" t="str">
            <v>Corporate Other Revenue</v>
          </cell>
          <cell r="E152">
            <v>8589.2099999999991</v>
          </cell>
          <cell r="F152">
            <v>1694.09</v>
          </cell>
          <cell r="G152">
            <v>4218.3599999999997</v>
          </cell>
          <cell r="H152">
            <v>1373.97</v>
          </cell>
          <cell r="I152">
            <v>5262.72</v>
          </cell>
          <cell r="J152">
            <v>1769.91</v>
          </cell>
          <cell r="K152">
            <v>5502.45</v>
          </cell>
          <cell r="L152">
            <v>1702.72</v>
          </cell>
          <cell r="M152">
            <v>5805.85</v>
          </cell>
          <cell r="N152">
            <v>2208.19</v>
          </cell>
          <cell r="O152">
            <v>5752.25</v>
          </cell>
          <cell r="P152">
            <v>3433.24</v>
          </cell>
          <cell r="Q152">
            <v>47312.959999999999</v>
          </cell>
        </row>
        <row r="153">
          <cell r="A153">
            <v>38001</v>
          </cell>
          <cell r="B153" t="str">
            <v>P-Card Rebate Revenue</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A154" t="str">
            <v>Total Other Revenue</v>
          </cell>
          <cell r="E154">
            <v>8589.2099999999991</v>
          </cell>
          <cell r="F154">
            <v>1694.09</v>
          </cell>
          <cell r="G154">
            <v>4218.3599999999997</v>
          </cell>
          <cell r="H154">
            <v>1373.97</v>
          </cell>
          <cell r="I154">
            <v>5262.72</v>
          </cell>
          <cell r="J154">
            <v>1769.91</v>
          </cell>
          <cell r="K154">
            <v>5502.45</v>
          </cell>
          <cell r="L154">
            <v>1702.72</v>
          </cell>
          <cell r="M154">
            <v>5805.85</v>
          </cell>
          <cell r="N154">
            <v>2208.19</v>
          </cell>
          <cell r="O154">
            <v>5752.25</v>
          </cell>
          <cell r="P154">
            <v>3433.24</v>
          </cell>
          <cell r="Q154">
            <v>47312.959999999999</v>
          </cell>
        </row>
        <row r="156">
          <cell r="A156" t="str">
            <v>Total Revenue</v>
          </cell>
          <cell r="E156">
            <v>2839426.59</v>
          </cell>
          <cell r="F156">
            <v>2811716.86</v>
          </cell>
          <cell r="G156">
            <v>2913771.82</v>
          </cell>
          <cell r="H156">
            <v>2924037.87</v>
          </cell>
          <cell r="I156">
            <v>2930860.6499999994</v>
          </cell>
          <cell r="J156">
            <v>3005240.4200000004</v>
          </cell>
          <cell r="K156">
            <v>2980348.3999999994</v>
          </cell>
          <cell r="L156">
            <v>2955082.1699999995</v>
          </cell>
          <cell r="M156">
            <v>2995618.75</v>
          </cell>
          <cell r="N156">
            <v>2959049.6100000003</v>
          </cell>
          <cell r="O156">
            <v>2983216.9499999997</v>
          </cell>
          <cell r="P156">
            <v>2979291.22</v>
          </cell>
          <cell r="Q156">
            <v>35277661.310000002</v>
          </cell>
        </row>
        <row r="158">
          <cell r="A158" t="str">
            <v>Revenue Reductions</v>
          </cell>
        </row>
        <row r="159">
          <cell r="A159" t="str">
            <v>Disposal</v>
          </cell>
        </row>
        <row r="160">
          <cell r="A160">
            <v>40101</v>
          </cell>
          <cell r="B160" t="str">
            <v>Disposal Landfill</v>
          </cell>
          <cell r="E160">
            <v>23350.03</v>
          </cell>
          <cell r="F160">
            <v>26834.720000000001</v>
          </cell>
          <cell r="G160">
            <v>42381.84</v>
          </cell>
          <cell r="H160">
            <v>36707.01</v>
          </cell>
          <cell r="I160">
            <v>39327.86</v>
          </cell>
          <cell r="J160">
            <v>44813.91</v>
          </cell>
          <cell r="K160">
            <v>45601.91</v>
          </cell>
          <cell r="L160">
            <v>42594.05</v>
          </cell>
          <cell r="M160">
            <v>39719.949999999997</v>
          </cell>
          <cell r="N160">
            <v>37160.81</v>
          </cell>
          <cell r="O160">
            <v>33518.03</v>
          </cell>
          <cell r="P160">
            <v>28405.79</v>
          </cell>
          <cell r="Q160">
            <v>440415.91</v>
          </cell>
        </row>
        <row r="161">
          <cell r="A161">
            <v>40109</v>
          </cell>
          <cell r="B161" t="str">
            <v>Disposal Landfill Intercompany</v>
          </cell>
          <cell r="E161">
            <v>194.6</v>
          </cell>
          <cell r="F161">
            <v>327.96</v>
          </cell>
          <cell r="G161">
            <v>99.4</v>
          </cell>
          <cell r="H161">
            <v>8930.7999999999993</v>
          </cell>
          <cell r="I161">
            <v>8418</v>
          </cell>
          <cell r="J161">
            <v>10225</v>
          </cell>
          <cell r="K161">
            <v>9550</v>
          </cell>
          <cell r="L161">
            <v>8953</v>
          </cell>
          <cell r="M161">
            <v>8660</v>
          </cell>
          <cell r="N161">
            <v>8485</v>
          </cell>
          <cell r="O161">
            <v>8205</v>
          </cell>
          <cell r="P161">
            <v>8111.2</v>
          </cell>
          <cell r="Q161">
            <v>80159.959999999992</v>
          </cell>
        </row>
        <row r="162">
          <cell r="A162">
            <v>40121</v>
          </cell>
          <cell r="B162" t="str">
            <v>Disposal Incineration</v>
          </cell>
          <cell r="E162">
            <v>0</v>
          </cell>
          <cell r="F162">
            <v>0</v>
          </cell>
          <cell r="G162">
            <v>0</v>
          </cell>
          <cell r="H162">
            <v>0</v>
          </cell>
          <cell r="I162">
            <v>0</v>
          </cell>
          <cell r="J162">
            <v>0</v>
          </cell>
          <cell r="K162">
            <v>0</v>
          </cell>
          <cell r="L162">
            <v>0</v>
          </cell>
          <cell r="M162">
            <v>0</v>
          </cell>
          <cell r="N162">
            <v>0</v>
          </cell>
          <cell r="O162">
            <v>0</v>
          </cell>
          <cell r="P162">
            <v>0</v>
          </cell>
          <cell r="Q162">
            <v>0</v>
          </cell>
        </row>
        <row r="163">
          <cell r="A163">
            <v>40122</v>
          </cell>
          <cell r="B163" t="str">
            <v>Disposal Other</v>
          </cell>
          <cell r="E163">
            <v>0</v>
          </cell>
          <cell r="F163">
            <v>0</v>
          </cell>
          <cell r="G163">
            <v>0</v>
          </cell>
          <cell r="H163">
            <v>0</v>
          </cell>
          <cell r="I163">
            <v>0</v>
          </cell>
          <cell r="J163">
            <v>0</v>
          </cell>
          <cell r="K163">
            <v>0</v>
          </cell>
          <cell r="L163">
            <v>0</v>
          </cell>
          <cell r="M163">
            <v>0</v>
          </cell>
          <cell r="N163">
            <v>0</v>
          </cell>
          <cell r="O163">
            <v>0</v>
          </cell>
          <cell r="P163">
            <v>0</v>
          </cell>
          <cell r="Q163">
            <v>0</v>
          </cell>
        </row>
        <row r="164">
          <cell r="A164">
            <v>40129</v>
          </cell>
          <cell r="B164" t="str">
            <v>Disposal Other</v>
          </cell>
          <cell r="E164">
            <v>0</v>
          </cell>
          <cell r="F164">
            <v>0</v>
          </cell>
          <cell r="G164">
            <v>0</v>
          </cell>
          <cell r="H164">
            <v>0</v>
          </cell>
          <cell r="I164">
            <v>0</v>
          </cell>
          <cell r="J164">
            <v>0</v>
          </cell>
          <cell r="K164">
            <v>0</v>
          </cell>
          <cell r="L164">
            <v>0</v>
          </cell>
          <cell r="M164">
            <v>0</v>
          </cell>
          <cell r="N164">
            <v>0</v>
          </cell>
          <cell r="O164">
            <v>0</v>
          </cell>
          <cell r="P164">
            <v>0</v>
          </cell>
          <cell r="Q164">
            <v>0</v>
          </cell>
        </row>
        <row r="165">
          <cell r="A165">
            <v>40131</v>
          </cell>
          <cell r="B165" t="str">
            <v>Disposal Transfer</v>
          </cell>
          <cell r="E165">
            <v>4652.22</v>
          </cell>
          <cell r="F165">
            <v>5422.23</v>
          </cell>
          <cell r="G165">
            <v>6556.26</v>
          </cell>
          <cell r="H165">
            <v>5248.01</v>
          </cell>
          <cell r="I165">
            <v>6285.68</v>
          </cell>
          <cell r="J165">
            <v>5271.25</v>
          </cell>
          <cell r="K165">
            <v>2375.48</v>
          </cell>
          <cell r="L165">
            <v>2345.9499999999998</v>
          </cell>
          <cell r="M165">
            <v>4253.9399999999996</v>
          </cell>
          <cell r="N165">
            <v>5654.19</v>
          </cell>
          <cell r="O165">
            <v>5131.53</v>
          </cell>
          <cell r="P165">
            <v>5010.78</v>
          </cell>
          <cell r="Q165">
            <v>58207.520000000004</v>
          </cell>
        </row>
        <row r="166">
          <cell r="A166">
            <v>40139</v>
          </cell>
          <cell r="B166" t="str">
            <v>Disposal Transfer Intercompany</v>
          </cell>
          <cell r="E166">
            <v>593825.03</v>
          </cell>
          <cell r="F166">
            <v>547142.99</v>
          </cell>
          <cell r="G166">
            <v>630810.36</v>
          </cell>
          <cell r="H166">
            <v>605643.42000000004</v>
          </cell>
          <cell r="I166">
            <v>594549.89</v>
          </cell>
          <cell r="J166">
            <v>658860.29</v>
          </cell>
          <cell r="K166">
            <v>621190.5</v>
          </cell>
          <cell r="L166">
            <v>619548.27</v>
          </cell>
          <cell r="M166">
            <v>634021.85</v>
          </cell>
          <cell r="N166">
            <v>591478.38</v>
          </cell>
          <cell r="O166">
            <v>635582.61</v>
          </cell>
          <cell r="P166">
            <v>652795.86</v>
          </cell>
          <cell r="Q166">
            <v>7385449.4500000002</v>
          </cell>
        </row>
        <row r="167">
          <cell r="A167" t="str">
            <v>Total Disposal</v>
          </cell>
          <cell r="E167">
            <v>622021.88</v>
          </cell>
          <cell r="F167">
            <v>579727.9</v>
          </cell>
          <cell r="G167">
            <v>679847.86</v>
          </cell>
          <cell r="H167">
            <v>656529.24</v>
          </cell>
          <cell r="I167">
            <v>648581.43000000005</v>
          </cell>
          <cell r="J167">
            <v>719170.45000000007</v>
          </cell>
          <cell r="K167">
            <v>678717.89</v>
          </cell>
          <cell r="L167">
            <v>673441.27</v>
          </cell>
          <cell r="M167">
            <v>686655.74</v>
          </cell>
          <cell r="N167">
            <v>642778.38</v>
          </cell>
          <cell r="O167">
            <v>682437.16999999993</v>
          </cell>
          <cell r="P167">
            <v>694323.63</v>
          </cell>
          <cell r="Q167">
            <v>7964232.8399999999</v>
          </cell>
        </row>
        <row r="169">
          <cell r="A169" t="str">
            <v>MRF Processing</v>
          </cell>
        </row>
        <row r="170">
          <cell r="A170">
            <v>40861</v>
          </cell>
          <cell r="B170" t="str">
            <v>Processing Fees MRF</v>
          </cell>
          <cell r="E170">
            <v>0</v>
          </cell>
          <cell r="F170">
            <v>0</v>
          </cell>
          <cell r="G170">
            <v>0</v>
          </cell>
          <cell r="H170">
            <v>0</v>
          </cell>
          <cell r="I170">
            <v>0</v>
          </cell>
          <cell r="J170">
            <v>0</v>
          </cell>
          <cell r="K170">
            <v>0</v>
          </cell>
          <cell r="L170">
            <v>0</v>
          </cell>
          <cell r="M170">
            <v>0</v>
          </cell>
          <cell r="N170">
            <v>0</v>
          </cell>
          <cell r="O170">
            <v>0</v>
          </cell>
          <cell r="P170">
            <v>0</v>
          </cell>
          <cell r="Q170">
            <v>0</v>
          </cell>
        </row>
        <row r="171">
          <cell r="A171">
            <v>40869</v>
          </cell>
          <cell r="B171" t="str">
            <v>Processing Fees MRF Intercompany</v>
          </cell>
          <cell r="E171">
            <v>0</v>
          </cell>
          <cell r="F171">
            <v>0</v>
          </cell>
          <cell r="G171">
            <v>0</v>
          </cell>
          <cell r="H171">
            <v>0</v>
          </cell>
          <cell r="I171">
            <v>0</v>
          </cell>
          <cell r="J171">
            <v>0</v>
          </cell>
          <cell r="K171">
            <v>0</v>
          </cell>
          <cell r="L171">
            <v>0</v>
          </cell>
          <cell r="M171">
            <v>0</v>
          </cell>
          <cell r="N171">
            <v>0</v>
          </cell>
          <cell r="O171">
            <v>0</v>
          </cell>
          <cell r="P171">
            <v>0</v>
          </cell>
          <cell r="Q171">
            <v>0</v>
          </cell>
        </row>
        <row r="172">
          <cell r="A172" t="str">
            <v>Total MRF Processing</v>
          </cell>
          <cell r="E172">
            <v>0</v>
          </cell>
          <cell r="F172">
            <v>0</v>
          </cell>
          <cell r="G172">
            <v>0</v>
          </cell>
          <cell r="H172">
            <v>0</v>
          </cell>
          <cell r="I172">
            <v>0</v>
          </cell>
          <cell r="J172">
            <v>0</v>
          </cell>
          <cell r="K172">
            <v>0</v>
          </cell>
          <cell r="L172">
            <v>0</v>
          </cell>
          <cell r="M172">
            <v>0</v>
          </cell>
          <cell r="N172">
            <v>0</v>
          </cell>
          <cell r="O172">
            <v>0</v>
          </cell>
          <cell r="P172">
            <v>0</v>
          </cell>
          <cell r="Q172">
            <v>0</v>
          </cell>
        </row>
        <row r="174">
          <cell r="A174" t="str">
            <v>Brokerage, Rebates and Taxes</v>
          </cell>
        </row>
        <row r="175">
          <cell r="A175">
            <v>41121</v>
          </cell>
          <cell r="B175" t="str">
            <v>Brokerage Cost</v>
          </cell>
          <cell r="E175">
            <v>0</v>
          </cell>
          <cell r="F175">
            <v>0</v>
          </cell>
          <cell r="G175">
            <v>0</v>
          </cell>
          <cell r="H175">
            <v>178.39</v>
          </cell>
          <cell r="I175">
            <v>0</v>
          </cell>
          <cell r="J175">
            <v>0</v>
          </cell>
          <cell r="K175">
            <v>0</v>
          </cell>
          <cell r="L175">
            <v>0</v>
          </cell>
          <cell r="M175">
            <v>0</v>
          </cell>
          <cell r="N175">
            <v>0</v>
          </cell>
          <cell r="O175">
            <v>0</v>
          </cell>
          <cell r="P175">
            <v>0</v>
          </cell>
          <cell r="Q175">
            <v>178.39</v>
          </cell>
        </row>
        <row r="176">
          <cell r="A176">
            <v>41129</v>
          </cell>
          <cell r="B176" t="str">
            <v>Brokerage Cost Intercompany</v>
          </cell>
          <cell r="E176">
            <v>0</v>
          </cell>
          <cell r="F176">
            <v>0</v>
          </cell>
          <cell r="G176">
            <v>0</v>
          </cell>
          <cell r="H176">
            <v>0</v>
          </cell>
          <cell r="I176">
            <v>0</v>
          </cell>
          <cell r="J176">
            <v>0</v>
          </cell>
          <cell r="K176">
            <v>0</v>
          </cell>
          <cell r="L176">
            <v>0</v>
          </cell>
          <cell r="M176">
            <v>0</v>
          </cell>
          <cell r="N176">
            <v>0</v>
          </cell>
          <cell r="O176">
            <v>0</v>
          </cell>
          <cell r="P176">
            <v>0</v>
          </cell>
          <cell r="Q176">
            <v>0</v>
          </cell>
        </row>
        <row r="177">
          <cell r="A177">
            <v>41131</v>
          </cell>
          <cell r="B177" t="str">
            <v>Rail Drayage Expenses</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v>41135</v>
          </cell>
          <cell r="B178" t="str">
            <v>Resale Parts - Cost of Goods Sold</v>
          </cell>
          <cell r="E178">
            <v>0</v>
          </cell>
          <cell r="F178">
            <v>0</v>
          </cell>
          <cell r="G178">
            <v>0</v>
          </cell>
          <cell r="H178">
            <v>0</v>
          </cell>
          <cell r="I178">
            <v>0</v>
          </cell>
          <cell r="J178">
            <v>0</v>
          </cell>
          <cell r="K178">
            <v>0</v>
          </cell>
          <cell r="L178">
            <v>0</v>
          </cell>
          <cell r="M178">
            <v>0</v>
          </cell>
          <cell r="N178">
            <v>0</v>
          </cell>
          <cell r="O178">
            <v>0</v>
          </cell>
          <cell r="P178">
            <v>0</v>
          </cell>
          <cell r="Q178">
            <v>0</v>
          </cell>
        </row>
        <row r="179">
          <cell r="A179">
            <v>41139</v>
          </cell>
          <cell r="B179" t="str">
            <v>Rail Drayage Expenses - Intercompany</v>
          </cell>
          <cell r="E179">
            <v>0</v>
          </cell>
          <cell r="F179">
            <v>0</v>
          </cell>
          <cell r="G179">
            <v>0</v>
          </cell>
          <cell r="H179">
            <v>0</v>
          </cell>
          <cell r="I179">
            <v>0</v>
          </cell>
          <cell r="J179">
            <v>0</v>
          </cell>
          <cell r="K179">
            <v>0</v>
          </cell>
          <cell r="L179">
            <v>0</v>
          </cell>
          <cell r="M179">
            <v>0</v>
          </cell>
          <cell r="N179">
            <v>0</v>
          </cell>
          <cell r="O179">
            <v>0</v>
          </cell>
          <cell r="P179">
            <v>0</v>
          </cell>
          <cell r="Q179">
            <v>0</v>
          </cell>
        </row>
        <row r="180">
          <cell r="A180">
            <v>41141</v>
          </cell>
          <cell r="B180" t="str">
            <v>Truck Drayage Expenses</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v>41149</v>
          </cell>
          <cell r="B181" t="str">
            <v>Truck Drayage Expenses - Intercompany</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v>41151</v>
          </cell>
          <cell r="B182" t="str">
            <v>Intermodal Expenses</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v>41201</v>
          </cell>
          <cell r="B183" t="str">
            <v>Rebates and Revenue Sharing</v>
          </cell>
          <cell r="E183">
            <v>521936.87</v>
          </cell>
          <cell r="F183">
            <v>516837.5</v>
          </cell>
          <cell r="G183">
            <v>526589.43999999994</v>
          </cell>
          <cell r="H183">
            <v>507133.7</v>
          </cell>
          <cell r="I183">
            <v>514778.73</v>
          </cell>
          <cell r="J183">
            <v>520529.95</v>
          </cell>
          <cell r="K183">
            <v>523325.23</v>
          </cell>
          <cell r="L183">
            <v>525169.91</v>
          </cell>
          <cell r="M183">
            <v>526242.24</v>
          </cell>
          <cell r="N183">
            <v>522492.7</v>
          </cell>
          <cell r="O183">
            <v>519798.37</v>
          </cell>
          <cell r="P183">
            <v>519523.19</v>
          </cell>
          <cell r="Q183">
            <v>6244357.830000001</v>
          </cell>
        </row>
        <row r="184">
          <cell r="A184">
            <v>43001</v>
          </cell>
          <cell r="B184" t="str">
            <v>Taxes and Pass Thru Fees</v>
          </cell>
          <cell r="E184">
            <v>41543.1</v>
          </cell>
          <cell r="F184">
            <v>40952.97</v>
          </cell>
          <cell r="G184">
            <v>42462.54</v>
          </cell>
          <cell r="H184">
            <v>45489.33</v>
          </cell>
          <cell r="I184">
            <v>48581.71</v>
          </cell>
          <cell r="J184">
            <v>53321.59</v>
          </cell>
          <cell r="K184">
            <v>51875.89</v>
          </cell>
          <cell r="L184">
            <v>52096.88</v>
          </cell>
          <cell r="M184">
            <v>52109.83</v>
          </cell>
          <cell r="N184">
            <v>51665.29</v>
          </cell>
          <cell r="O184">
            <v>51559.19</v>
          </cell>
          <cell r="P184">
            <v>51703.040000000001</v>
          </cell>
          <cell r="Q184">
            <v>583361.3600000001</v>
          </cell>
        </row>
        <row r="185">
          <cell r="A185">
            <v>43002</v>
          </cell>
          <cell r="B185" t="str">
            <v>WUTC Taxes</v>
          </cell>
          <cell r="E185">
            <v>0</v>
          </cell>
          <cell r="F185">
            <v>0</v>
          </cell>
          <cell r="G185">
            <v>0</v>
          </cell>
          <cell r="H185">
            <v>0</v>
          </cell>
          <cell r="I185">
            <v>0</v>
          </cell>
          <cell r="J185">
            <v>0</v>
          </cell>
          <cell r="K185">
            <v>0</v>
          </cell>
          <cell r="L185">
            <v>0</v>
          </cell>
          <cell r="M185">
            <v>0</v>
          </cell>
          <cell r="N185">
            <v>0</v>
          </cell>
          <cell r="O185">
            <v>0</v>
          </cell>
          <cell r="P185">
            <v>0</v>
          </cell>
          <cell r="Q185">
            <v>0</v>
          </cell>
        </row>
        <row r="186">
          <cell r="A186">
            <v>43090</v>
          </cell>
          <cell r="B186" t="str">
            <v>Pass Through Expenses</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v>43099</v>
          </cell>
          <cell r="B187" t="str">
            <v>Pass Through Expenses Intercompany</v>
          </cell>
          <cell r="E187">
            <v>0</v>
          </cell>
          <cell r="F187">
            <v>0</v>
          </cell>
          <cell r="G187">
            <v>0</v>
          </cell>
          <cell r="H187">
            <v>0</v>
          </cell>
          <cell r="I187">
            <v>0</v>
          </cell>
          <cell r="J187">
            <v>0</v>
          </cell>
          <cell r="K187">
            <v>0</v>
          </cell>
          <cell r="L187">
            <v>0</v>
          </cell>
          <cell r="M187">
            <v>0</v>
          </cell>
          <cell r="N187">
            <v>0</v>
          </cell>
          <cell r="O187">
            <v>0</v>
          </cell>
          <cell r="P187">
            <v>0</v>
          </cell>
          <cell r="Q187">
            <v>0</v>
          </cell>
        </row>
        <row r="188">
          <cell r="A188" t="str">
            <v>Total Brokerage, Rebates and Taxes</v>
          </cell>
          <cell r="E188">
            <v>563479.97</v>
          </cell>
          <cell r="F188">
            <v>557790.47</v>
          </cell>
          <cell r="G188">
            <v>569051.98</v>
          </cell>
          <cell r="H188">
            <v>552801.42000000004</v>
          </cell>
          <cell r="I188">
            <v>563360.43999999994</v>
          </cell>
          <cell r="J188">
            <v>573851.54</v>
          </cell>
          <cell r="K188">
            <v>575201.12</v>
          </cell>
          <cell r="L188">
            <v>577266.79</v>
          </cell>
          <cell r="M188">
            <v>578352.06999999995</v>
          </cell>
          <cell r="N188">
            <v>574157.99</v>
          </cell>
          <cell r="O188">
            <v>571357.56000000006</v>
          </cell>
          <cell r="P188">
            <v>571226.23</v>
          </cell>
          <cell r="Q188">
            <v>6827897.580000001</v>
          </cell>
        </row>
        <row r="190">
          <cell r="A190" t="str">
            <v>Recycling Materials Expense</v>
          </cell>
        </row>
        <row r="191">
          <cell r="A191">
            <v>44161</v>
          </cell>
          <cell r="B191" t="str">
            <v>Cost of Materials - OCC</v>
          </cell>
          <cell r="E191">
            <v>2426.64</v>
          </cell>
          <cell r="F191">
            <v>2389.0700000000002</v>
          </cell>
          <cell r="G191">
            <v>2400.6</v>
          </cell>
          <cell r="H191">
            <v>2445.6799999999998</v>
          </cell>
          <cell r="I191">
            <v>2403.29</v>
          </cell>
          <cell r="J191">
            <v>2402.11</v>
          </cell>
          <cell r="K191">
            <v>437.67</v>
          </cell>
          <cell r="L191">
            <v>1356.93</v>
          </cell>
          <cell r="M191">
            <v>2409.56</v>
          </cell>
          <cell r="N191">
            <v>2530.52</v>
          </cell>
          <cell r="O191">
            <v>2633.11</v>
          </cell>
          <cell r="P191">
            <v>2651.26</v>
          </cell>
          <cell r="Q191">
            <v>26486.440000000002</v>
          </cell>
        </row>
        <row r="192">
          <cell r="A192">
            <v>44162</v>
          </cell>
          <cell r="B192" t="str">
            <v>Cost of Materials - ONP</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v>44163</v>
          </cell>
          <cell r="B193" t="str">
            <v>Cost of Materials - Other Paper</v>
          </cell>
          <cell r="E193">
            <v>0</v>
          </cell>
          <cell r="F193">
            <v>0</v>
          </cell>
          <cell r="G193">
            <v>0</v>
          </cell>
          <cell r="H193">
            <v>0</v>
          </cell>
          <cell r="I193">
            <v>0</v>
          </cell>
          <cell r="J193">
            <v>0</v>
          </cell>
          <cell r="K193">
            <v>0</v>
          </cell>
          <cell r="L193">
            <v>0</v>
          </cell>
          <cell r="M193">
            <v>0</v>
          </cell>
          <cell r="N193">
            <v>0</v>
          </cell>
          <cell r="O193">
            <v>0</v>
          </cell>
          <cell r="P193">
            <v>0</v>
          </cell>
          <cell r="Q193">
            <v>0</v>
          </cell>
        </row>
        <row r="194">
          <cell r="A194">
            <v>44164</v>
          </cell>
          <cell r="B194" t="str">
            <v>Cost of Materials - Aluminum</v>
          </cell>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v>44165</v>
          </cell>
          <cell r="B195" t="str">
            <v>Cost of Materials - Metal</v>
          </cell>
          <cell r="E195">
            <v>0</v>
          </cell>
          <cell r="F195">
            <v>0</v>
          </cell>
          <cell r="G195">
            <v>0</v>
          </cell>
          <cell r="H195">
            <v>0</v>
          </cell>
          <cell r="I195">
            <v>0</v>
          </cell>
          <cell r="J195">
            <v>0</v>
          </cell>
          <cell r="K195">
            <v>0</v>
          </cell>
          <cell r="L195">
            <v>0</v>
          </cell>
          <cell r="M195">
            <v>0</v>
          </cell>
          <cell r="N195">
            <v>0</v>
          </cell>
          <cell r="O195">
            <v>0</v>
          </cell>
          <cell r="P195">
            <v>0</v>
          </cell>
          <cell r="Q195">
            <v>0</v>
          </cell>
        </row>
        <row r="196">
          <cell r="A196">
            <v>44166</v>
          </cell>
          <cell r="B196" t="str">
            <v>Cost of Materials - Glass</v>
          </cell>
          <cell r="E196">
            <v>0</v>
          </cell>
          <cell r="F196">
            <v>0</v>
          </cell>
          <cell r="G196">
            <v>0</v>
          </cell>
          <cell r="H196">
            <v>0</v>
          </cell>
          <cell r="I196">
            <v>0</v>
          </cell>
          <cell r="J196">
            <v>0</v>
          </cell>
          <cell r="K196">
            <v>0</v>
          </cell>
          <cell r="L196">
            <v>0</v>
          </cell>
          <cell r="M196">
            <v>0</v>
          </cell>
          <cell r="N196">
            <v>0</v>
          </cell>
          <cell r="O196">
            <v>0</v>
          </cell>
          <cell r="P196">
            <v>0</v>
          </cell>
          <cell r="Q196">
            <v>0</v>
          </cell>
        </row>
        <row r="197">
          <cell r="A197">
            <v>44167</v>
          </cell>
          <cell r="B197" t="str">
            <v>Cost of Materials - Plastic</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v>44168</v>
          </cell>
          <cell r="B198" t="str">
            <v>Cost of Materials - Other Recyclables</v>
          </cell>
          <cell r="E198">
            <v>0</v>
          </cell>
          <cell r="F198">
            <v>8</v>
          </cell>
          <cell r="G198">
            <v>8</v>
          </cell>
          <cell r="H198">
            <v>0</v>
          </cell>
          <cell r="I198">
            <v>8</v>
          </cell>
          <cell r="J198">
            <v>0</v>
          </cell>
          <cell r="K198">
            <v>8</v>
          </cell>
          <cell r="L198">
            <v>7</v>
          </cell>
          <cell r="M198">
            <v>0</v>
          </cell>
          <cell r="N198">
            <v>7</v>
          </cell>
          <cell r="O198">
            <v>15</v>
          </cell>
          <cell r="P198">
            <v>8</v>
          </cell>
          <cell r="Q198">
            <v>69</v>
          </cell>
        </row>
        <row r="199">
          <cell r="A199">
            <v>44169</v>
          </cell>
          <cell r="B199" t="str">
            <v>Cost of Materials - Intercompany</v>
          </cell>
          <cell r="E199">
            <v>1793.25</v>
          </cell>
          <cell r="F199">
            <v>1711</v>
          </cell>
          <cell r="G199">
            <v>2209.37</v>
          </cell>
          <cell r="H199">
            <v>2644.25</v>
          </cell>
          <cell r="I199">
            <v>3170</v>
          </cell>
          <cell r="J199">
            <v>2275.25</v>
          </cell>
          <cell r="K199">
            <v>1660.5</v>
          </cell>
          <cell r="L199">
            <v>2033.7</v>
          </cell>
          <cell r="M199">
            <v>1648</v>
          </cell>
          <cell r="N199">
            <v>2091.5500000000002</v>
          </cell>
          <cell r="O199">
            <v>2223.8000000000002</v>
          </cell>
          <cell r="P199">
            <v>2182.25</v>
          </cell>
          <cell r="Q199">
            <v>25642.92</v>
          </cell>
        </row>
        <row r="200">
          <cell r="A200">
            <v>44261</v>
          </cell>
          <cell r="B200" t="str">
            <v>Cost of Materials - Organics</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v>44262</v>
          </cell>
          <cell r="B201" t="str">
            <v>Cost of Materials - Clean Wood</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A202">
            <v>44263</v>
          </cell>
          <cell r="B202" t="str">
            <v>Cost of Materials - Landscaping Materials</v>
          </cell>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Total Recycling Materials Expense</v>
          </cell>
          <cell r="E203">
            <v>4219.8899999999994</v>
          </cell>
          <cell r="F203">
            <v>4108.07</v>
          </cell>
          <cell r="G203">
            <v>4617.9699999999993</v>
          </cell>
          <cell r="H203">
            <v>5089.93</v>
          </cell>
          <cell r="I203">
            <v>5581.29</v>
          </cell>
          <cell r="J203">
            <v>4677.3600000000006</v>
          </cell>
          <cell r="K203">
            <v>2106.17</v>
          </cell>
          <cell r="L203">
            <v>3397.63</v>
          </cell>
          <cell r="M203">
            <v>4057.56</v>
          </cell>
          <cell r="N203">
            <v>4629.07</v>
          </cell>
          <cell r="O203">
            <v>4871.91</v>
          </cell>
          <cell r="P203">
            <v>4841.51</v>
          </cell>
          <cell r="Q203">
            <v>52198.36</v>
          </cell>
        </row>
        <row r="205">
          <cell r="A205" t="str">
            <v>Other Expense</v>
          </cell>
        </row>
        <row r="206">
          <cell r="A206">
            <v>47000</v>
          </cell>
          <cell r="B206" t="str">
            <v>Cost of Containers Sold</v>
          </cell>
          <cell r="E206">
            <v>0</v>
          </cell>
          <cell r="F206">
            <v>0</v>
          </cell>
          <cell r="G206">
            <v>0</v>
          </cell>
          <cell r="H206">
            <v>0</v>
          </cell>
          <cell r="I206">
            <v>0</v>
          </cell>
          <cell r="J206">
            <v>0</v>
          </cell>
          <cell r="K206">
            <v>0</v>
          </cell>
          <cell r="L206">
            <v>0</v>
          </cell>
          <cell r="M206">
            <v>0</v>
          </cell>
          <cell r="N206">
            <v>0</v>
          </cell>
          <cell r="O206">
            <v>0</v>
          </cell>
          <cell r="P206">
            <v>0</v>
          </cell>
          <cell r="Q206">
            <v>0</v>
          </cell>
        </row>
        <row r="207">
          <cell r="A207">
            <v>47001</v>
          </cell>
          <cell r="B207" t="str">
            <v>Cost of Equipment Sold</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v>47010</v>
          </cell>
          <cell r="B208" t="str">
            <v>Tire Processing Expenses</v>
          </cell>
          <cell r="E208">
            <v>0</v>
          </cell>
          <cell r="F208">
            <v>0</v>
          </cell>
          <cell r="G208">
            <v>0</v>
          </cell>
          <cell r="H208">
            <v>205.8</v>
          </cell>
          <cell r="I208">
            <v>0</v>
          </cell>
          <cell r="J208">
            <v>0</v>
          </cell>
          <cell r="K208">
            <v>0</v>
          </cell>
          <cell r="L208">
            <v>0</v>
          </cell>
          <cell r="M208">
            <v>0</v>
          </cell>
          <cell r="N208">
            <v>0</v>
          </cell>
          <cell r="O208">
            <v>0</v>
          </cell>
          <cell r="P208">
            <v>0</v>
          </cell>
          <cell r="Q208">
            <v>205.8</v>
          </cell>
        </row>
        <row r="209">
          <cell r="A209">
            <v>47019</v>
          </cell>
          <cell r="B209" t="str">
            <v>Tire Processing Expenses - Intercompany</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Total Other Expense</v>
          </cell>
          <cell r="E210">
            <v>0</v>
          </cell>
          <cell r="F210">
            <v>0</v>
          </cell>
          <cell r="G210">
            <v>0</v>
          </cell>
          <cell r="H210">
            <v>205.8</v>
          </cell>
          <cell r="I210">
            <v>0</v>
          </cell>
          <cell r="J210">
            <v>0</v>
          </cell>
          <cell r="K210">
            <v>0</v>
          </cell>
          <cell r="L210">
            <v>0</v>
          </cell>
          <cell r="M210">
            <v>0</v>
          </cell>
          <cell r="N210">
            <v>0</v>
          </cell>
          <cell r="O210">
            <v>0</v>
          </cell>
          <cell r="P210">
            <v>0</v>
          </cell>
          <cell r="Q210">
            <v>205.8</v>
          </cell>
        </row>
        <row r="212">
          <cell r="A212" t="str">
            <v>Total Revenue Reductions</v>
          </cell>
          <cell r="E212">
            <v>1189721.74</v>
          </cell>
          <cell r="F212">
            <v>1141626.44</v>
          </cell>
          <cell r="G212">
            <v>1253517.81</v>
          </cell>
          <cell r="H212">
            <v>1214626.3900000001</v>
          </cell>
          <cell r="I212">
            <v>1217523.1600000001</v>
          </cell>
          <cell r="J212">
            <v>1297699.3500000001</v>
          </cell>
          <cell r="K212">
            <v>1256025.1800000002</v>
          </cell>
          <cell r="L212">
            <v>1254105.69</v>
          </cell>
          <cell r="M212">
            <v>1269065.3700000001</v>
          </cell>
          <cell r="N212">
            <v>1221565.4399999999</v>
          </cell>
          <cell r="O212">
            <v>1258666.6400000001</v>
          </cell>
          <cell r="P212">
            <v>1270391.3700000001</v>
          </cell>
          <cell r="Q212">
            <v>14844534.580000002</v>
          </cell>
        </row>
        <row r="214">
          <cell r="A214" t="str">
            <v>Net Revenue</v>
          </cell>
          <cell r="E214">
            <v>1649704.8499999999</v>
          </cell>
          <cell r="F214">
            <v>1670090.42</v>
          </cell>
          <cell r="G214">
            <v>1660254.0099999998</v>
          </cell>
          <cell r="H214">
            <v>1709411.48</v>
          </cell>
          <cell r="I214">
            <v>1713337.4899999993</v>
          </cell>
          <cell r="J214">
            <v>1707541.0700000003</v>
          </cell>
          <cell r="K214">
            <v>1724323.2199999993</v>
          </cell>
          <cell r="L214">
            <v>1700976.4799999995</v>
          </cell>
          <cell r="M214">
            <v>1726553.38</v>
          </cell>
          <cell r="N214">
            <v>1737484.1700000004</v>
          </cell>
          <cell r="O214">
            <v>1724550.3099999996</v>
          </cell>
          <cell r="P214">
            <v>1708899.85</v>
          </cell>
          <cell r="Q214">
            <v>20433126.73</v>
          </cell>
        </row>
        <row r="216">
          <cell r="A216" t="str">
            <v>Cost of Operations</v>
          </cell>
        </row>
        <row r="217">
          <cell r="A217" t="str">
            <v>Labor</v>
          </cell>
        </row>
        <row r="218">
          <cell r="A218">
            <v>50010</v>
          </cell>
          <cell r="B218" t="str">
            <v>Salaries</v>
          </cell>
          <cell r="E218">
            <v>0</v>
          </cell>
          <cell r="F218">
            <v>0</v>
          </cell>
          <cell r="G218">
            <v>0</v>
          </cell>
          <cell r="H218">
            <v>0</v>
          </cell>
          <cell r="I218">
            <v>0</v>
          </cell>
          <cell r="J218">
            <v>0</v>
          </cell>
          <cell r="K218">
            <v>0</v>
          </cell>
          <cell r="L218">
            <v>0</v>
          </cell>
          <cell r="M218">
            <v>0</v>
          </cell>
          <cell r="N218">
            <v>0</v>
          </cell>
          <cell r="O218">
            <v>0</v>
          </cell>
          <cell r="P218">
            <v>0</v>
          </cell>
          <cell r="Q218">
            <v>0</v>
          </cell>
        </row>
        <row r="219">
          <cell r="A219">
            <v>50020</v>
          </cell>
          <cell r="B219" t="str">
            <v>Wages Regular</v>
          </cell>
          <cell r="E219">
            <v>164883.42000000001</v>
          </cell>
          <cell r="F219">
            <v>163593.57</v>
          </cell>
          <cell r="G219">
            <v>188109.33</v>
          </cell>
          <cell r="H219">
            <v>179849.71</v>
          </cell>
          <cell r="I219">
            <v>172347.9</v>
          </cell>
          <cell r="J219">
            <v>187859.47</v>
          </cell>
          <cell r="K219">
            <v>178348.24</v>
          </cell>
          <cell r="L219">
            <v>182091.36</v>
          </cell>
          <cell r="M219">
            <v>176392.37000000002</v>
          </cell>
          <cell r="N219">
            <v>178231.65999999997</v>
          </cell>
          <cell r="O219">
            <v>171402.89</v>
          </cell>
          <cell r="P219">
            <v>200565.78999999998</v>
          </cell>
          <cell r="Q219">
            <v>2143675.71</v>
          </cell>
        </row>
        <row r="220">
          <cell r="A220">
            <v>50025</v>
          </cell>
          <cell r="B220" t="str">
            <v>Wages O.T.</v>
          </cell>
          <cell r="E220">
            <v>32984.839999999997</v>
          </cell>
          <cell r="F220">
            <v>9544.4</v>
          </cell>
          <cell r="G220">
            <v>22471.78</v>
          </cell>
          <cell r="H220">
            <v>31363.030000000002</v>
          </cell>
          <cell r="I220">
            <v>49805.09</v>
          </cell>
          <cell r="J220">
            <v>35207.21</v>
          </cell>
          <cell r="K220">
            <v>36825.21</v>
          </cell>
          <cell r="L220">
            <v>33200.26</v>
          </cell>
          <cell r="M220">
            <v>40758.67</v>
          </cell>
          <cell r="N220">
            <v>31022.81</v>
          </cell>
          <cell r="O220">
            <v>51285.26</v>
          </cell>
          <cell r="P220">
            <v>33854.409999999996</v>
          </cell>
          <cell r="Q220">
            <v>408322.97</v>
          </cell>
        </row>
        <row r="221">
          <cell r="A221">
            <v>50035</v>
          </cell>
          <cell r="B221" t="str">
            <v>Safety Bonuses</v>
          </cell>
          <cell r="E221">
            <v>4800</v>
          </cell>
          <cell r="F221">
            <v>4800</v>
          </cell>
          <cell r="G221">
            <v>4800</v>
          </cell>
          <cell r="H221">
            <v>4800</v>
          </cell>
          <cell r="I221">
            <v>5550</v>
          </cell>
          <cell r="J221">
            <v>5550</v>
          </cell>
          <cell r="K221">
            <v>5550</v>
          </cell>
          <cell r="L221">
            <v>5550</v>
          </cell>
          <cell r="M221">
            <v>3500</v>
          </cell>
          <cell r="N221">
            <v>3500</v>
          </cell>
          <cell r="O221">
            <v>4800</v>
          </cell>
          <cell r="P221">
            <v>-8000</v>
          </cell>
          <cell r="Q221">
            <v>45200</v>
          </cell>
        </row>
        <row r="222">
          <cell r="A222">
            <v>50036</v>
          </cell>
          <cell r="B222" t="str">
            <v>Other Bonus/Commission - Non-Safety</v>
          </cell>
          <cell r="E222">
            <v>0</v>
          </cell>
          <cell r="F222">
            <v>0</v>
          </cell>
          <cell r="G222">
            <v>0</v>
          </cell>
          <cell r="H222">
            <v>0</v>
          </cell>
          <cell r="I222">
            <v>0</v>
          </cell>
          <cell r="J222">
            <v>0</v>
          </cell>
          <cell r="K222">
            <v>0</v>
          </cell>
          <cell r="L222">
            <v>0</v>
          </cell>
          <cell r="M222">
            <v>0</v>
          </cell>
          <cell r="N222">
            <v>0</v>
          </cell>
          <cell r="O222">
            <v>0</v>
          </cell>
          <cell r="P222">
            <v>0</v>
          </cell>
          <cell r="Q222">
            <v>0</v>
          </cell>
        </row>
        <row r="223">
          <cell r="A223">
            <v>50045</v>
          </cell>
          <cell r="B223" t="str">
            <v>Contract Labor</v>
          </cell>
          <cell r="E223">
            <v>0</v>
          </cell>
          <cell r="F223">
            <v>0</v>
          </cell>
          <cell r="G223">
            <v>0</v>
          </cell>
          <cell r="H223">
            <v>0</v>
          </cell>
          <cell r="I223">
            <v>0</v>
          </cell>
          <cell r="J223">
            <v>0</v>
          </cell>
          <cell r="K223">
            <v>4788.33</v>
          </cell>
          <cell r="L223">
            <v>3663.38</v>
          </cell>
          <cell r="M223">
            <v>2786.12</v>
          </cell>
          <cell r="N223">
            <v>7835.02</v>
          </cell>
          <cell r="O223">
            <v>2360.66</v>
          </cell>
          <cell r="P223">
            <v>120.48</v>
          </cell>
          <cell r="Q223">
            <v>21553.989999999998</v>
          </cell>
        </row>
        <row r="224">
          <cell r="A224">
            <v>50050</v>
          </cell>
          <cell r="B224" t="str">
            <v>Payroll Taxes</v>
          </cell>
          <cell r="E224">
            <v>25189.960000000003</v>
          </cell>
          <cell r="F224">
            <v>18251.73</v>
          </cell>
          <cell r="G224">
            <v>20679.02</v>
          </cell>
          <cell r="H224">
            <v>21039.350000000002</v>
          </cell>
          <cell r="I224">
            <v>21060.63</v>
          </cell>
          <cell r="J224">
            <v>22770.019999999997</v>
          </cell>
          <cell r="K224">
            <v>23082.989999999998</v>
          </cell>
          <cell r="L224">
            <v>21413.860000000004</v>
          </cell>
          <cell r="M224">
            <v>22297.15</v>
          </cell>
          <cell r="N224">
            <v>19721.989999999998</v>
          </cell>
          <cell r="O224">
            <v>24041.16</v>
          </cell>
          <cell r="P224">
            <v>17044.59</v>
          </cell>
          <cell r="Q224">
            <v>256592.45</v>
          </cell>
        </row>
        <row r="225">
          <cell r="A225">
            <v>50060</v>
          </cell>
          <cell r="B225" t="str">
            <v>Group Insurance</v>
          </cell>
          <cell r="E225">
            <v>-52</v>
          </cell>
          <cell r="F225">
            <v>52</v>
          </cell>
          <cell r="G225">
            <v>400</v>
          </cell>
          <cell r="H225">
            <v>400</v>
          </cell>
          <cell r="I225">
            <v>400</v>
          </cell>
          <cell r="J225">
            <v>400</v>
          </cell>
          <cell r="K225">
            <v>400.77</v>
          </cell>
          <cell r="L225">
            <v>348</v>
          </cell>
          <cell r="M225">
            <v>400</v>
          </cell>
          <cell r="N225">
            <v>400</v>
          </cell>
          <cell r="O225">
            <v>1.54</v>
          </cell>
          <cell r="P225">
            <v>-913.13</v>
          </cell>
          <cell r="Q225">
            <v>2237.1799999999998</v>
          </cell>
        </row>
        <row r="226">
          <cell r="A226">
            <v>50065</v>
          </cell>
          <cell r="B226" t="str">
            <v>Vacation Pay</v>
          </cell>
          <cell r="E226">
            <v>19746.13</v>
          </cell>
          <cell r="F226">
            <v>10715.919999999998</v>
          </cell>
          <cell r="G226">
            <v>10164.220000000001</v>
          </cell>
          <cell r="H226">
            <v>13775.17</v>
          </cell>
          <cell r="I226">
            <v>12214.41</v>
          </cell>
          <cell r="J226">
            <v>9839.7799999999988</v>
          </cell>
          <cell r="K226">
            <v>16829.84</v>
          </cell>
          <cell r="L226">
            <v>10619.08</v>
          </cell>
          <cell r="M226">
            <v>20174.8</v>
          </cell>
          <cell r="N226">
            <v>7964.8900000000012</v>
          </cell>
          <cell r="O226">
            <v>28346.93</v>
          </cell>
          <cell r="P226">
            <v>21322.129999999997</v>
          </cell>
          <cell r="Q226">
            <v>181713.30000000002</v>
          </cell>
        </row>
        <row r="227">
          <cell r="A227">
            <v>50070</v>
          </cell>
          <cell r="B227" t="str">
            <v>Sick Pay</v>
          </cell>
          <cell r="E227">
            <v>0</v>
          </cell>
          <cell r="F227">
            <v>0</v>
          </cell>
          <cell r="G227">
            <v>0</v>
          </cell>
          <cell r="H227">
            <v>0</v>
          </cell>
          <cell r="I227">
            <v>0</v>
          </cell>
          <cell r="J227">
            <v>0</v>
          </cell>
          <cell r="K227">
            <v>0</v>
          </cell>
          <cell r="L227">
            <v>0</v>
          </cell>
          <cell r="M227">
            <v>0</v>
          </cell>
          <cell r="N227">
            <v>0</v>
          </cell>
          <cell r="O227">
            <v>0</v>
          </cell>
          <cell r="P227">
            <v>0</v>
          </cell>
          <cell r="Q227">
            <v>0</v>
          </cell>
        </row>
        <row r="228">
          <cell r="A228">
            <v>50086</v>
          </cell>
          <cell r="B228" t="str">
            <v>Safety and Training</v>
          </cell>
          <cell r="E228">
            <v>157.5</v>
          </cell>
          <cell r="F228">
            <v>172.5</v>
          </cell>
          <cell r="G228">
            <v>808.28</v>
          </cell>
          <cell r="H228">
            <v>-442.5</v>
          </cell>
          <cell r="I228">
            <v>965.32</v>
          </cell>
          <cell r="J228">
            <v>0</v>
          </cell>
          <cell r="K228">
            <v>0</v>
          </cell>
          <cell r="L228">
            <v>0</v>
          </cell>
          <cell r="M228">
            <v>25</v>
          </cell>
          <cell r="N228">
            <v>675</v>
          </cell>
          <cell r="O228">
            <v>0</v>
          </cell>
          <cell r="P228">
            <v>0</v>
          </cell>
          <cell r="Q228">
            <v>2361.1</v>
          </cell>
        </row>
        <row r="229">
          <cell r="A229">
            <v>50087</v>
          </cell>
          <cell r="B229" t="str">
            <v>Drug Testing</v>
          </cell>
          <cell r="E229">
            <v>60</v>
          </cell>
          <cell r="F229">
            <v>294</v>
          </cell>
          <cell r="G229">
            <v>180</v>
          </cell>
          <cell r="H229">
            <v>60</v>
          </cell>
          <cell r="I229">
            <v>180</v>
          </cell>
          <cell r="J229">
            <v>0</v>
          </cell>
          <cell r="K229">
            <v>660</v>
          </cell>
          <cell r="L229">
            <v>180</v>
          </cell>
          <cell r="M229">
            <v>480</v>
          </cell>
          <cell r="N229">
            <v>360</v>
          </cell>
          <cell r="O229">
            <v>180</v>
          </cell>
          <cell r="P229">
            <v>120</v>
          </cell>
          <cell r="Q229">
            <v>2754</v>
          </cell>
        </row>
        <row r="230">
          <cell r="A230">
            <v>50090</v>
          </cell>
          <cell r="B230" t="str">
            <v>Uniforms</v>
          </cell>
          <cell r="E230">
            <v>4074.6600000000003</v>
          </cell>
          <cell r="F230">
            <v>3623.04</v>
          </cell>
          <cell r="G230">
            <v>5198.9500000000007</v>
          </cell>
          <cell r="H230">
            <v>3689.49</v>
          </cell>
          <cell r="I230">
            <v>10448.56</v>
          </cell>
          <cell r="J230">
            <v>4504.9699999999993</v>
          </cell>
          <cell r="K230">
            <v>4758.2000000000007</v>
          </cell>
          <cell r="L230">
            <v>10818.759999999998</v>
          </cell>
          <cell r="M230">
            <v>4750.04</v>
          </cell>
          <cell r="N230">
            <v>7936.8100000000013</v>
          </cell>
          <cell r="O230">
            <v>4016.29</v>
          </cell>
          <cell r="P230">
            <v>3616.1000000000004</v>
          </cell>
          <cell r="Q230">
            <v>67435.87</v>
          </cell>
        </row>
        <row r="231">
          <cell r="A231">
            <v>50115</v>
          </cell>
          <cell r="B231" t="str">
            <v>Pension and Profit Sharing</v>
          </cell>
          <cell r="E231">
            <v>28983.06</v>
          </cell>
          <cell r="F231">
            <v>25738.78</v>
          </cell>
          <cell r="G231">
            <v>27512.51</v>
          </cell>
          <cell r="H231">
            <v>29149.510000000002</v>
          </cell>
          <cell r="I231">
            <v>28747.71</v>
          </cell>
          <cell r="J231">
            <v>30320.410000000003</v>
          </cell>
          <cell r="K231">
            <v>30592.95</v>
          </cell>
          <cell r="L231">
            <v>30361.019999999997</v>
          </cell>
          <cell r="M231">
            <v>30798.07</v>
          </cell>
          <cell r="N231">
            <v>28965.410000000003</v>
          </cell>
          <cell r="O231">
            <v>29195.13</v>
          </cell>
          <cell r="P231">
            <v>27681.32</v>
          </cell>
          <cell r="Q231">
            <v>348045.87999999995</v>
          </cell>
        </row>
        <row r="232">
          <cell r="A232">
            <v>50116</v>
          </cell>
          <cell r="B232" t="str">
            <v>Union Benefit Expense</v>
          </cell>
          <cell r="E232">
            <v>75002.37000000001</v>
          </cell>
          <cell r="F232">
            <v>76004.59</v>
          </cell>
          <cell r="G232">
            <v>72736.17</v>
          </cell>
          <cell r="H232">
            <v>70560.600000000006</v>
          </cell>
          <cell r="I232">
            <v>73715.539999999994</v>
          </cell>
          <cell r="J232">
            <v>76036.11</v>
          </cell>
          <cell r="K232">
            <v>76033.8</v>
          </cell>
          <cell r="L232">
            <v>76047.17</v>
          </cell>
          <cell r="M232">
            <v>75995.589999999982</v>
          </cell>
          <cell r="N232">
            <v>77106.5</v>
          </cell>
          <cell r="O232">
            <v>74405.170000000013</v>
          </cell>
          <cell r="P232">
            <v>74519.92</v>
          </cell>
          <cell r="Q232">
            <v>898163.53</v>
          </cell>
        </row>
        <row r="233">
          <cell r="A233">
            <v>50117</v>
          </cell>
          <cell r="B233" t="str">
            <v>Union Pension</v>
          </cell>
          <cell r="E233">
            <v>0</v>
          </cell>
          <cell r="F233">
            <v>0</v>
          </cell>
          <cell r="G233">
            <v>0</v>
          </cell>
          <cell r="H233">
            <v>0</v>
          </cell>
          <cell r="I233">
            <v>0</v>
          </cell>
          <cell r="J233">
            <v>0</v>
          </cell>
          <cell r="K233">
            <v>0</v>
          </cell>
          <cell r="L233">
            <v>0</v>
          </cell>
          <cell r="M233">
            <v>0</v>
          </cell>
          <cell r="N233">
            <v>0</v>
          </cell>
          <cell r="O233">
            <v>0</v>
          </cell>
          <cell r="P233">
            <v>0</v>
          </cell>
          <cell r="Q233">
            <v>0</v>
          </cell>
        </row>
        <row r="234">
          <cell r="A234">
            <v>50148</v>
          </cell>
          <cell r="B234" t="str">
            <v>Allocated Exp In - District</v>
          </cell>
          <cell r="E234">
            <v>0</v>
          </cell>
          <cell r="F234">
            <v>0</v>
          </cell>
          <cell r="G234">
            <v>0</v>
          </cell>
          <cell r="H234">
            <v>0</v>
          </cell>
          <cell r="I234">
            <v>0</v>
          </cell>
          <cell r="J234">
            <v>0</v>
          </cell>
          <cell r="K234">
            <v>0</v>
          </cell>
          <cell r="L234">
            <v>0</v>
          </cell>
          <cell r="M234">
            <v>0</v>
          </cell>
          <cell r="N234">
            <v>0</v>
          </cell>
          <cell r="O234">
            <v>0</v>
          </cell>
          <cell r="P234">
            <v>0</v>
          </cell>
          <cell r="Q234">
            <v>0</v>
          </cell>
        </row>
        <row r="235">
          <cell r="A235">
            <v>50149</v>
          </cell>
          <cell r="B235" t="str">
            <v>Allocated Exp In Out - District</v>
          </cell>
          <cell r="E235">
            <v>0</v>
          </cell>
          <cell r="F235">
            <v>0</v>
          </cell>
          <cell r="G235">
            <v>0</v>
          </cell>
          <cell r="H235">
            <v>0</v>
          </cell>
          <cell r="I235">
            <v>0</v>
          </cell>
          <cell r="J235">
            <v>0</v>
          </cell>
          <cell r="K235">
            <v>0</v>
          </cell>
          <cell r="L235">
            <v>0</v>
          </cell>
          <cell r="M235">
            <v>0</v>
          </cell>
          <cell r="N235">
            <v>0</v>
          </cell>
          <cell r="O235">
            <v>0</v>
          </cell>
          <cell r="P235">
            <v>0</v>
          </cell>
          <cell r="Q235">
            <v>0</v>
          </cell>
        </row>
        <row r="236">
          <cell r="A236">
            <v>50335</v>
          </cell>
          <cell r="B236" t="str">
            <v>Miscellaneous</v>
          </cell>
          <cell r="E236">
            <v>0</v>
          </cell>
          <cell r="F236">
            <v>0</v>
          </cell>
          <cell r="G236">
            <v>0</v>
          </cell>
          <cell r="H236">
            <v>0</v>
          </cell>
          <cell r="I236">
            <v>0</v>
          </cell>
          <cell r="J236">
            <v>0</v>
          </cell>
          <cell r="K236">
            <v>0</v>
          </cell>
          <cell r="L236">
            <v>0</v>
          </cell>
          <cell r="M236">
            <v>0</v>
          </cell>
          <cell r="N236">
            <v>0</v>
          </cell>
          <cell r="O236">
            <v>0</v>
          </cell>
          <cell r="P236">
            <v>0</v>
          </cell>
          <cell r="Q236">
            <v>0</v>
          </cell>
        </row>
        <row r="237">
          <cell r="A237">
            <v>50900</v>
          </cell>
          <cell r="B237" t="str">
            <v>Capitalized Costs</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A238">
            <v>50998</v>
          </cell>
          <cell r="B238" t="str">
            <v>Allocation Out - District</v>
          </cell>
          <cell r="E238">
            <v>0</v>
          </cell>
          <cell r="F238">
            <v>0</v>
          </cell>
          <cell r="G238">
            <v>0</v>
          </cell>
          <cell r="H238">
            <v>0</v>
          </cell>
          <cell r="I238">
            <v>0</v>
          </cell>
          <cell r="J238">
            <v>0</v>
          </cell>
          <cell r="K238">
            <v>0</v>
          </cell>
          <cell r="L238">
            <v>0</v>
          </cell>
          <cell r="M238">
            <v>0</v>
          </cell>
          <cell r="N238">
            <v>0</v>
          </cell>
          <cell r="O238">
            <v>0</v>
          </cell>
          <cell r="P238">
            <v>0</v>
          </cell>
          <cell r="Q238">
            <v>0</v>
          </cell>
        </row>
        <row r="239">
          <cell r="A239">
            <v>50999</v>
          </cell>
          <cell r="B239" t="str">
            <v>Allocation Out - Out District</v>
          </cell>
          <cell r="E239">
            <v>0</v>
          </cell>
          <cell r="F239">
            <v>0</v>
          </cell>
          <cell r="G239">
            <v>0</v>
          </cell>
          <cell r="H239">
            <v>0</v>
          </cell>
          <cell r="I239">
            <v>0</v>
          </cell>
          <cell r="J239">
            <v>0</v>
          </cell>
          <cell r="K239">
            <v>0</v>
          </cell>
          <cell r="L239">
            <v>0</v>
          </cell>
          <cell r="M239">
            <v>0</v>
          </cell>
          <cell r="N239">
            <v>0</v>
          </cell>
          <cell r="O239">
            <v>0</v>
          </cell>
          <cell r="P239">
            <v>0</v>
          </cell>
          <cell r="Q239">
            <v>0</v>
          </cell>
        </row>
        <row r="240">
          <cell r="A240" t="str">
            <v>Total Labor</v>
          </cell>
          <cell r="E240">
            <v>355829.94</v>
          </cell>
          <cell r="F240">
            <v>312790.53000000003</v>
          </cell>
          <cell r="G240">
            <v>353060.25999999995</v>
          </cell>
          <cell r="H240">
            <v>354244.36</v>
          </cell>
          <cell r="I240">
            <v>375435.16</v>
          </cell>
          <cell r="J240">
            <v>372487.97</v>
          </cell>
          <cell r="K240">
            <v>377870.32999999996</v>
          </cell>
          <cell r="L240">
            <v>374292.89</v>
          </cell>
          <cell r="M240">
            <v>378357.81</v>
          </cell>
          <cell r="N240">
            <v>363720.08999999997</v>
          </cell>
          <cell r="O240">
            <v>390035.03</v>
          </cell>
          <cell r="P240">
            <v>369931.60999999993</v>
          </cell>
          <cell r="Q240">
            <v>4378055.9800000004</v>
          </cell>
        </row>
        <row r="242">
          <cell r="A242" t="str">
            <v>Truck Fixed Expenses</v>
          </cell>
        </row>
        <row r="243">
          <cell r="A243">
            <v>51148</v>
          </cell>
          <cell r="B243" t="str">
            <v>Allocation In - District</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v>51149</v>
          </cell>
          <cell r="B244" t="str">
            <v>Allocation In - Out District</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v>51175</v>
          </cell>
          <cell r="B245" t="str">
            <v>Equipment/Vehicle Rental</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v>51275</v>
          </cell>
          <cell r="B246" t="str">
            <v>Property Taxes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v>51295</v>
          </cell>
          <cell r="B247" t="str">
            <v>Licenses</v>
          </cell>
          <cell r="E247">
            <v>7094.03</v>
          </cell>
          <cell r="F247">
            <v>5283.39</v>
          </cell>
          <cell r="G247">
            <v>6038.79</v>
          </cell>
          <cell r="H247">
            <v>6260.76</v>
          </cell>
          <cell r="I247">
            <v>7130.37</v>
          </cell>
          <cell r="J247">
            <v>6495.12</v>
          </cell>
          <cell r="K247">
            <v>7155.12</v>
          </cell>
          <cell r="L247">
            <v>8517.26</v>
          </cell>
          <cell r="M247">
            <v>6025.42</v>
          </cell>
          <cell r="N247">
            <v>6730.71</v>
          </cell>
          <cell r="O247">
            <v>6040.84</v>
          </cell>
          <cell r="P247">
            <v>7017.82</v>
          </cell>
          <cell r="Q247">
            <v>79789.63</v>
          </cell>
        </row>
        <row r="248">
          <cell r="A248">
            <v>51335</v>
          </cell>
          <cell r="B248" t="str">
            <v>Miscellaneous</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v>51998</v>
          </cell>
          <cell r="B249" t="str">
            <v>Allocation Out - District</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A250">
            <v>51999</v>
          </cell>
          <cell r="B250" t="str">
            <v>Allocation Out - Out District</v>
          </cell>
          <cell r="E250">
            <v>0</v>
          </cell>
          <cell r="F250">
            <v>0</v>
          </cell>
          <cell r="G250">
            <v>0</v>
          </cell>
          <cell r="H250">
            <v>0</v>
          </cell>
          <cell r="I250">
            <v>0</v>
          </cell>
          <cell r="J250">
            <v>0</v>
          </cell>
          <cell r="K250">
            <v>0</v>
          </cell>
          <cell r="L250">
            <v>0</v>
          </cell>
          <cell r="M250">
            <v>0</v>
          </cell>
          <cell r="N250">
            <v>0</v>
          </cell>
          <cell r="O250">
            <v>0</v>
          </cell>
          <cell r="P250">
            <v>0</v>
          </cell>
          <cell r="Q250">
            <v>0</v>
          </cell>
        </row>
        <row r="251">
          <cell r="A251" t="str">
            <v>Total Truck Fixed Expenses</v>
          </cell>
          <cell r="E251">
            <v>7094.03</v>
          </cell>
          <cell r="F251">
            <v>5283.39</v>
          </cell>
          <cell r="G251">
            <v>6038.79</v>
          </cell>
          <cell r="H251">
            <v>6260.76</v>
          </cell>
          <cell r="I251">
            <v>7130.37</v>
          </cell>
          <cell r="J251">
            <v>6495.12</v>
          </cell>
          <cell r="K251">
            <v>7155.12</v>
          </cell>
          <cell r="L251">
            <v>8517.26</v>
          </cell>
          <cell r="M251">
            <v>6025.42</v>
          </cell>
          <cell r="N251">
            <v>6730.71</v>
          </cell>
          <cell r="O251">
            <v>6040.84</v>
          </cell>
          <cell r="P251">
            <v>7017.82</v>
          </cell>
          <cell r="Q251">
            <v>79789.63</v>
          </cell>
        </row>
        <row r="253">
          <cell r="A253" t="str">
            <v>Truck Variable Expenses</v>
          </cell>
        </row>
        <row r="254">
          <cell r="A254">
            <v>52010</v>
          </cell>
          <cell r="B254" t="str">
            <v>Salaries</v>
          </cell>
          <cell r="E254">
            <v>0</v>
          </cell>
          <cell r="F254">
            <v>0</v>
          </cell>
          <cell r="G254">
            <v>0</v>
          </cell>
          <cell r="H254">
            <v>0</v>
          </cell>
          <cell r="I254">
            <v>0</v>
          </cell>
          <cell r="J254">
            <v>0</v>
          </cell>
          <cell r="K254">
            <v>0</v>
          </cell>
          <cell r="L254">
            <v>0</v>
          </cell>
          <cell r="M254">
            <v>0</v>
          </cell>
          <cell r="N254">
            <v>0</v>
          </cell>
          <cell r="O254">
            <v>0</v>
          </cell>
          <cell r="P254">
            <v>0</v>
          </cell>
          <cell r="Q254">
            <v>0</v>
          </cell>
        </row>
        <row r="255">
          <cell r="A255">
            <v>52020</v>
          </cell>
          <cell r="B255" t="str">
            <v>Wages Regular</v>
          </cell>
          <cell r="E255">
            <v>41831.43</v>
          </cell>
          <cell r="F255">
            <v>31547.360000000001</v>
          </cell>
          <cell r="G255">
            <v>41785.230000000003</v>
          </cell>
          <cell r="H255">
            <v>41270.26</v>
          </cell>
          <cell r="I255">
            <v>32339.71</v>
          </cell>
          <cell r="J255">
            <v>31241.200000000001</v>
          </cell>
          <cell r="K255">
            <v>37276.75</v>
          </cell>
          <cell r="L255">
            <v>38079.120000000003</v>
          </cell>
          <cell r="M255">
            <v>35899.410000000003</v>
          </cell>
          <cell r="N255">
            <v>39332.589999999997</v>
          </cell>
          <cell r="O255">
            <v>37890.239999999998</v>
          </cell>
          <cell r="P255">
            <v>44055.94</v>
          </cell>
          <cell r="Q255">
            <v>452549.24000000005</v>
          </cell>
        </row>
        <row r="256">
          <cell r="A256">
            <v>52025</v>
          </cell>
          <cell r="B256" t="str">
            <v>Wages O.T.</v>
          </cell>
          <cell r="E256">
            <v>7524.35</v>
          </cell>
          <cell r="F256">
            <v>4047.27</v>
          </cell>
          <cell r="G256">
            <v>4760.2299999999996</v>
          </cell>
          <cell r="H256">
            <v>4152.5200000000004</v>
          </cell>
          <cell r="I256">
            <v>5808.01</v>
          </cell>
          <cell r="J256">
            <v>4035.92</v>
          </cell>
          <cell r="K256">
            <v>11119.38</v>
          </cell>
          <cell r="L256">
            <v>2971.58</v>
          </cell>
          <cell r="M256">
            <v>6964.42</v>
          </cell>
          <cell r="N256">
            <v>4824.8500000000004</v>
          </cell>
          <cell r="O256">
            <v>7793.34</v>
          </cell>
          <cell r="P256">
            <v>5555.18</v>
          </cell>
          <cell r="Q256">
            <v>69557.049999999988</v>
          </cell>
        </row>
        <row r="257">
          <cell r="A257">
            <v>52035</v>
          </cell>
          <cell r="B257" t="str">
            <v>Safety Bonuses</v>
          </cell>
          <cell r="E257">
            <v>1250</v>
          </cell>
          <cell r="F257">
            <v>1250</v>
          </cell>
          <cell r="G257">
            <v>1250</v>
          </cell>
          <cell r="H257">
            <v>1250</v>
          </cell>
          <cell r="I257">
            <v>2000</v>
          </cell>
          <cell r="J257">
            <v>2000</v>
          </cell>
          <cell r="K257">
            <v>2000</v>
          </cell>
          <cell r="L257">
            <v>2000</v>
          </cell>
          <cell r="M257">
            <v>1000</v>
          </cell>
          <cell r="N257">
            <v>1000</v>
          </cell>
          <cell r="O257">
            <v>1200</v>
          </cell>
          <cell r="P257">
            <v>-2000</v>
          </cell>
          <cell r="Q257">
            <v>14200</v>
          </cell>
        </row>
        <row r="258">
          <cell r="A258">
            <v>52036</v>
          </cell>
          <cell r="B258" t="str">
            <v>Other Bonus/Commission - Non-Safety</v>
          </cell>
          <cell r="E258">
            <v>0</v>
          </cell>
          <cell r="F258">
            <v>0</v>
          </cell>
          <cell r="G258">
            <v>0</v>
          </cell>
          <cell r="H258">
            <v>0</v>
          </cell>
          <cell r="I258">
            <v>0</v>
          </cell>
          <cell r="J258">
            <v>0</v>
          </cell>
          <cell r="K258">
            <v>0</v>
          </cell>
          <cell r="L258">
            <v>0</v>
          </cell>
          <cell r="M258">
            <v>0</v>
          </cell>
          <cell r="N258">
            <v>0</v>
          </cell>
          <cell r="O258">
            <v>0</v>
          </cell>
          <cell r="P258">
            <v>0</v>
          </cell>
          <cell r="Q258">
            <v>0</v>
          </cell>
        </row>
        <row r="259">
          <cell r="A259">
            <v>52045</v>
          </cell>
          <cell r="B259" t="str">
            <v>Contract Labor</v>
          </cell>
          <cell r="E259">
            <v>0</v>
          </cell>
          <cell r="F259">
            <v>0</v>
          </cell>
          <cell r="G259">
            <v>0</v>
          </cell>
          <cell r="H259">
            <v>0</v>
          </cell>
          <cell r="I259">
            <v>0</v>
          </cell>
          <cell r="J259">
            <v>0</v>
          </cell>
          <cell r="K259">
            <v>0</v>
          </cell>
          <cell r="L259">
            <v>0</v>
          </cell>
          <cell r="M259">
            <v>0</v>
          </cell>
          <cell r="N259">
            <v>0</v>
          </cell>
          <cell r="O259">
            <v>0</v>
          </cell>
          <cell r="P259">
            <v>0</v>
          </cell>
          <cell r="Q259">
            <v>0</v>
          </cell>
        </row>
        <row r="260">
          <cell r="A260">
            <v>52050</v>
          </cell>
          <cell r="B260" t="str">
            <v>Payroll Taxes</v>
          </cell>
          <cell r="E260">
            <v>5936.87</v>
          </cell>
          <cell r="F260">
            <v>3515.19</v>
          </cell>
          <cell r="G260">
            <v>4535.6499999999996</v>
          </cell>
          <cell r="H260">
            <v>4653.75</v>
          </cell>
          <cell r="I260">
            <v>4561.24</v>
          </cell>
          <cell r="J260">
            <v>5119.2299999999996</v>
          </cell>
          <cell r="K260">
            <v>5503.32</v>
          </cell>
          <cell r="L260">
            <v>4465.1099999999997</v>
          </cell>
          <cell r="M260">
            <v>4260.3100000000004</v>
          </cell>
          <cell r="N260">
            <v>4002.25</v>
          </cell>
          <cell r="O260">
            <v>5640.4</v>
          </cell>
          <cell r="P260">
            <v>3070</v>
          </cell>
          <cell r="Q260">
            <v>55263.32</v>
          </cell>
        </row>
        <row r="261">
          <cell r="A261">
            <v>52060</v>
          </cell>
          <cell r="B261" t="str">
            <v>Group Insurance</v>
          </cell>
          <cell r="E261">
            <v>-159</v>
          </cell>
          <cell r="F261">
            <v>-159</v>
          </cell>
          <cell r="G261">
            <v>561.5</v>
          </cell>
          <cell r="H261">
            <v>720.5</v>
          </cell>
          <cell r="I261">
            <v>641</v>
          </cell>
          <cell r="J261">
            <v>641</v>
          </cell>
          <cell r="K261">
            <v>641</v>
          </cell>
          <cell r="L261">
            <v>641</v>
          </cell>
          <cell r="M261">
            <v>561.5</v>
          </cell>
          <cell r="N261">
            <v>720.5</v>
          </cell>
          <cell r="O261">
            <v>641</v>
          </cell>
          <cell r="P261">
            <v>511.58</v>
          </cell>
          <cell r="Q261">
            <v>5962.58</v>
          </cell>
        </row>
        <row r="262">
          <cell r="A262">
            <v>52065</v>
          </cell>
          <cell r="B262" t="str">
            <v>Vacation Pay</v>
          </cell>
          <cell r="E262">
            <v>5737.5</v>
          </cell>
          <cell r="F262">
            <v>2090.71</v>
          </cell>
          <cell r="G262">
            <v>1979.73</v>
          </cell>
          <cell r="H262">
            <v>3044.17</v>
          </cell>
          <cell r="I262">
            <v>1571.02</v>
          </cell>
          <cell r="J262">
            <v>4642.26</v>
          </cell>
          <cell r="K262">
            <v>3319.05</v>
          </cell>
          <cell r="L262">
            <v>1557.75</v>
          </cell>
          <cell r="M262">
            <v>5888.63</v>
          </cell>
          <cell r="N262">
            <v>2065.0500000000002</v>
          </cell>
          <cell r="O262">
            <v>3190.34</v>
          </cell>
          <cell r="P262">
            <v>2387</v>
          </cell>
          <cell r="Q262">
            <v>37473.21</v>
          </cell>
        </row>
        <row r="263">
          <cell r="A263">
            <v>52070</v>
          </cell>
          <cell r="B263" t="str">
            <v>Sick Pay</v>
          </cell>
          <cell r="E263">
            <v>0</v>
          </cell>
          <cell r="F263">
            <v>0</v>
          </cell>
          <cell r="G263">
            <v>111.2</v>
          </cell>
          <cell r="H263">
            <v>903.6</v>
          </cell>
          <cell r="I263">
            <v>-301.2</v>
          </cell>
          <cell r="J263">
            <v>114.8</v>
          </cell>
          <cell r="K263">
            <v>229.6</v>
          </cell>
          <cell r="L263">
            <v>-114.8</v>
          </cell>
          <cell r="M263">
            <v>0</v>
          </cell>
          <cell r="N263">
            <v>0</v>
          </cell>
          <cell r="O263">
            <v>0</v>
          </cell>
          <cell r="P263">
            <v>0</v>
          </cell>
          <cell r="Q263">
            <v>943.2</v>
          </cell>
        </row>
        <row r="264">
          <cell r="A264">
            <v>52086</v>
          </cell>
          <cell r="B264" t="str">
            <v>Safety and Training</v>
          </cell>
          <cell r="E264">
            <v>313.67</v>
          </cell>
          <cell r="F264">
            <v>337.9</v>
          </cell>
          <cell r="G264">
            <v>464.12</v>
          </cell>
          <cell r="H264">
            <v>898.81</v>
          </cell>
          <cell r="I264">
            <v>1000.19</v>
          </cell>
          <cell r="J264">
            <v>951.13</v>
          </cell>
          <cell r="K264">
            <v>348.03</v>
          </cell>
          <cell r="L264">
            <v>1085.5</v>
          </cell>
          <cell r="M264">
            <v>0</v>
          </cell>
          <cell r="N264">
            <v>252.45</v>
          </cell>
          <cell r="O264">
            <v>0</v>
          </cell>
          <cell r="P264">
            <v>1352.06</v>
          </cell>
          <cell r="Q264">
            <v>7003.8600000000006</v>
          </cell>
        </row>
        <row r="265">
          <cell r="A265">
            <v>52087</v>
          </cell>
          <cell r="B265" t="str">
            <v>Drug Screening</v>
          </cell>
          <cell r="E265">
            <v>0</v>
          </cell>
          <cell r="F265">
            <v>0</v>
          </cell>
          <cell r="G265">
            <v>0</v>
          </cell>
          <cell r="H265">
            <v>0</v>
          </cell>
          <cell r="I265">
            <v>0</v>
          </cell>
          <cell r="J265">
            <v>0</v>
          </cell>
          <cell r="K265">
            <v>0</v>
          </cell>
          <cell r="L265">
            <v>0</v>
          </cell>
          <cell r="M265">
            <v>0</v>
          </cell>
          <cell r="N265">
            <v>0</v>
          </cell>
          <cell r="O265">
            <v>0</v>
          </cell>
          <cell r="P265">
            <v>0</v>
          </cell>
          <cell r="Q265">
            <v>0</v>
          </cell>
        </row>
        <row r="266">
          <cell r="A266">
            <v>52090</v>
          </cell>
          <cell r="B266" t="str">
            <v>Uniforms</v>
          </cell>
          <cell r="E266">
            <v>300.83</v>
          </cell>
          <cell r="F266">
            <v>353.71</v>
          </cell>
          <cell r="G266">
            <v>389.7</v>
          </cell>
          <cell r="H266">
            <v>320.22000000000003</v>
          </cell>
          <cell r="I266">
            <v>296.99</v>
          </cell>
          <cell r="J266">
            <v>450.43</v>
          </cell>
          <cell r="K266">
            <v>428.66</v>
          </cell>
          <cell r="L266">
            <v>1034.03</v>
          </cell>
          <cell r="M266">
            <v>250.15</v>
          </cell>
          <cell r="N266">
            <v>3123.18</v>
          </cell>
          <cell r="O266">
            <v>276.32</v>
          </cell>
          <cell r="P266">
            <v>308.07</v>
          </cell>
          <cell r="Q266">
            <v>7532.2899999999991</v>
          </cell>
        </row>
        <row r="267">
          <cell r="A267">
            <v>52115</v>
          </cell>
          <cell r="B267" t="str">
            <v>Pension and Profit Sharing</v>
          </cell>
          <cell r="E267">
            <v>4010.46</v>
          </cell>
          <cell r="F267">
            <v>3565.56</v>
          </cell>
          <cell r="G267">
            <v>3834.74</v>
          </cell>
          <cell r="H267">
            <v>3873.02</v>
          </cell>
          <cell r="I267">
            <v>3977.37</v>
          </cell>
          <cell r="J267">
            <v>4220.3500000000004</v>
          </cell>
          <cell r="K267">
            <v>4228.8599999999997</v>
          </cell>
          <cell r="L267">
            <v>4197.5600000000004</v>
          </cell>
          <cell r="M267">
            <v>4257.6400000000003</v>
          </cell>
          <cell r="N267">
            <v>4035.58</v>
          </cell>
          <cell r="O267">
            <v>4052.24</v>
          </cell>
          <cell r="P267">
            <v>3832.52</v>
          </cell>
          <cell r="Q267">
            <v>48085.9</v>
          </cell>
        </row>
        <row r="268">
          <cell r="A268">
            <v>52116</v>
          </cell>
          <cell r="B268" t="str">
            <v>Union Benefit Expense</v>
          </cell>
          <cell r="E268">
            <v>11221.99</v>
          </cell>
          <cell r="F268">
            <v>11221.61</v>
          </cell>
          <cell r="G268">
            <v>8963.65</v>
          </cell>
          <cell r="H268">
            <v>10117.1</v>
          </cell>
          <cell r="I268">
            <v>10108.799999999999</v>
          </cell>
          <cell r="J268">
            <v>10108.799999999999</v>
          </cell>
          <cell r="K268">
            <v>10108.799999999999</v>
          </cell>
          <cell r="L268">
            <v>10108.799999999999</v>
          </cell>
          <cell r="M268">
            <v>10102.129999999999</v>
          </cell>
          <cell r="N268">
            <v>10118.73</v>
          </cell>
          <cell r="O268">
            <v>8978.93</v>
          </cell>
          <cell r="P268">
            <v>9916.0499999999993</v>
          </cell>
          <cell r="Q268">
            <v>121075.39</v>
          </cell>
        </row>
        <row r="269">
          <cell r="A269">
            <v>52117</v>
          </cell>
          <cell r="B269" t="str">
            <v>Union Pension</v>
          </cell>
          <cell r="E269">
            <v>0</v>
          </cell>
          <cell r="F269">
            <v>0</v>
          </cell>
          <cell r="G269">
            <v>0</v>
          </cell>
          <cell r="H269">
            <v>0</v>
          </cell>
          <cell r="I269">
            <v>0</v>
          </cell>
          <cell r="J269">
            <v>0</v>
          </cell>
          <cell r="K269">
            <v>0</v>
          </cell>
          <cell r="L269">
            <v>0</v>
          </cell>
          <cell r="M269">
            <v>0</v>
          </cell>
          <cell r="N269">
            <v>0</v>
          </cell>
          <cell r="O269">
            <v>0</v>
          </cell>
          <cell r="P269">
            <v>0</v>
          </cell>
          <cell r="Q269">
            <v>0</v>
          </cell>
        </row>
        <row r="270">
          <cell r="A270">
            <v>52120</v>
          </cell>
          <cell r="B270" t="str">
            <v>Parts and Materials</v>
          </cell>
          <cell r="E270">
            <v>41193.56</v>
          </cell>
          <cell r="F270">
            <v>42024.94</v>
          </cell>
          <cell r="G270">
            <v>38734.660000000003</v>
          </cell>
          <cell r="H270">
            <v>21757.73</v>
          </cell>
          <cell r="I270">
            <v>38676.519999999997</v>
          </cell>
          <cell r="J270">
            <v>21919.95</v>
          </cell>
          <cell r="K270">
            <v>34237.410000000003</v>
          </cell>
          <cell r="L270">
            <v>36723.200000000004</v>
          </cell>
          <cell r="M270">
            <v>30874.03</v>
          </cell>
          <cell r="N270">
            <v>23554.1</v>
          </cell>
          <cell r="O270">
            <v>38660.959999999999</v>
          </cell>
          <cell r="P270">
            <v>71007.829999999987</v>
          </cell>
          <cell r="Q270">
            <v>439364.89</v>
          </cell>
        </row>
        <row r="271">
          <cell r="A271">
            <v>52125</v>
          </cell>
          <cell r="B271" t="str">
            <v>Operating Supplies</v>
          </cell>
          <cell r="E271">
            <v>450.54</v>
          </cell>
          <cell r="F271">
            <v>864.08</v>
          </cell>
          <cell r="G271">
            <v>1556.99</v>
          </cell>
          <cell r="H271">
            <v>537.54</v>
          </cell>
          <cell r="I271">
            <v>1099.93</v>
          </cell>
          <cell r="J271">
            <v>712.27</v>
          </cell>
          <cell r="K271">
            <v>5197.97</v>
          </cell>
          <cell r="L271">
            <v>-137.46</v>
          </cell>
          <cell r="M271">
            <v>1851.48</v>
          </cell>
          <cell r="N271">
            <v>2157.91</v>
          </cell>
          <cell r="O271">
            <v>2427.54</v>
          </cell>
          <cell r="P271">
            <v>1259.3</v>
          </cell>
          <cell r="Q271">
            <v>17978.09</v>
          </cell>
        </row>
        <row r="272">
          <cell r="A272">
            <v>52135</v>
          </cell>
          <cell r="B272" t="str">
            <v>Equipment and Maint Repair</v>
          </cell>
          <cell r="E272">
            <v>1311.54</v>
          </cell>
          <cell r="F272">
            <v>0</v>
          </cell>
          <cell r="G272">
            <v>1331.95</v>
          </cell>
          <cell r="H272">
            <v>2045.95</v>
          </cell>
          <cell r="I272">
            <v>0</v>
          </cell>
          <cell r="J272">
            <v>829.81</v>
          </cell>
          <cell r="K272">
            <v>0</v>
          </cell>
          <cell r="L272">
            <v>606.65</v>
          </cell>
          <cell r="M272">
            <v>0</v>
          </cell>
          <cell r="N272">
            <v>19.89</v>
          </cell>
          <cell r="O272">
            <v>0</v>
          </cell>
          <cell r="P272">
            <v>4997.33</v>
          </cell>
          <cell r="Q272">
            <v>11143.119999999999</v>
          </cell>
        </row>
        <row r="273">
          <cell r="A273">
            <v>52140</v>
          </cell>
          <cell r="B273" t="str">
            <v>Tires</v>
          </cell>
          <cell r="E273">
            <v>10747.01</v>
          </cell>
          <cell r="F273">
            <v>20260.900000000001</v>
          </cell>
          <cell r="G273">
            <v>12967.76</v>
          </cell>
          <cell r="H273">
            <v>15725.04</v>
          </cell>
          <cell r="I273">
            <v>18198.22</v>
          </cell>
          <cell r="J273">
            <v>22108.07</v>
          </cell>
          <cell r="K273">
            <v>15799.4</v>
          </cell>
          <cell r="L273">
            <v>23775.3</v>
          </cell>
          <cell r="M273">
            <v>38329.33</v>
          </cell>
          <cell r="N273">
            <v>6596.26</v>
          </cell>
          <cell r="O273">
            <v>14714.42</v>
          </cell>
          <cell r="P273">
            <v>23906.22</v>
          </cell>
          <cell r="Q273">
            <v>223127.93</v>
          </cell>
        </row>
        <row r="274">
          <cell r="A274">
            <v>52142</v>
          </cell>
          <cell r="B274" t="str">
            <v>Fuel Expense</v>
          </cell>
          <cell r="E274">
            <v>90672.87</v>
          </cell>
          <cell r="F274">
            <v>84188.88</v>
          </cell>
          <cell r="G274">
            <v>96017.58</v>
          </cell>
          <cell r="H274">
            <v>104369.3</v>
          </cell>
          <cell r="I274">
            <v>97844</v>
          </cell>
          <cell r="J274">
            <v>100692.82</v>
          </cell>
          <cell r="K274">
            <v>101529.68</v>
          </cell>
          <cell r="L274">
            <v>100169.49</v>
          </cell>
          <cell r="M274">
            <v>104198.62999999999</v>
          </cell>
          <cell r="N274">
            <v>102536.13</v>
          </cell>
          <cell r="O274">
            <v>101351.78</v>
          </cell>
          <cell r="P274">
            <v>108470.82</v>
          </cell>
          <cell r="Q274">
            <v>1192041.98</v>
          </cell>
        </row>
        <row r="275">
          <cell r="A275">
            <v>52143</v>
          </cell>
          <cell r="B275" t="str">
            <v>Transmontagne Fuel</v>
          </cell>
          <cell r="E275">
            <v>0</v>
          </cell>
          <cell r="F275">
            <v>0</v>
          </cell>
          <cell r="G275">
            <v>0</v>
          </cell>
          <cell r="H275">
            <v>0</v>
          </cell>
          <cell r="I275">
            <v>0</v>
          </cell>
          <cell r="J275">
            <v>0</v>
          </cell>
          <cell r="K275">
            <v>0</v>
          </cell>
          <cell r="L275">
            <v>0</v>
          </cell>
          <cell r="M275">
            <v>0</v>
          </cell>
          <cell r="N275">
            <v>0</v>
          </cell>
          <cell r="O275">
            <v>0</v>
          </cell>
          <cell r="P275">
            <v>0</v>
          </cell>
          <cell r="Q275">
            <v>0</v>
          </cell>
        </row>
        <row r="276">
          <cell r="A276">
            <v>52144</v>
          </cell>
          <cell r="B276" t="str">
            <v>Urea Expense</v>
          </cell>
          <cell r="E276">
            <v>0</v>
          </cell>
          <cell r="F276">
            <v>0</v>
          </cell>
          <cell r="G276">
            <v>0</v>
          </cell>
          <cell r="H276">
            <v>0</v>
          </cell>
          <cell r="I276">
            <v>0</v>
          </cell>
          <cell r="J276">
            <v>0</v>
          </cell>
          <cell r="K276">
            <v>0</v>
          </cell>
          <cell r="L276">
            <v>0</v>
          </cell>
          <cell r="M276">
            <v>0</v>
          </cell>
          <cell r="N276">
            <v>0</v>
          </cell>
          <cell r="O276">
            <v>0</v>
          </cell>
          <cell r="P276">
            <v>0</v>
          </cell>
          <cell r="Q276">
            <v>0</v>
          </cell>
        </row>
        <row r="277">
          <cell r="A277">
            <v>52146</v>
          </cell>
          <cell r="B277" t="str">
            <v>Oil and Grease</v>
          </cell>
          <cell r="E277">
            <v>1875.42</v>
          </cell>
          <cell r="F277">
            <v>3140.6</v>
          </cell>
          <cell r="G277">
            <v>5599.47</v>
          </cell>
          <cell r="H277">
            <v>2698.4</v>
          </cell>
          <cell r="I277">
            <v>3948.29</v>
          </cell>
          <cell r="J277">
            <v>2749.6</v>
          </cell>
          <cell r="K277">
            <v>7146.81</v>
          </cell>
          <cell r="L277">
            <v>2889.82</v>
          </cell>
          <cell r="M277">
            <v>9639.18</v>
          </cell>
          <cell r="N277">
            <v>6672.23</v>
          </cell>
          <cell r="O277">
            <v>11463.27</v>
          </cell>
          <cell r="P277">
            <v>-1288.0899999999999</v>
          </cell>
          <cell r="Q277">
            <v>56535</v>
          </cell>
        </row>
        <row r="278">
          <cell r="A278">
            <v>52147</v>
          </cell>
          <cell r="B278" t="str">
            <v>Outside Repairs</v>
          </cell>
          <cell r="E278">
            <v>8076.3899999999994</v>
          </cell>
          <cell r="F278">
            <v>4057.67</v>
          </cell>
          <cell r="G278">
            <v>2887.37</v>
          </cell>
          <cell r="H278">
            <v>4718.95</v>
          </cell>
          <cell r="I278">
            <v>7256.5</v>
          </cell>
          <cell r="J278">
            <v>4191.84</v>
          </cell>
          <cell r="K278">
            <v>8112.14</v>
          </cell>
          <cell r="L278">
            <v>5106.9299999999994</v>
          </cell>
          <cell r="M278">
            <v>11697.4</v>
          </cell>
          <cell r="N278">
            <v>2871.95</v>
          </cell>
          <cell r="O278">
            <v>2463.9499999999998</v>
          </cell>
          <cell r="P278">
            <v>2818.3500000000004</v>
          </cell>
          <cell r="Q278">
            <v>64259.439999999995</v>
          </cell>
        </row>
        <row r="279">
          <cell r="A279">
            <v>52148</v>
          </cell>
          <cell r="B279" t="str">
            <v>Allocated Exp In - District</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A280">
            <v>52149</v>
          </cell>
          <cell r="B280" t="str">
            <v>Allocated Exp In Out - District</v>
          </cell>
          <cell r="E280">
            <v>0</v>
          </cell>
          <cell r="F280">
            <v>0</v>
          </cell>
          <cell r="G280">
            <v>0</v>
          </cell>
          <cell r="H280">
            <v>0</v>
          </cell>
          <cell r="I280">
            <v>0</v>
          </cell>
          <cell r="J280">
            <v>0</v>
          </cell>
          <cell r="K280">
            <v>0</v>
          </cell>
          <cell r="L280">
            <v>0</v>
          </cell>
          <cell r="M280">
            <v>0</v>
          </cell>
          <cell r="N280">
            <v>0</v>
          </cell>
          <cell r="O280">
            <v>0</v>
          </cell>
          <cell r="P280">
            <v>0</v>
          </cell>
          <cell r="Q280">
            <v>0</v>
          </cell>
        </row>
        <row r="281">
          <cell r="A281">
            <v>52150</v>
          </cell>
          <cell r="B281" t="str">
            <v>Utilities</v>
          </cell>
          <cell r="E281">
            <v>3181.16</v>
          </cell>
          <cell r="F281">
            <v>2292.6799999999998</v>
          </cell>
          <cell r="G281">
            <v>2139.2399999999998</v>
          </cell>
          <cell r="H281">
            <v>1852.79</v>
          </cell>
          <cell r="I281">
            <v>1236.6600000000001</v>
          </cell>
          <cell r="J281">
            <v>1066.23</v>
          </cell>
          <cell r="K281">
            <v>890.6</v>
          </cell>
          <cell r="L281">
            <v>864.21</v>
          </cell>
          <cell r="M281">
            <v>875.77</v>
          </cell>
          <cell r="N281">
            <v>889.61</v>
          </cell>
          <cell r="O281">
            <v>1635.02</v>
          </cell>
          <cell r="P281">
            <v>2991.91</v>
          </cell>
          <cell r="Q281">
            <v>19915.88</v>
          </cell>
        </row>
        <row r="282">
          <cell r="A282">
            <v>52165</v>
          </cell>
          <cell r="B282" t="str">
            <v>Communications</v>
          </cell>
          <cell r="E282">
            <v>1324.81</v>
          </cell>
          <cell r="F282">
            <v>1312.75</v>
          </cell>
          <cell r="G282">
            <v>1300.6099999999999</v>
          </cell>
          <cell r="H282">
            <v>1324.91</v>
          </cell>
          <cell r="I282">
            <v>1652.06</v>
          </cell>
          <cell r="J282">
            <v>1336.3</v>
          </cell>
          <cell r="K282">
            <v>1291.19</v>
          </cell>
          <cell r="L282">
            <v>1252.44</v>
          </cell>
          <cell r="M282">
            <v>1871.82</v>
          </cell>
          <cell r="N282">
            <v>1105.6099999999999</v>
          </cell>
          <cell r="O282">
            <v>1351.41</v>
          </cell>
          <cell r="P282">
            <v>1424.14</v>
          </cell>
          <cell r="Q282">
            <v>16548.05</v>
          </cell>
        </row>
        <row r="283">
          <cell r="A283">
            <v>52170</v>
          </cell>
          <cell r="B283" t="str">
            <v>Real Estate Rentals</v>
          </cell>
          <cell r="E283">
            <v>0</v>
          </cell>
          <cell r="F283">
            <v>0</v>
          </cell>
          <cell r="G283">
            <v>0</v>
          </cell>
          <cell r="H283">
            <v>0</v>
          </cell>
          <cell r="I283">
            <v>0</v>
          </cell>
          <cell r="J283">
            <v>0</v>
          </cell>
          <cell r="K283">
            <v>0</v>
          </cell>
          <cell r="L283">
            <v>0</v>
          </cell>
          <cell r="M283">
            <v>0</v>
          </cell>
          <cell r="N283">
            <v>0</v>
          </cell>
          <cell r="O283">
            <v>0</v>
          </cell>
          <cell r="P283">
            <v>0</v>
          </cell>
          <cell r="Q283">
            <v>0</v>
          </cell>
        </row>
        <row r="284">
          <cell r="A284">
            <v>52172</v>
          </cell>
          <cell r="B284" t="str">
            <v>Chassis Lease Expense</v>
          </cell>
          <cell r="E284">
            <v>0</v>
          </cell>
          <cell r="F284">
            <v>0</v>
          </cell>
          <cell r="G284">
            <v>0</v>
          </cell>
          <cell r="H284">
            <v>0</v>
          </cell>
          <cell r="I284">
            <v>0</v>
          </cell>
          <cell r="J284">
            <v>0</v>
          </cell>
          <cell r="K284">
            <v>0</v>
          </cell>
          <cell r="L284">
            <v>0</v>
          </cell>
          <cell r="M284">
            <v>0</v>
          </cell>
          <cell r="N284">
            <v>0</v>
          </cell>
          <cell r="O284">
            <v>0</v>
          </cell>
          <cell r="P284">
            <v>0</v>
          </cell>
          <cell r="Q284">
            <v>0</v>
          </cell>
        </row>
        <row r="285">
          <cell r="A285">
            <v>52175</v>
          </cell>
          <cell r="B285" t="str">
            <v>Equip/Vehicle Rental</v>
          </cell>
          <cell r="E285">
            <v>230.74</v>
          </cell>
          <cell r="F285">
            <v>0</v>
          </cell>
          <cell r="G285">
            <v>0</v>
          </cell>
          <cell r="H285">
            <v>0</v>
          </cell>
          <cell r="I285">
            <v>0</v>
          </cell>
          <cell r="J285">
            <v>0</v>
          </cell>
          <cell r="K285">
            <v>0</v>
          </cell>
          <cell r="L285">
            <v>0</v>
          </cell>
          <cell r="M285">
            <v>0</v>
          </cell>
          <cell r="N285">
            <v>0</v>
          </cell>
          <cell r="O285">
            <v>0</v>
          </cell>
          <cell r="P285">
            <v>0</v>
          </cell>
          <cell r="Q285">
            <v>230.74</v>
          </cell>
        </row>
        <row r="286">
          <cell r="A286">
            <v>52181</v>
          </cell>
          <cell r="B286" t="str">
            <v>Freight</v>
          </cell>
          <cell r="E286">
            <v>0</v>
          </cell>
          <cell r="F286">
            <v>0</v>
          </cell>
          <cell r="G286">
            <v>0</v>
          </cell>
          <cell r="H286">
            <v>16.23</v>
          </cell>
          <cell r="I286">
            <v>369.59000000000003</v>
          </cell>
          <cell r="J286">
            <v>0</v>
          </cell>
          <cell r="K286">
            <v>0</v>
          </cell>
          <cell r="L286">
            <v>95.38</v>
          </cell>
          <cell r="M286">
            <v>0</v>
          </cell>
          <cell r="N286">
            <v>0</v>
          </cell>
          <cell r="O286">
            <v>0</v>
          </cell>
          <cell r="P286">
            <v>103.97</v>
          </cell>
          <cell r="Q286">
            <v>585.17000000000007</v>
          </cell>
        </row>
        <row r="287">
          <cell r="A287">
            <v>52182</v>
          </cell>
          <cell r="B287" t="str">
            <v>Towing Expense</v>
          </cell>
          <cell r="E287">
            <v>455.28</v>
          </cell>
          <cell r="F287">
            <v>428.18</v>
          </cell>
          <cell r="G287">
            <v>195.12</v>
          </cell>
          <cell r="H287">
            <v>627.72</v>
          </cell>
          <cell r="I287">
            <v>1626</v>
          </cell>
          <cell r="J287">
            <v>0</v>
          </cell>
          <cell r="K287">
            <v>569.1</v>
          </cell>
          <cell r="L287">
            <v>0</v>
          </cell>
          <cell r="M287">
            <v>238.48</v>
          </cell>
          <cell r="N287">
            <v>0</v>
          </cell>
          <cell r="O287">
            <v>661.24</v>
          </cell>
          <cell r="P287">
            <v>514.9</v>
          </cell>
          <cell r="Q287">
            <v>5316.0199999999995</v>
          </cell>
        </row>
        <row r="288">
          <cell r="A288">
            <v>52185</v>
          </cell>
          <cell r="B288" t="str">
            <v>Travel</v>
          </cell>
          <cell r="E288">
            <v>0</v>
          </cell>
          <cell r="F288">
            <v>0</v>
          </cell>
          <cell r="G288">
            <v>0</v>
          </cell>
          <cell r="H288">
            <v>0</v>
          </cell>
          <cell r="I288">
            <v>0</v>
          </cell>
          <cell r="J288">
            <v>0</v>
          </cell>
          <cell r="K288">
            <v>0</v>
          </cell>
          <cell r="L288">
            <v>0</v>
          </cell>
          <cell r="M288">
            <v>0</v>
          </cell>
          <cell r="N288">
            <v>0</v>
          </cell>
          <cell r="O288">
            <v>0</v>
          </cell>
          <cell r="P288">
            <v>0</v>
          </cell>
          <cell r="Q288">
            <v>0</v>
          </cell>
        </row>
        <row r="289">
          <cell r="A289">
            <v>52200</v>
          </cell>
          <cell r="B289" t="str">
            <v>Office Supply and Equip</v>
          </cell>
          <cell r="E289">
            <v>302.27999999999997</v>
          </cell>
          <cell r="F289">
            <v>504.92</v>
          </cell>
          <cell r="G289">
            <v>245.31</v>
          </cell>
          <cell r="H289">
            <v>1615.6</v>
          </cell>
          <cell r="I289">
            <v>152.86000000000001</v>
          </cell>
          <cell r="J289">
            <v>155.44</v>
          </cell>
          <cell r="K289">
            <v>66.27</v>
          </cell>
          <cell r="L289">
            <v>678.01</v>
          </cell>
          <cell r="M289">
            <v>154.47999999999999</v>
          </cell>
          <cell r="N289">
            <v>1193.94</v>
          </cell>
          <cell r="O289">
            <v>147.13</v>
          </cell>
          <cell r="P289">
            <v>809.46</v>
          </cell>
          <cell r="Q289">
            <v>6025.7</v>
          </cell>
        </row>
        <row r="290">
          <cell r="A290">
            <v>52275</v>
          </cell>
          <cell r="B290" t="str">
            <v>Property Taxes</v>
          </cell>
          <cell r="E290">
            <v>0</v>
          </cell>
          <cell r="F290">
            <v>0</v>
          </cell>
          <cell r="G290">
            <v>0</v>
          </cell>
          <cell r="H290">
            <v>0</v>
          </cell>
          <cell r="I290">
            <v>0</v>
          </cell>
          <cell r="J290">
            <v>0</v>
          </cell>
          <cell r="K290">
            <v>0</v>
          </cell>
          <cell r="L290">
            <v>0</v>
          </cell>
          <cell r="M290">
            <v>0</v>
          </cell>
          <cell r="N290">
            <v>0</v>
          </cell>
          <cell r="O290">
            <v>0</v>
          </cell>
          <cell r="P290">
            <v>0</v>
          </cell>
          <cell r="Q290">
            <v>0</v>
          </cell>
        </row>
        <row r="291">
          <cell r="A291">
            <v>52335</v>
          </cell>
          <cell r="B291" t="str">
            <v>Miscellaneous</v>
          </cell>
          <cell r="E291">
            <v>27</v>
          </cell>
          <cell r="F291">
            <v>0</v>
          </cell>
          <cell r="G291">
            <v>13.5</v>
          </cell>
          <cell r="H291">
            <v>0</v>
          </cell>
          <cell r="I291">
            <v>0</v>
          </cell>
          <cell r="J291">
            <v>0</v>
          </cell>
          <cell r="K291">
            <v>0</v>
          </cell>
          <cell r="L291">
            <v>0</v>
          </cell>
          <cell r="M291">
            <v>0</v>
          </cell>
          <cell r="N291">
            <v>0</v>
          </cell>
          <cell r="O291">
            <v>0</v>
          </cell>
          <cell r="P291">
            <v>0</v>
          </cell>
          <cell r="Q291">
            <v>40.5</v>
          </cell>
        </row>
        <row r="292">
          <cell r="A292">
            <v>52900</v>
          </cell>
          <cell r="B292" t="str">
            <v>Capitalized Costs</v>
          </cell>
          <cell r="E292">
            <v>0</v>
          </cell>
          <cell r="F292">
            <v>0</v>
          </cell>
          <cell r="G292">
            <v>0</v>
          </cell>
          <cell r="H292">
            <v>0</v>
          </cell>
          <cell r="I292">
            <v>0</v>
          </cell>
          <cell r="J292">
            <v>0</v>
          </cell>
          <cell r="K292">
            <v>0</v>
          </cell>
          <cell r="L292">
            <v>0</v>
          </cell>
          <cell r="M292">
            <v>0</v>
          </cell>
          <cell r="N292">
            <v>0</v>
          </cell>
          <cell r="O292">
            <v>0</v>
          </cell>
          <cell r="P292">
            <v>0</v>
          </cell>
          <cell r="Q292">
            <v>0</v>
          </cell>
        </row>
        <row r="293">
          <cell r="A293">
            <v>52901</v>
          </cell>
          <cell r="B293" t="str">
            <v>Costs Awaiting Capitilization</v>
          </cell>
          <cell r="E293">
            <v>0</v>
          </cell>
          <cell r="F293">
            <v>0</v>
          </cell>
          <cell r="G293">
            <v>0</v>
          </cell>
          <cell r="H293">
            <v>0</v>
          </cell>
          <cell r="I293">
            <v>0</v>
          </cell>
          <cell r="J293">
            <v>0</v>
          </cell>
          <cell r="K293">
            <v>0</v>
          </cell>
          <cell r="L293">
            <v>0</v>
          </cell>
          <cell r="M293">
            <v>0</v>
          </cell>
          <cell r="N293">
            <v>0</v>
          </cell>
          <cell r="O293">
            <v>0</v>
          </cell>
          <cell r="P293">
            <v>0</v>
          </cell>
          <cell r="Q293">
            <v>0</v>
          </cell>
        </row>
        <row r="294">
          <cell r="A294">
            <v>52998</v>
          </cell>
          <cell r="B294" t="str">
            <v>Allocation Out - District</v>
          </cell>
          <cell r="E294">
            <v>0</v>
          </cell>
          <cell r="F294">
            <v>0</v>
          </cell>
          <cell r="G294">
            <v>0</v>
          </cell>
          <cell r="H294">
            <v>0</v>
          </cell>
          <cell r="I294">
            <v>0</v>
          </cell>
          <cell r="J294">
            <v>0</v>
          </cell>
          <cell r="K294">
            <v>0</v>
          </cell>
          <cell r="L294">
            <v>0</v>
          </cell>
          <cell r="M294">
            <v>0</v>
          </cell>
          <cell r="N294">
            <v>0</v>
          </cell>
          <cell r="O294">
            <v>0</v>
          </cell>
          <cell r="P294">
            <v>0</v>
          </cell>
          <cell r="Q294">
            <v>0</v>
          </cell>
        </row>
        <row r="295">
          <cell r="A295">
            <v>52999</v>
          </cell>
          <cell r="B295" t="str">
            <v>Allocation Out - Out District</v>
          </cell>
          <cell r="E295">
            <v>-8839.42</v>
          </cell>
          <cell r="F295">
            <v>-11223.85</v>
          </cell>
          <cell r="G295">
            <v>-12345.57</v>
          </cell>
          <cell r="H295">
            <v>-17818.71</v>
          </cell>
          <cell r="I295">
            <v>-8260.7000000000007</v>
          </cell>
          <cell r="J295">
            <v>-18104.939999999999</v>
          </cell>
          <cell r="K295">
            <v>-8429.56</v>
          </cell>
          <cell r="L295">
            <v>-12829.3</v>
          </cell>
          <cell r="M295">
            <v>-6149.56</v>
          </cell>
          <cell r="N295">
            <v>-5808.26</v>
          </cell>
          <cell r="O295">
            <v>-5947.92</v>
          </cell>
          <cell r="P295">
            <v>-45343.87</v>
          </cell>
          <cell r="Q295">
            <v>-161101.66</v>
          </cell>
        </row>
        <row r="296">
          <cell r="A296" t="str">
            <v>Total Truck Variable</v>
          </cell>
          <cell r="E296">
            <v>228977.27999999997</v>
          </cell>
          <cell r="F296">
            <v>205622.06000000003</v>
          </cell>
          <cell r="G296">
            <v>219279.73999999996</v>
          </cell>
          <cell r="H296">
            <v>210675.40000000005</v>
          </cell>
          <cell r="I296">
            <v>225803.05999999997</v>
          </cell>
          <cell r="J296">
            <v>201182.51</v>
          </cell>
          <cell r="K296">
            <v>241614.46</v>
          </cell>
          <cell r="L296">
            <v>225220.32000000004</v>
          </cell>
          <cell r="M296">
            <v>262765.23</v>
          </cell>
          <cell r="N296">
            <v>211264.55</v>
          </cell>
          <cell r="O296">
            <v>238591.60999999996</v>
          </cell>
          <cell r="P296">
            <v>240660.66999999993</v>
          </cell>
          <cell r="Q296">
            <v>2711656.8899999997</v>
          </cell>
        </row>
        <row r="298">
          <cell r="A298" t="str">
            <v>Container</v>
          </cell>
        </row>
        <row r="299">
          <cell r="A299">
            <v>54148</v>
          </cell>
          <cell r="B299" t="str">
            <v>Allocation In - District</v>
          </cell>
          <cell r="E299">
            <v>0</v>
          </cell>
          <cell r="F299">
            <v>0</v>
          </cell>
          <cell r="G299">
            <v>0</v>
          </cell>
          <cell r="H299">
            <v>0</v>
          </cell>
          <cell r="I299">
            <v>0</v>
          </cell>
          <cell r="J299">
            <v>0</v>
          </cell>
          <cell r="K299">
            <v>0</v>
          </cell>
          <cell r="L299">
            <v>0</v>
          </cell>
          <cell r="M299">
            <v>0</v>
          </cell>
          <cell r="N299">
            <v>0</v>
          </cell>
          <cell r="O299">
            <v>0</v>
          </cell>
          <cell r="P299">
            <v>0</v>
          </cell>
          <cell r="Q299">
            <v>0</v>
          </cell>
        </row>
        <row r="300">
          <cell r="A300">
            <v>54149</v>
          </cell>
          <cell r="B300" t="str">
            <v>Allocation In - Out District</v>
          </cell>
          <cell r="E300">
            <v>0</v>
          </cell>
          <cell r="F300">
            <v>0</v>
          </cell>
          <cell r="G300">
            <v>0</v>
          </cell>
          <cell r="H300">
            <v>0</v>
          </cell>
          <cell r="I300">
            <v>0</v>
          </cell>
          <cell r="J300">
            <v>0</v>
          </cell>
          <cell r="K300">
            <v>0</v>
          </cell>
          <cell r="L300">
            <v>0</v>
          </cell>
          <cell r="M300">
            <v>0</v>
          </cell>
          <cell r="N300">
            <v>0</v>
          </cell>
          <cell r="O300">
            <v>0</v>
          </cell>
          <cell r="P300">
            <v>0</v>
          </cell>
          <cell r="Q300">
            <v>0</v>
          </cell>
        </row>
        <row r="301">
          <cell r="A301">
            <v>54175</v>
          </cell>
          <cell r="B301" t="str">
            <v>Equipment/Vehicle Rental</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v>54275</v>
          </cell>
          <cell r="B302" t="str">
            <v>Property Taxes</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v>54335</v>
          </cell>
          <cell r="B303" t="str">
            <v>Miscellaneous</v>
          </cell>
          <cell r="E303">
            <v>0</v>
          </cell>
          <cell r="F303">
            <v>0</v>
          </cell>
          <cell r="G303">
            <v>0</v>
          </cell>
          <cell r="H303">
            <v>0</v>
          </cell>
          <cell r="I303">
            <v>0</v>
          </cell>
          <cell r="J303">
            <v>0</v>
          </cell>
          <cell r="K303">
            <v>0</v>
          </cell>
          <cell r="L303">
            <v>0</v>
          </cell>
          <cell r="M303">
            <v>0</v>
          </cell>
          <cell r="N303">
            <v>0</v>
          </cell>
          <cell r="O303">
            <v>0</v>
          </cell>
          <cell r="P303">
            <v>0</v>
          </cell>
          <cell r="Q303">
            <v>0</v>
          </cell>
        </row>
        <row r="304">
          <cell r="A304">
            <v>54998</v>
          </cell>
          <cell r="B304" t="str">
            <v>Allocation Out - District</v>
          </cell>
          <cell r="E304">
            <v>0</v>
          </cell>
          <cell r="F304">
            <v>0</v>
          </cell>
          <cell r="G304">
            <v>0</v>
          </cell>
          <cell r="H304">
            <v>0</v>
          </cell>
          <cell r="I304">
            <v>0</v>
          </cell>
          <cell r="J304">
            <v>0</v>
          </cell>
          <cell r="K304">
            <v>0</v>
          </cell>
          <cell r="L304">
            <v>0</v>
          </cell>
          <cell r="M304">
            <v>0</v>
          </cell>
          <cell r="N304">
            <v>0</v>
          </cell>
          <cell r="O304">
            <v>0</v>
          </cell>
          <cell r="P304">
            <v>0</v>
          </cell>
          <cell r="Q304">
            <v>0</v>
          </cell>
        </row>
        <row r="305">
          <cell r="A305">
            <v>54999</v>
          </cell>
          <cell r="B305" t="str">
            <v>Allocation Out - Out District</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v>55010</v>
          </cell>
          <cell r="B306" t="str">
            <v>Salaries</v>
          </cell>
          <cell r="E306">
            <v>0</v>
          </cell>
          <cell r="F306">
            <v>0</v>
          </cell>
          <cell r="G306">
            <v>0</v>
          </cell>
          <cell r="H306">
            <v>0</v>
          </cell>
          <cell r="I306">
            <v>0</v>
          </cell>
          <cell r="J306">
            <v>0</v>
          </cell>
          <cell r="K306">
            <v>0</v>
          </cell>
          <cell r="L306">
            <v>0</v>
          </cell>
          <cell r="M306">
            <v>0</v>
          </cell>
          <cell r="N306">
            <v>0</v>
          </cell>
          <cell r="O306">
            <v>0</v>
          </cell>
          <cell r="P306">
            <v>0</v>
          </cell>
          <cell r="Q306">
            <v>0</v>
          </cell>
        </row>
        <row r="307">
          <cell r="A307">
            <v>55020</v>
          </cell>
          <cell r="B307" t="str">
            <v>Wages Regular</v>
          </cell>
          <cell r="E307">
            <v>4237.87</v>
          </cell>
          <cell r="F307">
            <v>3645.1</v>
          </cell>
          <cell r="G307">
            <v>5053.71</v>
          </cell>
          <cell r="H307">
            <v>3782.98</v>
          </cell>
          <cell r="I307">
            <v>4116.55</v>
          </cell>
          <cell r="J307">
            <v>4866.5600000000004</v>
          </cell>
          <cell r="K307">
            <v>3450.41</v>
          </cell>
          <cell r="L307">
            <v>-895.79</v>
          </cell>
          <cell r="M307">
            <v>2790.36</v>
          </cell>
          <cell r="N307">
            <v>2211.17</v>
          </cell>
          <cell r="O307">
            <v>1382.48</v>
          </cell>
          <cell r="P307">
            <v>2606.41</v>
          </cell>
          <cell r="Q307">
            <v>37247.81</v>
          </cell>
        </row>
        <row r="308">
          <cell r="A308">
            <v>55025</v>
          </cell>
          <cell r="B308" t="str">
            <v>Wages O.T.</v>
          </cell>
          <cell r="E308">
            <v>207.52</v>
          </cell>
          <cell r="F308">
            <v>12.82</v>
          </cell>
          <cell r="G308">
            <v>38.619999999999997</v>
          </cell>
          <cell r="H308">
            <v>37.99</v>
          </cell>
          <cell r="I308">
            <v>485</v>
          </cell>
          <cell r="J308">
            <v>319.70999999999998</v>
          </cell>
          <cell r="K308">
            <v>215.61</v>
          </cell>
          <cell r="L308">
            <v>-99.64</v>
          </cell>
          <cell r="M308">
            <v>16.27</v>
          </cell>
          <cell r="N308">
            <v>59.9</v>
          </cell>
          <cell r="O308">
            <v>192.29</v>
          </cell>
          <cell r="P308">
            <v>-41.94</v>
          </cell>
          <cell r="Q308">
            <v>1444.1499999999999</v>
          </cell>
        </row>
        <row r="309">
          <cell r="A309">
            <v>55035</v>
          </cell>
          <cell r="B309" t="str">
            <v>Safety Bonuses</v>
          </cell>
          <cell r="E309">
            <v>0</v>
          </cell>
          <cell r="F309">
            <v>0</v>
          </cell>
          <cell r="G309">
            <v>0</v>
          </cell>
          <cell r="H309">
            <v>0</v>
          </cell>
          <cell r="I309">
            <v>0</v>
          </cell>
          <cell r="J309">
            <v>0</v>
          </cell>
          <cell r="K309">
            <v>0</v>
          </cell>
          <cell r="L309">
            <v>0</v>
          </cell>
          <cell r="M309">
            <v>0</v>
          </cell>
          <cell r="N309">
            <v>0</v>
          </cell>
          <cell r="O309">
            <v>0</v>
          </cell>
          <cell r="P309">
            <v>0</v>
          </cell>
          <cell r="Q309">
            <v>0</v>
          </cell>
        </row>
        <row r="310">
          <cell r="A310">
            <v>55036</v>
          </cell>
          <cell r="B310" t="str">
            <v>Other Bonus/Commission - Non-Safety</v>
          </cell>
          <cell r="E310">
            <v>0</v>
          </cell>
          <cell r="F310">
            <v>0</v>
          </cell>
          <cell r="G310">
            <v>0</v>
          </cell>
          <cell r="H310">
            <v>0</v>
          </cell>
          <cell r="I310">
            <v>0</v>
          </cell>
          <cell r="J310">
            <v>0</v>
          </cell>
          <cell r="K310">
            <v>0</v>
          </cell>
          <cell r="L310">
            <v>0</v>
          </cell>
          <cell r="M310">
            <v>0</v>
          </cell>
          <cell r="N310">
            <v>0</v>
          </cell>
          <cell r="O310">
            <v>0</v>
          </cell>
          <cell r="P310">
            <v>0</v>
          </cell>
          <cell r="Q310">
            <v>0</v>
          </cell>
        </row>
        <row r="311">
          <cell r="A311">
            <v>55045</v>
          </cell>
          <cell r="B311" t="str">
            <v>Contract Labor</v>
          </cell>
          <cell r="E311">
            <v>0</v>
          </cell>
          <cell r="F311">
            <v>0</v>
          </cell>
          <cell r="G311">
            <v>0</v>
          </cell>
          <cell r="H311">
            <v>0</v>
          </cell>
          <cell r="I311">
            <v>0</v>
          </cell>
          <cell r="J311">
            <v>0</v>
          </cell>
          <cell r="K311">
            <v>0</v>
          </cell>
          <cell r="L311">
            <v>0</v>
          </cell>
          <cell r="M311">
            <v>0</v>
          </cell>
          <cell r="N311">
            <v>0</v>
          </cell>
          <cell r="O311">
            <v>0</v>
          </cell>
          <cell r="P311">
            <v>0</v>
          </cell>
          <cell r="Q311">
            <v>0</v>
          </cell>
        </row>
        <row r="312">
          <cell r="A312">
            <v>55050</v>
          </cell>
          <cell r="B312" t="str">
            <v>Payroll Taxes</v>
          </cell>
          <cell r="E312">
            <v>526.11</v>
          </cell>
          <cell r="F312">
            <v>376.89</v>
          </cell>
          <cell r="G312">
            <v>487.16</v>
          </cell>
          <cell r="H312">
            <v>433.36</v>
          </cell>
          <cell r="I312">
            <v>441.95</v>
          </cell>
          <cell r="J312">
            <v>479.57</v>
          </cell>
          <cell r="K312">
            <v>386.21</v>
          </cell>
          <cell r="L312">
            <v>296.14999999999998</v>
          </cell>
          <cell r="M312">
            <v>200.44</v>
          </cell>
          <cell r="N312">
            <v>209.02</v>
          </cell>
          <cell r="O312">
            <v>287.25</v>
          </cell>
          <cell r="P312">
            <v>160.52000000000001</v>
          </cell>
          <cell r="Q312">
            <v>4284.630000000001</v>
          </cell>
        </row>
        <row r="313">
          <cell r="A313">
            <v>55060</v>
          </cell>
          <cell r="B313" t="str">
            <v>Group Insurance</v>
          </cell>
          <cell r="E313">
            <v>592</v>
          </cell>
          <cell r="F313">
            <v>592</v>
          </cell>
          <cell r="G313">
            <v>488</v>
          </cell>
          <cell r="H313">
            <v>696</v>
          </cell>
          <cell r="I313">
            <v>592</v>
          </cell>
          <cell r="J313">
            <v>592</v>
          </cell>
          <cell r="K313">
            <v>592</v>
          </cell>
          <cell r="L313">
            <v>592</v>
          </cell>
          <cell r="M313">
            <v>589</v>
          </cell>
          <cell r="N313">
            <v>693</v>
          </cell>
          <cell r="O313">
            <v>641</v>
          </cell>
          <cell r="P313">
            <v>641</v>
          </cell>
          <cell r="Q313">
            <v>7300</v>
          </cell>
        </row>
        <row r="314">
          <cell r="A314">
            <v>55065</v>
          </cell>
          <cell r="B314" t="str">
            <v>Vacation Pay</v>
          </cell>
          <cell r="E314">
            <v>1530.51</v>
          </cell>
          <cell r="F314">
            <v>299.68</v>
          </cell>
          <cell r="G314">
            <v>-333.52</v>
          </cell>
          <cell r="H314">
            <v>791.16</v>
          </cell>
          <cell r="I314">
            <v>342.62</v>
          </cell>
          <cell r="J314">
            <v>95.96</v>
          </cell>
          <cell r="K314">
            <v>412.42</v>
          </cell>
          <cell r="L314">
            <v>663.21</v>
          </cell>
          <cell r="M314">
            <v>-476.38</v>
          </cell>
          <cell r="N314">
            <v>100.96</v>
          </cell>
          <cell r="O314">
            <v>-21.16</v>
          </cell>
          <cell r="P314">
            <v>202.89</v>
          </cell>
          <cell r="Q314">
            <v>3608.35</v>
          </cell>
        </row>
        <row r="315">
          <cell r="A315">
            <v>55070</v>
          </cell>
          <cell r="B315" t="str">
            <v>Sick Pay</v>
          </cell>
          <cell r="E315">
            <v>0</v>
          </cell>
          <cell r="F315">
            <v>106.8</v>
          </cell>
          <cell r="G315">
            <v>0</v>
          </cell>
          <cell r="H315">
            <v>207</v>
          </cell>
          <cell r="I315">
            <v>107.64</v>
          </cell>
          <cell r="J315">
            <v>-66.239999999999995</v>
          </cell>
          <cell r="K315">
            <v>386.4</v>
          </cell>
          <cell r="L315">
            <v>0</v>
          </cell>
          <cell r="M315">
            <v>0</v>
          </cell>
          <cell r="N315">
            <v>0</v>
          </cell>
          <cell r="O315">
            <v>1048.8</v>
          </cell>
          <cell r="P315">
            <v>-386.4</v>
          </cell>
          <cell r="Q315">
            <v>1404</v>
          </cell>
        </row>
        <row r="316">
          <cell r="A316">
            <v>55086</v>
          </cell>
          <cell r="B316" t="str">
            <v>Safety and Training</v>
          </cell>
          <cell r="E316">
            <v>0</v>
          </cell>
          <cell r="F316">
            <v>0</v>
          </cell>
          <cell r="G316">
            <v>0</v>
          </cell>
          <cell r="H316">
            <v>102.92</v>
          </cell>
          <cell r="I316">
            <v>87.01</v>
          </cell>
          <cell r="J316">
            <v>0</v>
          </cell>
          <cell r="K316">
            <v>0</v>
          </cell>
          <cell r="L316">
            <v>0</v>
          </cell>
          <cell r="M316">
            <v>0</v>
          </cell>
          <cell r="N316">
            <v>25</v>
          </cell>
          <cell r="O316">
            <v>0</v>
          </cell>
          <cell r="P316">
            <v>0</v>
          </cell>
          <cell r="Q316">
            <v>214.93</v>
          </cell>
        </row>
        <row r="317">
          <cell r="A317">
            <v>55090</v>
          </cell>
          <cell r="B317" t="str">
            <v>Uniforms</v>
          </cell>
          <cell r="E317">
            <v>150.38</v>
          </cell>
          <cell r="F317">
            <v>176.83</v>
          </cell>
          <cell r="G317">
            <v>194.81</v>
          </cell>
          <cell r="H317">
            <v>160.08000000000001</v>
          </cell>
          <cell r="I317">
            <v>148.47</v>
          </cell>
          <cell r="J317">
            <v>225.16</v>
          </cell>
          <cell r="K317">
            <v>214.31</v>
          </cell>
          <cell r="L317">
            <v>616.44000000000005</v>
          </cell>
          <cell r="M317">
            <v>125.04</v>
          </cell>
          <cell r="N317">
            <v>178.98</v>
          </cell>
          <cell r="O317">
            <v>138.13999999999999</v>
          </cell>
          <cell r="P317">
            <v>154.04</v>
          </cell>
          <cell r="Q317">
            <v>2482.6799999999998</v>
          </cell>
        </row>
        <row r="318">
          <cell r="A318">
            <v>55115</v>
          </cell>
          <cell r="B318" t="str">
            <v>Pension and Profit Sharing</v>
          </cell>
          <cell r="E318">
            <v>0</v>
          </cell>
          <cell r="F318">
            <v>0</v>
          </cell>
          <cell r="G318">
            <v>0</v>
          </cell>
          <cell r="H318">
            <v>0</v>
          </cell>
          <cell r="I318">
            <v>0</v>
          </cell>
          <cell r="J318">
            <v>0</v>
          </cell>
          <cell r="K318">
            <v>0</v>
          </cell>
          <cell r="L318">
            <v>0</v>
          </cell>
          <cell r="M318">
            <v>0</v>
          </cell>
          <cell r="N318">
            <v>0</v>
          </cell>
          <cell r="O318">
            <v>0</v>
          </cell>
          <cell r="P318">
            <v>0</v>
          </cell>
          <cell r="Q318">
            <v>0</v>
          </cell>
        </row>
        <row r="319">
          <cell r="A319">
            <v>55116</v>
          </cell>
          <cell r="B319" t="str">
            <v>Union Benefit Expense</v>
          </cell>
          <cell r="E319">
            <v>0</v>
          </cell>
          <cell r="F319">
            <v>0</v>
          </cell>
          <cell r="G319">
            <v>0</v>
          </cell>
          <cell r="H319">
            <v>0</v>
          </cell>
          <cell r="I319">
            <v>0</v>
          </cell>
          <cell r="J319">
            <v>0</v>
          </cell>
          <cell r="K319">
            <v>0</v>
          </cell>
          <cell r="L319">
            <v>0</v>
          </cell>
          <cell r="M319">
            <v>0</v>
          </cell>
          <cell r="N319">
            <v>0</v>
          </cell>
          <cell r="O319">
            <v>0</v>
          </cell>
          <cell r="P319">
            <v>0</v>
          </cell>
          <cell r="Q319">
            <v>0</v>
          </cell>
        </row>
        <row r="320">
          <cell r="A320">
            <v>55117</v>
          </cell>
          <cell r="B320" t="str">
            <v>Union Pension</v>
          </cell>
          <cell r="E320">
            <v>0</v>
          </cell>
          <cell r="F320">
            <v>0</v>
          </cell>
          <cell r="G320">
            <v>0</v>
          </cell>
          <cell r="H320">
            <v>0</v>
          </cell>
          <cell r="I320">
            <v>0</v>
          </cell>
          <cell r="J320">
            <v>0</v>
          </cell>
          <cell r="K320">
            <v>0</v>
          </cell>
          <cell r="L320">
            <v>0</v>
          </cell>
          <cell r="M320">
            <v>0</v>
          </cell>
          <cell r="N320">
            <v>0</v>
          </cell>
          <cell r="O320">
            <v>0</v>
          </cell>
          <cell r="P320">
            <v>0</v>
          </cell>
          <cell r="Q320">
            <v>0</v>
          </cell>
        </row>
        <row r="321">
          <cell r="A321">
            <v>55120</v>
          </cell>
          <cell r="B321" t="str">
            <v>Parts and Materials</v>
          </cell>
          <cell r="E321">
            <v>8487.7999999999993</v>
          </cell>
          <cell r="F321">
            <v>7446.84</v>
          </cell>
          <cell r="G321">
            <v>15850.27</v>
          </cell>
          <cell r="H321">
            <v>18201.75</v>
          </cell>
          <cell r="I321">
            <v>9184.14</v>
          </cell>
          <cell r="J321">
            <v>13165.81</v>
          </cell>
          <cell r="K321">
            <v>11588.02</v>
          </cell>
          <cell r="L321">
            <v>15366.43</v>
          </cell>
          <cell r="M321">
            <v>-29929.23</v>
          </cell>
          <cell r="N321">
            <v>8572.4699999999993</v>
          </cell>
          <cell r="O321">
            <v>2939.21</v>
          </cell>
          <cell r="P321">
            <v>7744.74</v>
          </cell>
          <cell r="Q321">
            <v>88618.250000000015</v>
          </cell>
        </row>
        <row r="322">
          <cell r="A322">
            <v>55125</v>
          </cell>
          <cell r="B322" t="str">
            <v>Operating Supplies</v>
          </cell>
          <cell r="E322">
            <v>625.29999999999995</v>
          </cell>
          <cell r="F322">
            <v>287.99</v>
          </cell>
          <cell r="G322">
            <v>0</v>
          </cell>
          <cell r="H322">
            <v>809.74</v>
          </cell>
          <cell r="I322">
            <v>404.7</v>
          </cell>
          <cell r="J322">
            <v>0</v>
          </cell>
          <cell r="K322">
            <v>0</v>
          </cell>
          <cell r="L322">
            <v>0</v>
          </cell>
          <cell r="M322">
            <v>0</v>
          </cell>
          <cell r="N322">
            <v>0</v>
          </cell>
          <cell r="O322">
            <v>64.819999999999993</v>
          </cell>
          <cell r="P322">
            <v>0</v>
          </cell>
          <cell r="Q322">
            <v>2192.5500000000002</v>
          </cell>
        </row>
        <row r="323">
          <cell r="A323">
            <v>55135</v>
          </cell>
          <cell r="B323" t="str">
            <v>Equipment and Maint Repair</v>
          </cell>
          <cell r="E323">
            <v>0</v>
          </cell>
          <cell r="F323">
            <v>321.35000000000002</v>
          </cell>
          <cell r="G323">
            <v>309.18</v>
          </cell>
          <cell r="H323">
            <v>826.48</v>
          </cell>
          <cell r="I323">
            <v>87.89</v>
          </cell>
          <cell r="J323">
            <v>0</v>
          </cell>
          <cell r="K323">
            <v>0</v>
          </cell>
          <cell r="L323">
            <v>0</v>
          </cell>
          <cell r="M323">
            <v>531.54999999999995</v>
          </cell>
          <cell r="N323">
            <v>172.24</v>
          </cell>
          <cell r="O323">
            <v>0</v>
          </cell>
          <cell r="P323">
            <v>250.34</v>
          </cell>
          <cell r="Q323">
            <v>2499.0299999999997</v>
          </cell>
        </row>
        <row r="324">
          <cell r="A324">
            <v>55140</v>
          </cell>
          <cell r="B324" t="str">
            <v>Tires</v>
          </cell>
          <cell r="E324">
            <v>0</v>
          </cell>
          <cell r="F324">
            <v>0</v>
          </cell>
          <cell r="G324">
            <v>0</v>
          </cell>
          <cell r="H324">
            <v>0</v>
          </cell>
          <cell r="I324">
            <v>0</v>
          </cell>
          <cell r="J324">
            <v>0</v>
          </cell>
          <cell r="K324">
            <v>0</v>
          </cell>
          <cell r="L324">
            <v>0</v>
          </cell>
          <cell r="M324">
            <v>0</v>
          </cell>
          <cell r="N324">
            <v>0</v>
          </cell>
          <cell r="O324">
            <v>0</v>
          </cell>
          <cell r="P324">
            <v>0</v>
          </cell>
          <cell r="Q324">
            <v>0</v>
          </cell>
        </row>
        <row r="325">
          <cell r="A325">
            <v>55142</v>
          </cell>
          <cell r="B325" t="str">
            <v>Fuel Expense</v>
          </cell>
          <cell r="E325">
            <v>0</v>
          </cell>
          <cell r="F325">
            <v>0</v>
          </cell>
          <cell r="G325">
            <v>0</v>
          </cell>
          <cell r="H325">
            <v>0</v>
          </cell>
          <cell r="I325">
            <v>0</v>
          </cell>
          <cell r="J325">
            <v>0</v>
          </cell>
          <cell r="K325">
            <v>0</v>
          </cell>
          <cell r="L325">
            <v>0</v>
          </cell>
          <cell r="M325">
            <v>0</v>
          </cell>
          <cell r="N325">
            <v>0</v>
          </cell>
          <cell r="O325">
            <v>0</v>
          </cell>
          <cell r="P325">
            <v>0</v>
          </cell>
          <cell r="Q325">
            <v>0</v>
          </cell>
        </row>
        <row r="326">
          <cell r="A326">
            <v>55143</v>
          </cell>
          <cell r="B326" t="str">
            <v>Corporate Medical Waste Supplies</v>
          </cell>
          <cell r="E326">
            <v>0</v>
          </cell>
          <cell r="F326">
            <v>0</v>
          </cell>
          <cell r="G326">
            <v>0</v>
          </cell>
          <cell r="H326">
            <v>0</v>
          </cell>
          <cell r="I326">
            <v>0</v>
          </cell>
          <cell r="J326">
            <v>0</v>
          </cell>
          <cell r="K326">
            <v>0</v>
          </cell>
          <cell r="L326">
            <v>0</v>
          </cell>
          <cell r="M326">
            <v>0</v>
          </cell>
          <cell r="N326">
            <v>0</v>
          </cell>
          <cell r="O326">
            <v>0</v>
          </cell>
          <cell r="P326">
            <v>0</v>
          </cell>
          <cell r="Q326">
            <v>0</v>
          </cell>
        </row>
        <row r="327">
          <cell r="A327">
            <v>55146</v>
          </cell>
          <cell r="B327" t="str">
            <v>Oil and Grease</v>
          </cell>
          <cell r="E327">
            <v>0</v>
          </cell>
          <cell r="F327">
            <v>0</v>
          </cell>
          <cell r="G327">
            <v>0</v>
          </cell>
          <cell r="H327">
            <v>0</v>
          </cell>
          <cell r="I327">
            <v>0</v>
          </cell>
          <cell r="J327">
            <v>0</v>
          </cell>
          <cell r="K327">
            <v>0</v>
          </cell>
          <cell r="L327">
            <v>0</v>
          </cell>
          <cell r="M327">
            <v>0</v>
          </cell>
          <cell r="N327">
            <v>0</v>
          </cell>
          <cell r="O327">
            <v>0</v>
          </cell>
          <cell r="P327">
            <v>0</v>
          </cell>
          <cell r="Q327">
            <v>0</v>
          </cell>
        </row>
        <row r="328">
          <cell r="A328">
            <v>55147</v>
          </cell>
          <cell r="B328" t="str">
            <v>Outside Repairs</v>
          </cell>
          <cell r="E328">
            <v>0</v>
          </cell>
          <cell r="F328">
            <v>292.57</v>
          </cell>
          <cell r="G328">
            <v>0</v>
          </cell>
          <cell r="H328">
            <v>0</v>
          </cell>
          <cell r="I328">
            <v>0</v>
          </cell>
          <cell r="J328">
            <v>0</v>
          </cell>
          <cell r="K328">
            <v>0</v>
          </cell>
          <cell r="L328">
            <v>0</v>
          </cell>
          <cell r="M328">
            <v>0</v>
          </cell>
          <cell r="N328">
            <v>0</v>
          </cell>
          <cell r="O328">
            <v>0</v>
          </cell>
          <cell r="P328">
            <v>0</v>
          </cell>
          <cell r="Q328">
            <v>292.57</v>
          </cell>
        </row>
        <row r="329">
          <cell r="A329">
            <v>55148</v>
          </cell>
          <cell r="B329" t="str">
            <v>Allocated Exp In - District</v>
          </cell>
          <cell r="E329">
            <v>0</v>
          </cell>
          <cell r="F329">
            <v>116.52</v>
          </cell>
          <cell r="G329">
            <v>0</v>
          </cell>
          <cell r="H329">
            <v>0</v>
          </cell>
          <cell r="I329">
            <v>0</v>
          </cell>
          <cell r="J329">
            <v>0</v>
          </cell>
          <cell r="K329">
            <v>0</v>
          </cell>
          <cell r="L329">
            <v>0</v>
          </cell>
          <cell r="M329">
            <v>0</v>
          </cell>
          <cell r="N329">
            <v>0</v>
          </cell>
          <cell r="O329">
            <v>0</v>
          </cell>
          <cell r="P329">
            <v>0</v>
          </cell>
          <cell r="Q329">
            <v>116.52</v>
          </cell>
        </row>
        <row r="330">
          <cell r="A330">
            <v>55149</v>
          </cell>
          <cell r="B330" t="str">
            <v>Allocated Exp In Out - District</v>
          </cell>
          <cell r="E330">
            <v>0</v>
          </cell>
          <cell r="F330">
            <v>0</v>
          </cell>
          <cell r="G330">
            <v>0</v>
          </cell>
          <cell r="H330">
            <v>0</v>
          </cell>
          <cell r="I330">
            <v>0</v>
          </cell>
          <cell r="J330">
            <v>0</v>
          </cell>
          <cell r="K330">
            <v>0</v>
          </cell>
          <cell r="L330">
            <v>0</v>
          </cell>
          <cell r="M330">
            <v>0</v>
          </cell>
          <cell r="N330">
            <v>0</v>
          </cell>
          <cell r="O330">
            <v>0</v>
          </cell>
          <cell r="P330">
            <v>0</v>
          </cell>
          <cell r="Q330">
            <v>0</v>
          </cell>
        </row>
        <row r="331">
          <cell r="A331">
            <v>55150</v>
          </cell>
          <cell r="B331" t="str">
            <v>Utilities</v>
          </cell>
          <cell r="E331">
            <v>437.73</v>
          </cell>
          <cell r="F331">
            <v>510</v>
          </cell>
          <cell r="G331">
            <v>480.44</v>
          </cell>
          <cell r="H331">
            <v>460.73</v>
          </cell>
          <cell r="I331">
            <v>398.31</v>
          </cell>
          <cell r="J331">
            <v>372.03</v>
          </cell>
          <cell r="K331">
            <v>329.33</v>
          </cell>
          <cell r="L331">
            <v>0</v>
          </cell>
          <cell r="M331">
            <v>370.51</v>
          </cell>
          <cell r="N331">
            <v>344.08</v>
          </cell>
          <cell r="O331">
            <v>368.05</v>
          </cell>
          <cell r="P331">
            <v>368.05</v>
          </cell>
          <cell r="Q331">
            <v>4439.26</v>
          </cell>
        </row>
        <row r="332">
          <cell r="A332">
            <v>55181</v>
          </cell>
          <cell r="B332" t="str">
            <v>Freight</v>
          </cell>
          <cell r="E332">
            <v>0</v>
          </cell>
          <cell r="F332">
            <v>0</v>
          </cell>
          <cell r="G332">
            <v>0</v>
          </cell>
          <cell r="H332">
            <v>0</v>
          </cell>
          <cell r="I332">
            <v>0</v>
          </cell>
          <cell r="J332">
            <v>0</v>
          </cell>
          <cell r="K332">
            <v>0</v>
          </cell>
          <cell r="L332">
            <v>0</v>
          </cell>
          <cell r="M332">
            <v>0</v>
          </cell>
          <cell r="N332">
            <v>0</v>
          </cell>
          <cell r="O332">
            <v>0</v>
          </cell>
          <cell r="P332">
            <v>0</v>
          </cell>
          <cell r="Q332">
            <v>0</v>
          </cell>
        </row>
        <row r="333">
          <cell r="A333">
            <v>55335</v>
          </cell>
          <cell r="B333" t="str">
            <v>Miscellaneous</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v>55900</v>
          </cell>
          <cell r="B334" t="str">
            <v>Capitalized Costs</v>
          </cell>
          <cell r="E334">
            <v>0</v>
          </cell>
          <cell r="F334">
            <v>0</v>
          </cell>
          <cell r="G334">
            <v>0</v>
          </cell>
          <cell r="H334">
            <v>0</v>
          </cell>
          <cell r="I334">
            <v>0</v>
          </cell>
          <cell r="J334">
            <v>0</v>
          </cell>
          <cell r="K334">
            <v>0</v>
          </cell>
          <cell r="L334">
            <v>0</v>
          </cell>
          <cell r="M334">
            <v>0</v>
          </cell>
          <cell r="N334">
            <v>0</v>
          </cell>
          <cell r="O334">
            <v>0</v>
          </cell>
          <cell r="P334">
            <v>0</v>
          </cell>
          <cell r="Q334">
            <v>0</v>
          </cell>
        </row>
        <row r="335">
          <cell r="A335">
            <v>55998</v>
          </cell>
          <cell r="B335" t="str">
            <v>Allocation Out - District</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v>55999</v>
          </cell>
          <cell r="B336" t="str">
            <v>Allocation Out - Out District</v>
          </cell>
          <cell r="E336">
            <v>-3211.72</v>
          </cell>
          <cell r="F336">
            <v>-1377.44</v>
          </cell>
          <cell r="G336">
            <v>-15514.36</v>
          </cell>
          <cell r="H336">
            <v>-20245.62</v>
          </cell>
          <cell r="I336">
            <v>-8044.68</v>
          </cell>
          <cell r="J336">
            <v>-1309.6400000000001</v>
          </cell>
          <cell r="K336">
            <v>-416.83</v>
          </cell>
          <cell r="L336">
            <v>-3864.87</v>
          </cell>
          <cell r="M336">
            <v>-3105</v>
          </cell>
          <cell r="N336">
            <v>-3070</v>
          </cell>
          <cell r="O336">
            <v>-7561.32</v>
          </cell>
          <cell r="P336">
            <v>-4472.33</v>
          </cell>
          <cell r="Q336">
            <v>-72193.810000000012</v>
          </cell>
        </row>
        <row r="337">
          <cell r="A337" t="str">
            <v>Total Container</v>
          </cell>
          <cell r="E337">
            <v>13583.499999999998</v>
          </cell>
          <cell r="F337">
            <v>12807.949999999999</v>
          </cell>
          <cell r="G337">
            <v>7054.3099999999977</v>
          </cell>
          <cell r="H337">
            <v>6264.57</v>
          </cell>
          <cell r="I337">
            <v>8351.6000000000022</v>
          </cell>
          <cell r="J337">
            <v>18740.919999999998</v>
          </cell>
          <cell r="K337">
            <v>17157.88</v>
          </cell>
          <cell r="L337">
            <v>12673.93</v>
          </cell>
          <cell r="M337">
            <v>-28887.440000000002</v>
          </cell>
          <cell r="N337">
            <v>9496.82</v>
          </cell>
          <cell r="O337">
            <v>-520.4399999999996</v>
          </cell>
          <cell r="P337">
            <v>7227.3199999999979</v>
          </cell>
          <cell r="Q337">
            <v>83950.92</v>
          </cell>
        </row>
        <row r="339">
          <cell r="A339" t="str">
            <v>Supervisor</v>
          </cell>
        </row>
        <row r="340">
          <cell r="A340">
            <v>56010</v>
          </cell>
          <cell r="B340" t="str">
            <v>Salaries</v>
          </cell>
          <cell r="E340">
            <v>8076.93</v>
          </cell>
          <cell r="F340">
            <v>7692.32</v>
          </cell>
          <cell r="G340">
            <v>8846.17</v>
          </cell>
          <cell r="H340">
            <v>8461.56</v>
          </cell>
          <cell r="I340">
            <v>8176.05</v>
          </cell>
          <cell r="J340">
            <v>8565.3799999999992</v>
          </cell>
          <cell r="K340">
            <v>8565.39</v>
          </cell>
          <cell r="L340">
            <v>8565.39</v>
          </cell>
          <cell r="M340">
            <v>8565.39</v>
          </cell>
          <cell r="N340">
            <v>8176.07</v>
          </cell>
          <cell r="O340">
            <v>8565.39</v>
          </cell>
          <cell r="P340">
            <v>8954.7199999999993</v>
          </cell>
          <cell r="Q340">
            <v>101210.76</v>
          </cell>
        </row>
        <row r="341">
          <cell r="A341">
            <v>56020</v>
          </cell>
          <cell r="B341" t="str">
            <v>Wages Regular</v>
          </cell>
          <cell r="E341">
            <v>2832.84</v>
          </cell>
          <cell r="F341">
            <v>5053.68</v>
          </cell>
          <cell r="G341">
            <v>4774.8999999999996</v>
          </cell>
          <cell r="H341">
            <v>4762.42</v>
          </cell>
          <cell r="I341">
            <v>2680.17</v>
          </cell>
          <cell r="J341">
            <v>3378.56</v>
          </cell>
          <cell r="K341">
            <v>5325.53</v>
          </cell>
          <cell r="L341">
            <v>3835.06</v>
          </cell>
          <cell r="M341">
            <v>4435.92</v>
          </cell>
          <cell r="N341">
            <v>4522.72</v>
          </cell>
          <cell r="O341">
            <v>4731.6499999999996</v>
          </cell>
          <cell r="P341">
            <v>4844.54</v>
          </cell>
          <cell r="Q341">
            <v>51177.990000000005</v>
          </cell>
        </row>
        <row r="342">
          <cell r="A342">
            <v>56025</v>
          </cell>
          <cell r="B342" t="str">
            <v>Wages O.T.</v>
          </cell>
          <cell r="E342">
            <v>274.88</v>
          </cell>
          <cell r="F342">
            <v>259.24</v>
          </cell>
          <cell r="G342">
            <v>649.44000000000005</v>
          </cell>
          <cell r="H342">
            <v>504.21</v>
          </cell>
          <cell r="I342">
            <v>341.07</v>
          </cell>
          <cell r="J342">
            <v>196.68</v>
          </cell>
          <cell r="K342">
            <v>716.35</v>
          </cell>
          <cell r="L342">
            <v>71.97</v>
          </cell>
          <cell r="M342">
            <v>716.15</v>
          </cell>
          <cell r="N342">
            <v>388.74</v>
          </cell>
          <cell r="O342">
            <v>560.69000000000005</v>
          </cell>
          <cell r="P342">
            <v>692.62</v>
          </cell>
          <cell r="Q342">
            <v>5372.04</v>
          </cell>
        </row>
        <row r="343">
          <cell r="A343">
            <v>56035</v>
          </cell>
          <cell r="B343" t="str">
            <v>Safety Bonuses</v>
          </cell>
          <cell r="E343">
            <v>0</v>
          </cell>
          <cell r="F343">
            <v>0</v>
          </cell>
          <cell r="G343">
            <v>0</v>
          </cell>
          <cell r="H343">
            <v>0</v>
          </cell>
          <cell r="I343">
            <v>0</v>
          </cell>
          <cell r="J343">
            <v>0</v>
          </cell>
          <cell r="K343">
            <v>0</v>
          </cell>
          <cell r="L343">
            <v>0</v>
          </cell>
          <cell r="M343">
            <v>0</v>
          </cell>
          <cell r="N343">
            <v>0</v>
          </cell>
          <cell r="O343">
            <v>0</v>
          </cell>
          <cell r="P343">
            <v>0</v>
          </cell>
          <cell r="Q343">
            <v>0</v>
          </cell>
        </row>
        <row r="344">
          <cell r="A344">
            <v>56036</v>
          </cell>
          <cell r="B344" t="str">
            <v>Other Bonus/Commission - Non-Safety</v>
          </cell>
          <cell r="E344">
            <v>0</v>
          </cell>
          <cell r="F344">
            <v>0</v>
          </cell>
          <cell r="G344">
            <v>0</v>
          </cell>
          <cell r="H344">
            <v>0</v>
          </cell>
          <cell r="I344">
            <v>0</v>
          </cell>
          <cell r="J344">
            <v>0</v>
          </cell>
          <cell r="K344">
            <v>0</v>
          </cell>
          <cell r="L344">
            <v>0</v>
          </cell>
          <cell r="M344">
            <v>0</v>
          </cell>
          <cell r="N344">
            <v>0</v>
          </cell>
          <cell r="O344">
            <v>0</v>
          </cell>
          <cell r="P344">
            <v>0</v>
          </cell>
          <cell r="Q344">
            <v>0</v>
          </cell>
        </row>
        <row r="345">
          <cell r="A345">
            <v>56037</v>
          </cell>
          <cell r="B345" t="str">
            <v>Termination Pay</v>
          </cell>
          <cell r="E345">
            <v>0</v>
          </cell>
          <cell r="F345">
            <v>0</v>
          </cell>
          <cell r="G345">
            <v>0</v>
          </cell>
          <cell r="H345">
            <v>0</v>
          </cell>
          <cell r="I345">
            <v>0</v>
          </cell>
          <cell r="J345">
            <v>0</v>
          </cell>
          <cell r="K345">
            <v>0</v>
          </cell>
          <cell r="L345">
            <v>0</v>
          </cell>
          <cell r="M345">
            <v>0</v>
          </cell>
          <cell r="N345">
            <v>0</v>
          </cell>
          <cell r="O345">
            <v>0</v>
          </cell>
          <cell r="P345">
            <v>0</v>
          </cell>
          <cell r="Q345">
            <v>0</v>
          </cell>
        </row>
        <row r="346">
          <cell r="A346">
            <v>56045</v>
          </cell>
          <cell r="B346" t="str">
            <v>Contract Labor</v>
          </cell>
          <cell r="E346">
            <v>0</v>
          </cell>
          <cell r="F346">
            <v>0</v>
          </cell>
          <cell r="G346">
            <v>0</v>
          </cell>
          <cell r="H346">
            <v>0</v>
          </cell>
          <cell r="I346">
            <v>2127.6</v>
          </cell>
          <cell r="J346">
            <v>283.68</v>
          </cell>
          <cell r="K346">
            <v>0</v>
          </cell>
          <cell r="L346">
            <v>0</v>
          </cell>
          <cell r="M346">
            <v>0</v>
          </cell>
          <cell r="N346">
            <v>0</v>
          </cell>
          <cell r="O346">
            <v>0</v>
          </cell>
          <cell r="P346">
            <v>0</v>
          </cell>
          <cell r="Q346">
            <v>2411.2799999999997</v>
          </cell>
        </row>
        <row r="347">
          <cell r="A347">
            <v>56050</v>
          </cell>
          <cell r="B347" t="str">
            <v>Payroll Taxes</v>
          </cell>
          <cell r="E347">
            <v>1457.13</v>
          </cell>
          <cell r="F347">
            <v>1086.04</v>
          </cell>
          <cell r="G347">
            <v>1432.76</v>
          </cell>
          <cell r="H347">
            <v>1237.58</v>
          </cell>
          <cell r="I347">
            <v>1015.69</v>
          </cell>
          <cell r="J347">
            <v>1252.47</v>
          </cell>
          <cell r="K347">
            <v>1534.22</v>
          </cell>
          <cell r="L347">
            <v>1138.26</v>
          </cell>
          <cell r="M347">
            <v>1122.4100000000001</v>
          </cell>
          <cell r="N347">
            <v>1083.83</v>
          </cell>
          <cell r="O347">
            <v>1262.81</v>
          </cell>
          <cell r="P347">
            <v>1237.03</v>
          </cell>
          <cell r="Q347">
            <v>14860.230000000001</v>
          </cell>
        </row>
        <row r="348">
          <cell r="A348">
            <v>56060</v>
          </cell>
          <cell r="B348" t="str">
            <v>Group Insurance</v>
          </cell>
          <cell r="E348">
            <v>2260</v>
          </cell>
          <cell r="F348">
            <v>2260</v>
          </cell>
          <cell r="G348">
            <v>2015</v>
          </cell>
          <cell r="H348">
            <v>2505</v>
          </cell>
          <cell r="I348">
            <v>2286.75</v>
          </cell>
          <cell r="J348">
            <v>2260</v>
          </cell>
          <cell r="K348">
            <v>2233.2399999999998</v>
          </cell>
          <cell r="L348">
            <v>2260</v>
          </cell>
          <cell r="M348">
            <v>2015</v>
          </cell>
          <cell r="N348">
            <v>2505</v>
          </cell>
          <cell r="O348">
            <v>2260</v>
          </cell>
          <cell r="P348">
            <v>2260</v>
          </cell>
          <cell r="Q348">
            <v>27119.989999999998</v>
          </cell>
        </row>
        <row r="349">
          <cell r="A349">
            <v>56065</v>
          </cell>
          <cell r="B349" t="str">
            <v>Vacation Pay</v>
          </cell>
          <cell r="E349">
            <v>1525.21</v>
          </cell>
          <cell r="F349">
            <v>-107.25</v>
          </cell>
          <cell r="G349">
            <v>686</v>
          </cell>
          <cell r="H349">
            <v>651.78</v>
          </cell>
          <cell r="I349">
            <v>5006.99</v>
          </cell>
          <cell r="J349">
            <v>-77.53</v>
          </cell>
          <cell r="K349">
            <v>1031.8800000000001</v>
          </cell>
          <cell r="L349">
            <v>1229.18</v>
          </cell>
          <cell r="M349">
            <v>-193.57</v>
          </cell>
          <cell r="N349">
            <v>1097.0899999999999</v>
          </cell>
          <cell r="O349">
            <v>647.59</v>
          </cell>
          <cell r="P349">
            <v>92.16</v>
          </cell>
          <cell r="Q349">
            <v>11589.53</v>
          </cell>
        </row>
        <row r="350">
          <cell r="A350">
            <v>56070</v>
          </cell>
          <cell r="B350" t="str">
            <v>Sick Pay</v>
          </cell>
          <cell r="E350">
            <v>197.6</v>
          </cell>
          <cell r="F350">
            <v>-54.84</v>
          </cell>
          <cell r="G350">
            <v>58.3</v>
          </cell>
          <cell r="H350">
            <v>30.87</v>
          </cell>
          <cell r="I350">
            <v>0</v>
          </cell>
          <cell r="J350">
            <v>421.35</v>
          </cell>
          <cell r="K350">
            <v>0</v>
          </cell>
          <cell r="L350">
            <v>0</v>
          </cell>
          <cell r="M350">
            <v>371.67</v>
          </cell>
          <cell r="N350">
            <v>-106.19</v>
          </cell>
          <cell r="O350">
            <v>333.34</v>
          </cell>
          <cell r="P350">
            <v>-137.26</v>
          </cell>
          <cell r="Q350">
            <v>1114.8399999999999</v>
          </cell>
        </row>
        <row r="351">
          <cell r="A351">
            <v>56086</v>
          </cell>
          <cell r="B351" t="str">
            <v>Safety and Training</v>
          </cell>
          <cell r="E351">
            <v>259.02</v>
          </cell>
          <cell r="F351">
            <v>48.7</v>
          </cell>
          <cell r="G351">
            <v>93.68</v>
          </cell>
          <cell r="H351">
            <v>64.45</v>
          </cell>
          <cell r="I351">
            <v>0</v>
          </cell>
          <cell r="J351">
            <v>194.76</v>
          </cell>
          <cell r="K351">
            <v>1077.77</v>
          </cell>
          <cell r="L351">
            <v>241.93</v>
          </cell>
          <cell r="M351">
            <v>798.35</v>
          </cell>
          <cell r="N351">
            <v>821.91</v>
          </cell>
          <cell r="O351">
            <v>200.16</v>
          </cell>
          <cell r="P351">
            <v>135.97999999999999</v>
          </cell>
          <cell r="Q351">
            <v>3936.7099999999996</v>
          </cell>
        </row>
        <row r="352">
          <cell r="A352">
            <v>56090</v>
          </cell>
          <cell r="B352" t="str">
            <v>Uniforms</v>
          </cell>
          <cell r="E352">
            <v>1795.66</v>
          </cell>
          <cell r="F352">
            <v>143.75</v>
          </cell>
          <cell r="G352">
            <v>1117.68</v>
          </cell>
          <cell r="H352">
            <v>663</v>
          </cell>
          <cell r="I352">
            <v>503.29</v>
          </cell>
          <cell r="J352">
            <v>889.18</v>
          </cell>
          <cell r="K352">
            <v>1081.28</v>
          </cell>
          <cell r="L352">
            <v>680.36</v>
          </cell>
          <cell r="M352">
            <v>906.86</v>
          </cell>
          <cell r="N352">
            <v>144.98000000000002</v>
          </cell>
          <cell r="O352">
            <v>1093.78</v>
          </cell>
          <cell r="P352">
            <v>477.8</v>
          </cell>
          <cell r="Q352">
            <v>9497.619999999999</v>
          </cell>
        </row>
        <row r="353">
          <cell r="A353">
            <v>56095</v>
          </cell>
          <cell r="B353" t="str">
            <v>Empl &amp; Commun Activ</v>
          </cell>
          <cell r="E353">
            <v>727.54</v>
          </cell>
          <cell r="F353">
            <v>-266.95</v>
          </cell>
          <cell r="G353">
            <v>0</v>
          </cell>
          <cell r="H353">
            <v>92.48</v>
          </cell>
          <cell r="I353">
            <v>485.76</v>
          </cell>
          <cell r="J353">
            <v>463.36</v>
          </cell>
          <cell r="K353">
            <v>0</v>
          </cell>
          <cell r="L353">
            <v>0</v>
          </cell>
          <cell r="M353">
            <v>293.06</v>
          </cell>
          <cell r="N353">
            <v>28.73</v>
          </cell>
          <cell r="O353">
            <v>-181.04</v>
          </cell>
          <cell r="P353">
            <v>0</v>
          </cell>
          <cell r="Q353">
            <v>1642.94</v>
          </cell>
        </row>
        <row r="354">
          <cell r="A354">
            <v>56105</v>
          </cell>
          <cell r="B354" t="str">
            <v>Employee Relocation</v>
          </cell>
          <cell r="E354">
            <v>0</v>
          </cell>
          <cell r="F354">
            <v>0</v>
          </cell>
          <cell r="G354">
            <v>0</v>
          </cell>
          <cell r="H354">
            <v>0</v>
          </cell>
          <cell r="I354">
            <v>0</v>
          </cell>
          <cell r="J354">
            <v>0</v>
          </cell>
          <cell r="K354">
            <v>0</v>
          </cell>
          <cell r="L354">
            <v>0</v>
          </cell>
          <cell r="M354">
            <v>0</v>
          </cell>
          <cell r="N354">
            <v>0</v>
          </cell>
          <cell r="O354">
            <v>0</v>
          </cell>
          <cell r="P354">
            <v>0</v>
          </cell>
          <cell r="Q354">
            <v>0</v>
          </cell>
        </row>
        <row r="355">
          <cell r="A355">
            <v>56108</v>
          </cell>
          <cell r="B355" t="str">
            <v>School Tuition</v>
          </cell>
          <cell r="E355">
            <v>0</v>
          </cell>
          <cell r="F355">
            <v>0</v>
          </cell>
          <cell r="G355">
            <v>0</v>
          </cell>
          <cell r="H355">
            <v>0</v>
          </cell>
          <cell r="I355">
            <v>0</v>
          </cell>
          <cell r="J355">
            <v>0</v>
          </cell>
          <cell r="K355">
            <v>0</v>
          </cell>
          <cell r="L355">
            <v>0</v>
          </cell>
          <cell r="M355">
            <v>0</v>
          </cell>
          <cell r="N355">
            <v>0</v>
          </cell>
          <cell r="O355">
            <v>0</v>
          </cell>
          <cell r="P355">
            <v>0</v>
          </cell>
          <cell r="Q355">
            <v>0</v>
          </cell>
        </row>
        <row r="356">
          <cell r="A356">
            <v>56115</v>
          </cell>
          <cell r="B356" t="str">
            <v>Pension and Profit Sharing</v>
          </cell>
          <cell r="E356">
            <v>226.28</v>
          </cell>
          <cell r="F356">
            <v>217.62</v>
          </cell>
          <cell r="G356">
            <v>333.09</v>
          </cell>
          <cell r="H356">
            <v>220.44</v>
          </cell>
          <cell r="I356">
            <v>189.47</v>
          </cell>
          <cell r="J356">
            <v>211.84</v>
          </cell>
          <cell r="K356">
            <v>270.73</v>
          </cell>
          <cell r="L356">
            <v>224.38</v>
          </cell>
          <cell r="M356">
            <v>228.09</v>
          </cell>
          <cell r="N356">
            <v>329.68</v>
          </cell>
          <cell r="O356">
            <v>224.86</v>
          </cell>
          <cell r="P356">
            <v>246.21</v>
          </cell>
          <cell r="Q356">
            <v>2922.69</v>
          </cell>
        </row>
        <row r="357">
          <cell r="A357">
            <v>56116</v>
          </cell>
          <cell r="B357" t="str">
            <v>Union Benefit Expense</v>
          </cell>
          <cell r="E357">
            <v>0</v>
          </cell>
          <cell r="F357">
            <v>0</v>
          </cell>
          <cell r="G357">
            <v>0</v>
          </cell>
          <cell r="H357">
            <v>0</v>
          </cell>
          <cell r="I357">
            <v>0</v>
          </cell>
          <cell r="J357">
            <v>0</v>
          </cell>
          <cell r="K357">
            <v>0</v>
          </cell>
          <cell r="L357">
            <v>0</v>
          </cell>
          <cell r="M357">
            <v>0</v>
          </cell>
          <cell r="N357">
            <v>0</v>
          </cell>
          <cell r="O357">
            <v>0</v>
          </cell>
          <cell r="P357">
            <v>0</v>
          </cell>
          <cell r="Q357">
            <v>0</v>
          </cell>
        </row>
        <row r="358">
          <cell r="A358">
            <v>56117</v>
          </cell>
          <cell r="B358" t="str">
            <v>Union Pension</v>
          </cell>
          <cell r="E358">
            <v>0</v>
          </cell>
          <cell r="F358">
            <v>0</v>
          </cell>
          <cell r="G358">
            <v>0</v>
          </cell>
          <cell r="H358">
            <v>0</v>
          </cell>
          <cell r="I358">
            <v>0</v>
          </cell>
          <cell r="J358">
            <v>0</v>
          </cell>
          <cell r="K358">
            <v>0</v>
          </cell>
          <cell r="L358">
            <v>0</v>
          </cell>
          <cell r="M358">
            <v>0</v>
          </cell>
          <cell r="N358">
            <v>0</v>
          </cell>
          <cell r="O358">
            <v>0</v>
          </cell>
          <cell r="P358">
            <v>0</v>
          </cell>
          <cell r="Q358">
            <v>0</v>
          </cell>
        </row>
        <row r="359">
          <cell r="A359">
            <v>56125</v>
          </cell>
          <cell r="B359" t="str">
            <v>Operating Supplies</v>
          </cell>
          <cell r="E359">
            <v>1415.21</v>
          </cell>
          <cell r="F359">
            <v>1483.02</v>
          </cell>
          <cell r="G359">
            <v>1740.94</v>
          </cell>
          <cell r="H359">
            <v>445.37</v>
          </cell>
          <cell r="I359">
            <v>804.72</v>
          </cell>
          <cell r="J359">
            <v>164.82</v>
          </cell>
          <cell r="K359">
            <v>658.52</v>
          </cell>
          <cell r="L359">
            <v>1100.71</v>
          </cell>
          <cell r="M359">
            <v>1250.03</v>
          </cell>
          <cell r="N359">
            <v>1674.36</v>
          </cell>
          <cell r="O359">
            <v>765.8</v>
          </cell>
          <cell r="P359">
            <v>382.82</v>
          </cell>
          <cell r="Q359">
            <v>11886.32</v>
          </cell>
        </row>
        <row r="360">
          <cell r="A360">
            <v>56140</v>
          </cell>
          <cell r="B360" t="str">
            <v>Tires</v>
          </cell>
          <cell r="E360">
            <v>0</v>
          </cell>
          <cell r="F360">
            <v>0</v>
          </cell>
          <cell r="G360">
            <v>0</v>
          </cell>
          <cell r="H360">
            <v>0</v>
          </cell>
          <cell r="I360">
            <v>0</v>
          </cell>
          <cell r="J360">
            <v>0</v>
          </cell>
          <cell r="K360">
            <v>0</v>
          </cell>
          <cell r="L360">
            <v>0</v>
          </cell>
          <cell r="M360">
            <v>0</v>
          </cell>
          <cell r="N360">
            <v>0</v>
          </cell>
          <cell r="O360">
            <v>0</v>
          </cell>
          <cell r="P360">
            <v>0</v>
          </cell>
          <cell r="Q360">
            <v>0</v>
          </cell>
        </row>
        <row r="361">
          <cell r="A361">
            <v>56142</v>
          </cell>
          <cell r="B361" t="str">
            <v>Fuel Expense</v>
          </cell>
          <cell r="E361">
            <v>0</v>
          </cell>
          <cell r="F361">
            <v>0</v>
          </cell>
          <cell r="G361">
            <v>0</v>
          </cell>
          <cell r="H361">
            <v>0</v>
          </cell>
          <cell r="I361">
            <v>0</v>
          </cell>
          <cell r="J361">
            <v>0</v>
          </cell>
          <cell r="K361">
            <v>0</v>
          </cell>
          <cell r="L361">
            <v>0</v>
          </cell>
          <cell r="M361">
            <v>0</v>
          </cell>
          <cell r="N361">
            <v>0</v>
          </cell>
          <cell r="O361">
            <v>0</v>
          </cell>
          <cell r="P361">
            <v>20</v>
          </cell>
          <cell r="Q361">
            <v>20</v>
          </cell>
        </row>
        <row r="362">
          <cell r="A362">
            <v>56148</v>
          </cell>
          <cell r="B362" t="str">
            <v>Allocated Exp In - District</v>
          </cell>
          <cell r="E362">
            <v>0</v>
          </cell>
          <cell r="F362">
            <v>0</v>
          </cell>
          <cell r="G362">
            <v>0</v>
          </cell>
          <cell r="H362">
            <v>0</v>
          </cell>
          <cell r="I362">
            <v>0</v>
          </cell>
          <cell r="J362">
            <v>0</v>
          </cell>
          <cell r="K362">
            <v>0</v>
          </cell>
          <cell r="L362">
            <v>0</v>
          </cell>
          <cell r="M362">
            <v>0</v>
          </cell>
          <cell r="N362">
            <v>0</v>
          </cell>
          <cell r="O362">
            <v>0</v>
          </cell>
          <cell r="P362">
            <v>0</v>
          </cell>
          <cell r="Q362">
            <v>0</v>
          </cell>
        </row>
        <row r="363">
          <cell r="A363">
            <v>56149</v>
          </cell>
          <cell r="B363" t="str">
            <v>Allocated Exp In Out - District</v>
          </cell>
          <cell r="E363">
            <v>0</v>
          </cell>
          <cell r="F363">
            <v>0</v>
          </cell>
          <cell r="G363">
            <v>0</v>
          </cell>
          <cell r="H363">
            <v>0</v>
          </cell>
          <cell r="I363">
            <v>0</v>
          </cell>
          <cell r="J363">
            <v>0</v>
          </cell>
          <cell r="K363">
            <v>0</v>
          </cell>
          <cell r="L363">
            <v>0</v>
          </cell>
          <cell r="M363">
            <v>0</v>
          </cell>
          <cell r="N363">
            <v>0</v>
          </cell>
          <cell r="O363">
            <v>0</v>
          </cell>
          <cell r="P363">
            <v>0</v>
          </cell>
          <cell r="Q363">
            <v>0</v>
          </cell>
        </row>
        <row r="364">
          <cell r="A364">
            <v>56165</v>
          </cell>
          <cell r="B364" t="str">
            <v>Communications</v>
          </cell>
          <cell r="E364">
            <v>4606.6000000000004</v>
          </cell>
          <cell r="F364">
            <v>4350.2299999999996</v>
          </cell>
          <cell r="G364">
            <v>4615.41</v>
          </cell>
          <cell r="H364">
            <v>1003.34</v>
          </cell>
          <cell r="I364">
            <v>7555.03</v>
          </cell>
          <cell r="J364">
            <v>4491</v>
          </cell>
          <cell r="K364">
            <v>4590.99</v>
          </cell>
          <cell r="L364">
            <v>470.11</v>
          </cell>
          <cell r="M364">
            <v>4254.96</v>
          </cell>
          <cell r="N364">
            <v>4208.18</v>
          </cell>
          <cell r="O364">
            <v>512.84</v>
          </cell>
          <cell r="P364">
            <v>4070.45</v>
          </cell>
          <cell r="Q364">
            <v>44729.139999999992</v>
          </cell>
        </row>
        <row r="365">
          <cell r="A365">
            <v>56200</v>
          </cell>
          <cell r="B365" t="str">
            <v>Travel</v>
          </cell>
          <cell r="E365">
            <v>0</v>
          </cell>
          <cell r="F365">
            <v>69</v>
          </cell>
          <cell r="G365">
            <v>98.25</v>
          </cell>
          <cell r="H365">
            <v>52.88</v>
          </cell>
          <cell r="I365">
            <v>0</v>
          </cell>
          <cell r="J365">
            <v>0</v>
          </cell>
          <cell r="K365">
            <v>0</v>
          </cell>
          <cell r="L365">
            <v>0</v>
          </cell>
          <cell r="M365">
            <v>0</v>
          </cell>
          <cell r="N365">
            <v>5.62</v>
          </cell>
          <cell r="O365">
            <v>0</v>
          </cell>
          <cell r="P365">
            <v>0</v>
          </cell>
          <cell r="Q365">
            <v>225.75</v>
          </cell>
        </row>
        <row r="366">
          <cell r="A366">
            <v>56201</v>
          </cell>
          <cell r="B366" t="str">
            <v>Meal and Entertainment</v>
          </cell>
          <cell r="E366">
            <v>0</v>
          </cell>
          <cell r="F366">
            <v>0</v>
          </cell>
          <cell r="G366">
            <v>0</v>
          </cell>
          <cell r="H366">
            <v>0</v>
          </cell>
          <cell r="I366">
            <v>0</v>
          </cell>
          <cell r="J366">
            <v>103.1</v>
          </cell>
          <cell r="K366">
            <v>0</v>
          </cell>
          <cell r="L366">
            <v>0</v>
          </cell>
          <cell r="M366">
            <v>0</v>
          </cell>
          <cell r="N366">
            <v>44.52</v>
          </cell>
          <cell r="O366">
            <v>90.55</v>
          </cell>
          <cell r="P366">
            <v>110.62</v>
          </cell>
          <cell r="Q366">
            <v>348.79</v>
          </cell>
        </row>
        <row r="367">
          <cell r="A367">
            <v>56210</v>
          </cell>
          <cell r="B367" t="str">
            <v>Office Supply and Equip</v>
          </cell>
          <cell r="E367">
            <v>907.9</v>
          </cell>
          <cell r="F367">
            <v>1266.8599999999999</v>
          </cell>
          <cell r="G367">
            <v>1175.05</v>
          </cell>
          <cell r="H367">
            <v>2018.74</v>
          </cell>
          <cell r="I367">
            <v>1340.75</v>
          </cell>
          <cell r="J367">
            <v>1056.72</v>
          </cell>
          <cell r="K367">
            <v>1348.09</v>
          </cell>
          <cell r="L367">
            <v>2224.39</v>
          </cell>
          <cell r="M367">
            <v>1094.46</v>
          </cell>
          <cell r="N367">
            <v>1045.8699999999999</v>
          </cell>
          <cell r="O367">
            <v>1613.32</v>
          </cell>
          <cell r="P367">
            <v>1365.17</v>
          </cell>
          <cell r="Q367">
            <v>16457.32</v>
          </cell>
        </row>
        <row r="368">
          <cell r="A368">
            <v>56335</v>
          </cell>
          <cell r="B368" t="str">
            <v>Miscellaneous</v>
          </cell>
          <cell r="E368">
            <v>0</v>
          </cell>
          <cell r="F368">
            <v>0</v>
          </cell>
          <cell r="G368">
            <v>0</v>
          </cell>
          <cell r="H368">
            <v>0</v>
          </cell>
          <cell r="I368">
            <v>0</v>
          </cell>
          <cell r="J368">
            <v>0</v>
          </cell>
          <cell r="K368">
            <v>0</v>
          </cell>
          <cell r="L368">
            <v>0</v>
          </cell>
          <cell r="M368">
            <v>0</v>
          </cell>
          <cell r="N368">
            <v>0</v>
          </cell>
          <cell r="O368">
            <v>0</v>
          </cell>
          <cell r="P368">
            <v>0</v>
          </cell>
          <cell r="Q368">
            <v>0</v>
          </cell>
        </row>
        <row r="369">
          <cell r="A369">
            <v>56998</v>
          </cell>
          <cell r="B369" t="str">
            <v>Allocation Out - District</v>
          </cell>
          <cell r="E369">
            <v>0</v>
          </cell>
          <cell r="F369">
            <v>0</v>
          </cell>
          <cell r="G369">
            <v>0</v>
          </cell>
          <cell r="H369">
            <v>0</v>
          </cell>
          <cell r="I369">
            <v>0</v>
          </cell>
          <cell r="J369">
            <v>0</v>
          </cell>
          <cell r="K369">
            <v>0</v>
          </cell>
          <cell r="L369">
            <v>0</v>
          </cell>
          <cell r="M369">
            <v>0</v>
          </cell>
          <cell r="N369">
            <v>0</v>
          </cell>
          <cell r="O369">
            <v>0</v>
          </cell>
          <cell r="P369">
            <v>0</v>
          </cell>
          <cell r="Q369">
            <v>0</v>
          </cell>
        </row>
        <row r="370">
          <cell r="A370">
            <v>56999</v>
          </cell>
          <cell r="B370" t="str">
            <v>Allocation Out - Out District</v>
          </cell>
          <cell r="E370">
            <v>0</v>
          </cell>
          <cell r="F370">
            <v>0</v>
          </cell>
          <cell r="G370">
            <v>0</v>
          </cell>
          <cell r="H370">
            <v>0</v>
          </cell>
          <cell r="I370">
            <v>0</v>
          </cell>
          <cell r="J370">
            <v>0</v>
          </cell>
          <cell r="K370">
            <v>0</v>
          </cell>
          <cell r="L370">
            <v>0</v>
          </cell>
          <cell r="M370">
            <v>0</v>
          </cell>
          <cell r="N370">
            <v>0</v>
          </cell>
          <cell r="O370">
            <v>0</v>
          </cell>
          <cell r="P370">
            <v>0</v>
          </cell>
          <cell r="Q370">
            <v>0</v>
          </cell>
        </row>
        <row r="371">
          <cell r="A371" t="str">
            <v>Total Supervisor</v>
          </cell>
          <cell r="E371">
            <v>26562.799999999996</v>
          </cell>
          <cell r="F371">
            <v>23501.42</v>
          </cell>
          <cell r="G371">
            <v>27636.67</v>
          </cell>
          <cell r="H371">
            <v>22714.119999999995</v>
          </cell>
          <cell r="I371">
            <v>32513.34</v>
          </cell>
          <cell r="J371">
            <v>23855.37</v>
          </cell>
          <cell r="K371">
            <v>28433.989999999994</v>
          </cell>
          <cell r="L371">
            <v>22041.739999999998</v>
          </cell>
          <cell r="M371">
            <v>25858.779999999995</v>
          </cell>
          <cell r="N371">
            <v>25971.11</v>
          </cell>
          <cell r="O371">
            <v>22681.739999999998</v>
          </cell>
          <cell r="P371">
            <v>24752.86</v>
          </cell>
          <cell r="Q371">
            <v>306523.94</v>
          </cell>
        </row>
        <row r="373">
          <cell r="A373" t="str">
            <v>Other Operating Expense</v>
          </cell>
        </row>
        <row r="374">
          <cell r="A374">
            <v>46020</v>
          </cell>
          <cell r="B374" t="str">
            <v>Post Closure Amortization</v>
          </cell>
          <cell r="E374">
            <v>0</v>
          </cell>
          <cell r="F374">
            <v>0</v>
          </cell>
          <cell r="G374">
            <v>0</v>
          </cell>
          <cell r="H374">
            <v>0</v>
          </cell>
          <cell r="I374">
            <v>0</v>
          </cell>
          <cell r="J374">
            <v>0</v>
          </cell>
          <cell r="K374">
            <v>0</v>
          </cell>
          <cell r="L374">
            <v>0</v>
          </cell>
          <cell r="M374">
            <v>0</v>
          </cell>
          <cell r="N374">
            <v>0</v>
          </cell>
          <cell r="O374">
            <v>0</v>
          </cell>
          <cell r="P374">
            <v>0</v>
          </cell>
          <cell r="Q374">
            <v>0</v>
          </cell>
        </row>
        <row r="375">
          <cell r="A375">
            <v>57051</v>
          </cell>
          <cell r="B375" t="str">
            <v>AA Premiums</v>
          </cell>
          <cell r="E375">
            <v>0</v>
          </cell>
          <cell r="F375">
            <v>0</v>
          </cell>
          <cell r="G375">
            <v>0</v>
          </cell>
          <cell r="H375">
            <v>0</v>
          </cell>
          <cell r="I375">
            <v>0</v>
          </cell>
          <cell r="J375">
            <v>0</v>
          </cell>
          <cell r="K375">
            <v>0</v>
          </cell>
          <cell r="L375">
            <v>0</v>
          </cell>
          <cell r="M375">
            <v>0</v>
          </cell>
          <cell r="N375">
            <v>0</v>
          </cell>
          <cell r="O375">
            <v>0</v>
          </cell>
          <cell r="P375">
            <v>0</v>
          </cell>
          <cell r="Q375">
            <v>0</v>
          </cell>
        </row>
        <row r="376">
          <cell r="A376">
            <v>57125</v>
          </cell>
          <cell r="B376" t="str">
            <v>Operating Supplies</v>
          </cell>
          <cell r="E376">
            <v>0</v>
          </cell>
          <cell r="F376">
            <v>0</v>
          </cell>
          <cell r="G376">
            <v>0</v>
          </cell>
          <cell r="H376">
            <v>427.66</v>
          </cell>
          <cell r="I376">
            <v>0</v>
          </cell>
          <cell r="J376">
            <v>0</v>
          </cell>
          <cell r="K376">
            <v>0</v>
          </cell>
          <cell r="L376">
            <v>0</v>
          </cell>
          <cell r="M376">
            <v>0</v>
          </cell>
          <cell r="N376">
            <v>224.45</v>
          </cell>
          <cell r="O376">
            <v>3002.92</v>
          </cell>
          <cell r="P376">
            <v>0</v>
          </cell>
          <cell r="Q376">
            <v>3655.03</v>
          </cell>
        </row>
        <row r="377">
          <cell r="A377">
            <v>57147</v>
          </cell>
          <cell r="B377" t="str">
            <v>Bldg &amp; Property</v>
          </cell>
          <cell r="E377">
            <v>8063.84</v>
          </cell>
          <cell r="F377">
            <v>8169.88</v>
          </cell>
          <cell r="G377">
            <v>6041.82</v>
          </cell>
          <cell r="H377">
            <v>6588.54</v>
          </cell>
          <cell r="I377">
            <v>4365.71</v>
          </cell>
          <cell r="J377">
            <v>4713.99</v>
          </cell>
          <cell r="K377">
            <v>10806.84</v>
          </cell>
          <cell r="L377">
            <v>9251.0400000000009</v>
          </cell>
          <cell r="M377">
            <v>6193.48</v>
          </cell>
          <cell r="N377">
            <v>8759.64</v>
          </cell>
          <cell r="O377">
            <v>5195.24</v>
          </cell>
          <cell r="P377">
            <v>16632.82</v>
          </cell>
          <cell r="Q377">
            <v>94782.84</v>
          </cell>
        </row>
        <row r="378">
          <cell r="A378">
            <v>57148</v>
          </cell>
          <cell r="B378" t="str">
            <v>Allocated In - District</v>
          </cell>
          <cell r="E378">
            <v>0</v>
          </cell>
          <cell r="F378">
            <v>0</v>
          </cell>
          <cell r="G378">
            <v>0</v>
          </cell>
          <cell r="H378">
            <v>0</v>
          </cell>
          <cell r="I378">
            <v>0</v>
          </cell>
          <cell r="J378">
            <v>0</v>
          </cell>
          <cell r="K378">
            <v>0</v>
          </cell>
          <cell r="L378">
            <v>0</v>
          </cell>
          <cell r="M378">
            <v>0</v>
          </cell>
          <cell r="N378">
            <v>0</v>
          </cell>
          <cell r="O378">
            <v>0</v>
          </cell>
          <cell r="P378">
            <v>0</v>
          </cell>
          <cell r="Q378">
            <v>0</v>
          </cell>
        </row>
        <row r="379">
          <cell r="A379">
            <v>57149</v>
          </cell>
          <cell r="B379" t="str">
            <v>Allocated In - Out District</v>
          </cell>
          <cell r="E379">
            <v>0</v>
          </cell>
          <cell r="F379">
            <v>0</v>
          </cell>
          <cell r="G379">
            <v>0</v>
          </cell>
          <cell r="H379">
            <v>0</v>
          </cell>
          <cell r="I379">
            <v>0</v>
          </cell>
          <cell r="J379">
            <v>0</v>
          </cell>
          <cell r="K379">
            <v>0</v>
          </cell>
          <cell r="L379">
            <v>0</v>
          </cell>
          <cell r="M379">
            <v>0</v>
          </cell>
          <cell r="N379">
            <v>0</v>
          </cell>
          <cell r="O379">
            <v>0</v>
          </cell>
          <cell r="P379">
            <v>0</v>
          </cell>
          <cell r="Q379">
            <v>0</v>
          </cell>
        </row>
        <row r="380">
          <cell r="A380">
            <v>57150</v>
          </cell>
          <cell r="B380" t="str">
            <v>Utilities</v>
          </cell>
          <cell r="E380">
            <v>1384.3</v>
          </cell>
          <cell r="F380">
            <v>289.72000000000003</v>
          </cell>
          <cell r="G380">
            <v>352.8</v>
          </cell>
          <cell r="H380">
            <v>250.3</v>
          </cell>
          <cell r="I380">
            <v>272.69</v>
          </cell>
          <cell r="J380">
            <v>171.46</v>
          </cell>
          <cell r="K380">
            <v>268.27</v>
          </cell>
          <cell r="L380">
            <v>157.77000000000001</v>
          </cell>
          <cell r="M380">
            <v>921.26</v>
          </cell>
          <cell r="N380">
            <v>178.68</v>
          </cell>
          <cell r="O380">
            <v>1625.08</v>
          </cell>
          <cell r="P380">
            <v>312.62</v>
          </cell>
          <cell r="Q380">
            <v>6184.95</v>
          </cell>
        </row>
        <row r="381">
          <cell r="A381">
            <v>57165</v>
          </cell>
          <cell r="B381" t="str">
            <v>Communications</v>
          </cell>
          <cell r="E381">
            <v>0</v>
          </cell>
          <cell r="F381">
            <v>0</v>
          </cell>
          <cell r="G381">
            <v>0</v>
          </cell>
          <cell r="H381">
            <v>0</v>
          </cell>
          <cell r="I381">
            <v>0</v>
          </cell>
          <cell r="J381">
            <v>0</v>
          </cell>
          <cell r="K381">
            <v>0</v>
          </cell>
          <cell r="L381">
            <v>0</v>
          </cell>
          <cell r="M381">
            <v>0</v>
          </cell>
          <cell r="N381">
            <v>0</v>
          </cell>
          <cell r="O381">
            <v>0</v>
          </cell>
          <cell r="P381">
            <v>0</v>
          </cell>
          <cell r="Q381">
            <v>0</v>
          </cell>
        </row>
        <row r="382">
          <cell r="A382">
            <v>57166</v>
          </cell>
          <cell r="B382" t="str">
            <v>Leachate Treatment</v>
          </cell>
          <cell r="E382">
            <v>0</v>
          </cell>
          <cell r="F382">
            <v>0</v>
          </cell>
          <cell r="G382">
            <v>0</v>
          </cell>
          <cell r="H382">
            <v>0</v>
          </cell>
          <cell r="I382">
            <v>0</v>
          </cell>
          <cell r="J382">
            <v>0</v>
          </cell>
          <cell r="K382">
            <v>0</v>
          </cell>
          <cell r="L382">
            <v>0</v>
          </cell>
          <cell r="M382">
            <v>0</v>
          </cell>
          <cell r="N382">
            <v>0</v>
          </cell>
          <cell r="O382">
            <v>0</v>
          </cell>
          <cell r="P382">
            <v>0</v>
          </cell>
          <cell r="Q382">
            <v>0</v>
          </cell>
        </row>
        <row r="383">
          <cell r="A383">
            <v>57170</v>
          </cell>
          <cell r="B383" t="str">
            <v>Real Estate Rentals</v>
          </cell>
          <cell r="E383">
            <v>17643.07</v>
          </cell>
          <cell r="F383">
            <v>17035.48</v>
          </cell>
          <cell r="G383">
            <v>17673.07</v>
          </cell>
          <cell r="H383">
            <v>17402.849999999999</v>
          </cell>
          <cell r="I383">
            <v>17402.849999999999</v>
          </cell>
          <cell r="J383">
            <v>17402.849999999999</v>
          </cell>
          <cell r="K383">
            <v>17402.849999999999</v>
          </cell>
          <cell r="L383">
            <v>17402.849999999999</v>
          </cell>
          <cell r="M383">
            <v>18791.8</v>
          </cell>
          <cell r="N383">
            <v>17402.849999999999</v>
          </cell>
          <cell r="O383">
            <v>18791.8</v>
          </cell>
          <cell r="P383">
            <v>2852.62</v>
          </cell>
          <cell r="Q383">
            <v>197204.94</v>
          </cell>
        </row>
        <row r="384">
          <cell r="A384">
            <v>57175</v>
          </cell>
          <cell r="B384" t="str">
            <v>Equipment Vehicle Rental</v>
          </cell>
          <cell r="E384">
            <v>328.66</v>
          </cell>
          <cell r="F384">
            <v>0</v>
          </cell>
          <cell r="G384">
            <v>0</v>
          </cell>
          <cell r="H384">
            <v>0</v>
          </cell>
          <cell r="I384">
            <v>0</v>
          </cell>
          <cell r="J384">
            <v>0</v>
          </cell>
          <cell r="K384">
            <v>0</v>
          </cell>
          <cell r="L384">
            <v>0</v>
          </cell>
          <cell r="M384">
            <v>0</v>
          </cell>
          <cell r="N384">
            <v>0</v>
          </cell>
          <cell r="O384">
            <v>2091.2399999999998</v>
          </cell>
          <cell r="P384">
            <v>397.36</v>
          </cell>
          <cell r="Q384">
            <v>2817.2599999999998</v>
          </cell>
        </row>
        <row r="385">
          <cell r="A385">
            <v>57185</v>
          </cell>
          <cell r="B385" t="str">
            <v>Postage</v>
          </cell>
          <cell r="E385">
            <v>0</v>
          </cell>
          <cell r="F385">
            <v>0</v>
          </cell>
          <cell r="G385">
            <v>0</v>
          </cell>
          <cell r="H385">
            <v>0</v>
          </cell>
          <cell r="I385">
            <v>0</v>
          </cell>
          <cell r="J385">
            <v>0</v>
          </cell>
          <cell r="K385">
            <v>0</v>
          </cell>
          <cell r="L385">
            <v>0</v>
          </cell>
          <cell r="M385">
            <v>0</v>
          </cell>
          <cell r="N385">
            <v>0</v>
          </cell>
          <cell r="O385">
            <v>0</v>
          </cell>
          <cell r="P385">
            <v>0</v>
          </cell>
          <cell r="Q385">
            <v>0</v>
          </cell>
        </row>
        <row r="386">
          <cell r="A386">
            <v>57252</v>
          </cell>
          <cell r="B386" t="str">
            <v>Subcontract Expense</v>
          </cell>
          <cell r="E386">
            <v>0</v>
          </cell>
          <cell r="F386">
            <v>0</v>
          </cell>
          <cell r="G386">
            <v>0</v>
          </cell>
          <cell r="H386">
            <v>0</v>
          </cell>
          <cell r="I386">
            <v>0</v>
          </cell>
          <cell r="J386">
            <v>0</v>
          </cell>
          <cell r="K386">
            <v>0</v>
          </cell>
          <cell r="L386">
            <v>0</v>
          </cell>
          <cell r="M386">
            <v>0</v>
          </cell>
          <cell r="N386">
            <v>0</v>
          </cell>
          <cell r="O386">
            <v>0</v>
          </cell>
          <cell r="P386">
            <v>0</v>
          </cell>
          <cell r="Q386">
            <v>0</v>
          </cell>
        </row>
        <row r="387">
          <cell r="A387">
            <v>57254</v>
          </cell>
          <cell r="B387" t="str">
            <v>Drive Cam Fees</v>
          </cell>
          <cell r="E387">
            <v>5737.5</v>
          </cell>
          <cell r="F387">
            <v>5737.5</v>
          </cell>
          <cell r="G387">
            <v>5737.5</v>
          </cell>
          <cell r="H387">
            <v>5737.5</v>
          </cell>
          <cell r="I387">
            <v>3780</v>
          </cell>
          <cell r="J387">
            <v>3780</v>
          </cell>
          <cell r="K387">
            <v>3780</v>
          </cell>
          <cell r="L387">
            <v>3780</v>
          </cell>
          <cell r="M387">
            <v>3780</v>
          </cell>
          <cell r="N387">
            <v>3780</v>
          </cell>
          <cell r="O387">
            <v>3780</v>
          </cell>
          <cell r="P387">
            <v>3780</v>
          </cell>
          <cell r="Q387">
            <v>53190</v>
          </cell>
        </row>
        <row r="388">
          <cell r="A388">
            <v>57255</v>
          </cell>
          <cell r="B388" t="str">
            <v>Other Prof Fees</v>
          </cell>
          <cell r="E388">
            <v>0</v>
          </cell>
          <cell r="F388">
            <v>0</v>
          </cell>
          <cell r="G388">
            <v>13.5</v>
          </cell>
          <cell r="H388">
            <v>13.5</v>
          </cell>
          <cell r="I388">
            <v>13.5</v>
          </cell>
          <cell r="J388">
            <v>13.5</v>
          </cell>
          <cell r="K388">
            <v>0</v>
          </cell>
          <cell r="L388">
            <v>13.5</v>
          </cell>
          <cell r="M388">
            <v>13.5</v>
          </cell>
          <cell r="N388">
            <v>13.5</v>
          </cell>
          <cell r="O388">
            <v>13.5</v>
          </cell>
          <cell r="P388">
            <v>0</v>
          </cell>
          <cell r="Q388">
            <v>108</v>
          </cell>
        </row>
        <row r="389">
          <cell r="A389">
            <v>57256</v>
          </cell>
          <cell r="B389" t="str">
            <v>Laboratory Fees</v>
          </cell>
          <cell r="E389">
            <v>0</v>
          </cell>
          <cell r="F389">
            <v>0</v>
          </cell>
          <cell r="G389">
            <v>0</v>
          </cell>
          <cell r="H389">
            <v>0</v>
          </cell>
          <cell r="I389">
            <v>0</v>
          </cell>
          <cell r="J389">
            <v>0</v>
          </cell>
          <cell r="K389">
            <v>0</v>
          </cell>
          <cell r="L389">
            <v>0</v>
          </cell>
          <cell r="M389">
            <v>0</v>
          </cell>
          <cell r="N389">
            <v>0</v>
          </cell>
          <cell r="O389">
            <v>0</v>
          </cell>
          <cell r="P389">
            <v>0</v>
          </cell>
          <cell r="Q389">
            <v>0</v>
          </cell>
        </row>
        <row r="390">
          <cell r="A390">
            <v>57257</v>
          </cell>
          <cell r="B390" t="str">
            <v>Engineering Fees</v>
          </cell>
          <cell r="E390">
            <v>0</v>
          </cell>
          <cell r="F390">
            <v>0</v>
          </cell>
          <cell r="G390">
            <v>0</v>
          </cell>
          <cell r="H390">
            <v>0</v>
          </cell>
          <cell r="I390">
            <v>0</v>
          </cell>
          <cell r="J390">
            <v>54300.08</v>
          </cell>
          <cell r="K390">
            <v>3763.13</v>
          </cell>
          <cell r="L390">
            <v>4344.38</v>
          </cell>
          <cell r="M390">
            <v>0</v>
          </cell>
          <cell r="N390">
            <v>0</v>
          </cell>
          <cell r="O390">
            <v>0</v>
          </cell>
          <cell r="P390">
            <v>0</v>
          </cell>
          <cell r="Q390">
            <v>62407.59</v>
          </cell>
        </row>
        <row r="391">
          <cell r="A391">
            <v>57275</v>
          </cell>
          <cell r="B391" t="str">
            <v>Property Taxes</v>
          </cell>
          <cell r="E391">
            <v>648.66999999999996</v>
          </cell>
          <cell r="F391">
            <v>748.26</v>
          </cell>
          <cell r="G391">
            <v>748.26</v>
          </cell>
          <cell r="H391">
            <v>931.59</v>
          </cell>
          <cell r="I391">
            <v>931.59</v>
          </cell>
          <cell r="J391">
            <v>931.61</v>
          </cell>
          <cell r="K391">
            <v>676.33</v>
          </cell>
          <cell r="L391">
            <v>676.33</v>
          </cell>
          <cell r="M391">
            <v>676.33</v>
          </cell>
          <cell r="N391">
            <v>676.33</v>
          </cell>
          <cell r="O391">
            <v>676.33</v>
          </cell>
          <cell r="P391">
            <v>676.33</v>
          </cell>
          <cell r="Q391">
            <v>8997.9599999999991</v>
          </cell>
        </row>
        <row r="392">
          <cell r="A392">
            <v>57280</v>
          </cell>
          <cell r="B392" t="str">
            <v>Other Taxes</v>
          </cell>
          <cell r="E392">
            <v>0</v>
          </cell>
          <cell r="F392">
            <v>0</v>
          </cell>
          <cell r="G392">
            <v>0</v>
          </cell>
          <cell r="H392">
            <v>0</v>
          </cell>
          <cell r="I392">
            <v>0</v>
          </cell>
          <cell r="J392">
            <v>0</v>
          </cell>
          <cell r="K392">
            <v>0</v>
          </cell>
          <cell r="L392">
            <v>0</v>
          </cell>
          <cell r="M392">
            <v>0</v>
          </cell>
          <cell r="N392">
            <v>0</v>
          </cell>
          <cell r="O392">
            <v>0</v>
          </cell>
          <cell r="P392">
            <v>0</v>
          </cell>
          <cell r="Q392">
            <v>0</v>
          </cell>
        </row>
        <row r="393">
          <cell r="A393">
            <v>57324</v>
          </cell>
          <cell r="B393" t="str">
            <v>Penalties and Violations</v>
          </cell>
          <cell r="E393">
            <v>0</v>
          </cell>
          <cell r="F393">
            <v>0</v>
          </cell>
          <cell r="G393">
            <v>0</v>
          </cell>
          <cell r="H393">
            <v>0</v>
          </cell>
          <cell r="I393">
            <v>0</v>
          </cell>
          <cell r="J393">
            <v>0</v>
          </cell>
          <cell r="K393">
            <v>0</v>
          </cell>
          <cell r="L393">
            <v>0</v>
          </cell>
          <cell r="M393">
            <v>0</v>
          </cell>
          <cell r="N393">
            <v>266.95</v>
          </cell>
          <cell r="O393">
            <v>266.95</v>
          </cell>
          <cell r="P393">
            <v>0</v>
          </cell>
          <cell r="Q393">
            <v>533.9</v>
          </cell>
        </row>
        <row r="394">
          <cell r="A394">
            <v>57335</v>
          </cell>
          <cell r="B394" t="str">
            <v>Miscellaneous</v>
          </cell>
          <cell r="E394">
            <v>0</v>
          </cell>
          <cell r="F394">
            <v>0</v>
          </cell>
          <cell r="G394">
            <v>0</v>
          </cell>
          <cell r="H394">
            <v>0</v>
          </cell>
          <cell r="I394">
            <v>0</v>
          </cell>
          <cell r="J394">
            <v>-33322.47</v>
          </cell>
          <cell r="K394">
            <v>33322.47</v>
          </cell>
          <cell r="L394">
            <v>0</v>
          </cell>
          <cell r="M394">
            <v>0</v>
          </cell>
          <cell r="N394">
            <v>0</v>
          </cell>
          <cell r="O394">
            <v>0</v>
          </cell>
          <cell r="P394">
            <v>0</v>
          </cell>
          <cell r="Q394">
            <v>0</v>
          </cell>
        </row>
        <row r="395">
          <cell r="A395">
            <v>57345</v>
          </cell>
          <cell r="B395" t="str">
            <v>Secruity Services</v>
          </cell>
          <cell r="E395">
            <v>187.5</v>
          </cell>
          <cell r="F395">
            <v>187.5</v>
          </cell>
          <cell r="G395">
            <v>187.5</v>
          </cell>
          <cell r="H395">
            <v>187.5</v>
          </cell>
          <cell r="I395">
            <v>187.5</v>
          </cell>
          <cell r="J395">
            <v>187.5</v>
          </cell>
          <cell r="K395">
            <v>187.5</v>
          </cell>
          <cell r="L395">
            <v>187.5</v>
          </cell>
          <cell r="M395">
            <v>187.5</v>
          </cell>
          <cell r="N395">
            <v>187.5</v>
          </cell>
          <cell r="O395">
            <v>187.5</v>
          </cell>
          <cell r="P395">
            <v>250</v>
          </cell>
          <cell r="Q395">
            <v>2312.5</v>
          </cell>
        </row>
        <row r="396">
          <cell r="A396">
            <v>57353</v>
          </cell>
          <cell r="B396" t="str">
            <v>Monitoring and Maint</v>
          </cell>
          <cell r="E396">
            <v>0</v>
          </cell>
          <cell r="F396">
            <v>0</v>
          </cell>
          <cell r="G396">
            <v>0</v>
          </cell>
          <cell r="H396">
            <v>0</v>
          </cell>
          <cell r="I396">
            <v>0</v>
          </cell>
          <cell r="J396">
            <v>0</v>
          </cell>
          <cell r="K396">
            <v>0</v>
          </cell>
          <cell r="L396">
            <v>0</v>
          </cell>
          <cell r="M396">
            <v>0</v>
          </cell>
          <cell r="N396">
            <v>0</v>
          </cell>
          <cell r="O396">
            <v>0</v>
          </cell>
          <cell r="P396">
            <v>0</v>
          </cell>
          <cell r="Q396">
            <v>0</v>
          </cell>
        </row>
        <row r="397">
          <cell r="A397">
            <v>57356</v>
          </cell>
          <cell r="B397" t="str">
            <v>Cover Cost</v>
          </cell>
          <cell r="E397">
            <v>0</v>
          </cell>
          <cell r="F397">
            <v>0</v>
          </cell>
          <cell r="G397">
            <v>0</v>
          </cell>
          <cell r="H397">
            <v>0</v>
          </cell>
          <cell r="I397">
            <v>0</v>
          </cell>
          <cell r="J397">
            <v>0</v>
          </cell>
          <cell r="K397">
            <v>0</v>
          </cell>
          <cell r="L397">
            <v>0</v>
          </cell>
          <cell r="M397">
            <v>0</v>
          </cell>
          <cell r="N397">
            <v>0</v>
          </cell>
          <cell r="O397">
            <v>0</v>
          </cell>
          <cell r="P397">
            <v>0</v>
          </cell>
          <cell r="Q397">
            <v>0</v>
          </cell>
        </row>
        <row r="398">
          <cell r="A398">
            <v>57357</v>
          </cell>
          <cell r="B398" t="str">
            <v>Permits</v>
          </cell>
          <cell r="E398">
            <v>65</v>
          </cell>
          <cell r="F398">
            <v>0</v>
          </cell>
          <cell r="G398">
            <v>132.5</v>
          </cell>
          <cell r="H398">
            <v>0</v>
          </cell>
          <cell r="I398">
            <v>0</v>
          </cell>
          <cell r="J398">
            <v>132.5</v>
          </cell>
          <cell r="K398">
            <v>0</v>
          </cell>
          <cell r="L398">
            <v>0</v>
          </cell>
          <cell r="M398">
            <v>132.5</v>
          </cell>
          <cell r="N398">
            <v>1975</v>
          </cell>
          <cell r="O398">
            <v>0</v>
          </cell>
          <cell r="P398">
            <v>132.5</v>
          </cell>
          <cell r="Q398">
            <v>2570</v>
          </cell>
        </row>
        <row r="399">
          <cell r="A399">
            <v>57360</v>
          </cell>
          <cell r="B399" t="str">
            <v>Royalties</v>
          </cell>
          <cell r="E399">
            <v>0</v>
          </cell>
          <cell r="F399">
            <v>0</v>
          </cell>
          <cell r="G399">
            <v>0</v>
          </cell>
          <cell r="H399">
            <v>0</v>
          </cell>
          <cell r="I399">
            <v>0</v>
          </cell>
          <cell r="J399">
            <v>0</v>
          </cell>
          <cell r="K399">
            <v>0</v>
          </cell>
          <cell r="L399">
            <v>0</v>
          </cell>
          <cell r="M399">
            <v>0</v>
          </cell>
          <cell r="N399">
            <v>0</v>
          </cell>
          <cell r="O399">
            <v>0</v>
          </cell>
          <cell r="P399">
            <v>0</v>
          </cell>
          <cell r="Q399">
            <v>0</v>
          </cell>
        </row>
        <row r="400">
          <cell r="A400">
            <v>57370</v>
          </cell>
          <cell r="B400" t="str">
            <v>Bonds Expense</v>
          </cell>
          <cell r="E400">
            <v>4619.28</v>
          </cell>
          <cell r="F400">
            <v>6292.28</v>
          </cell>
          <cell r="G400">
            <v>6547.28</v>
          </cell>
          <cell r="H400">
            <v>5761.53</v>
          </cell>
          <cell r="I400">
            <v>5761.53</v>
          </cell>
          <cell r="J400">
            <v>5761.53</v>
          </cell>
          <cell r="K400">
            <v>5761.49</v>
          </cell>
          <cell r="L400">
            <v>5761.53</v>
          </cell>
          <cell r="M400">
            <v>5761.53</v>
          </cell>
          <cell r="N400">
            <v>5761.53</v>
          </cell>
          <cell r="O400">
            <v>6186.53</v>
          </cell>
          <cell r="P400">
            <v>4741.53</v>
          </cell>
          <cell r="Q400">
            <v>68717.569999999992</v>
          </cell>
        </row>
        <row r="401">
          <cell r="A401">
            <v>57900</v>
          </cell>
          <cell r="B401" t="str">
            <v>Capitalized Costs</v>
          </cell>
          <cell r="E401">
            <v>0</v>
          </cell>
          <cell r="F401">
            <v>0</v>
          </cell>
          <cell r="G401">
            <v>0</v>
          </cell>
          <cell r="H401">
            <v>0</v>
          </cell>
          <cell r="I401">
            <v>0</v>
          </cell>
          <cell r="J401">
            <v>0</v>
          </cell>
          <cell r="K401">
            <v>0</v>
          </cell>
          <cell r="L401">
            <v>0</v>
          </cell>
          <cell r="M401">
            <v>0</v>
          </cell>
          <cell r="N401">
            <v>0</v>
          </cell>
          <cell r="O401">
            <v>0</v>
          </cell>
          <cell r="P401">
            <v>0</v>
          </cell>
          <cell r="Q401">
            <v>0</v>
          </cell>
        </row>
        <row r="402">
          <cell r="A402">
            <v>57998</v>
          </cell>
          <cell r="B402" t="str">
            <v>Allocation Out - District</v>
          </cell>
          <cell r="E402">
            <v>0</v>
          </cell>
          <cell r="F402">
            <v>0</v>
          </cell>
          <cell r="G402">
            <v>0</v>
          </cell>
          <cell r="H402">
            <v>0</v>
          </cell>
          <cell r="I402">
            <v>0</v>
          </cell>
          <cell r="J402">
            <v>0</v>
          </cell>
          <cell r="K402">
            <v>0</v>
          </cell>
          <cell r="L402">
            <v>0</v>
          </cell>
          <cell r="M402">
            <v>0</v>
          </cell>
          <cell r="N402">
            <v>0</v>
          </cell>
          <cell r="O402">
            <v>0</v>
          </cell>
          <cell r="P402">
            <v>0</v>
          </cell>
          <cell r="Q402">
            <v>0</v>
          </cell>
        </row>
        <row r="403">
          <cell r="A403">
            <v>57999</v>
          </cell>
          <cell r="B403" t="str">
            <v>Allocation Out - Out District</v>
          </cell>
          <cell r="E403">
            <v>0</v>
          </cell>
          <cell r="F403">
            <v>0</v>
          </cell>
          <cell r="G403">
            <v>0</v>
          </cell>
          <cell r="H403">
            <v>0</v>
          </cell>
          <cell r="I403">
            <v>0</v>
          </cell>
          <cell r="J403">
            <v>0</v>
          </cell>
          <cell r="K403">
            <v>0</v>
          </cell>
          <cell r="L403">
            <v>0</v>
          </cell>
          <cell r="M403">
            <v>0</v>
          </cell>
          <cell r="N403">
            <v>0</v>
          </cell>
          <cell r="O403">
            <v>0</v>
          </cell>
          <cell r="P403">
            <v>0</v>
          </cell>
          <cell r="Q403">
            <v>0</v>
          </cell>
        </row>
        <row r="404">
          <cell r="A404">
            <v>70265</v>
          </cell>
          <cell r="B404" t="str">
            <v>Amortization of Long Term Contracts</v>
          </cell>
          <cell r="E404">
            <v>0</v>
          </cell>
          <cell r="F404">
            <v>0</v>
          </cell>
          <cell r="G404">
            <v>0</v>
          </cell>
          <cell r="H404">
            <v>0</v>
          </cell>
          <cell r="I404">
            <v>0</v>
          </cell>
          <cell r="J404">
            <v>0</v>
          </cell>
          <cell r="K404">
            <v>0</v>
          </cell>
          <cell r="L404">
            <v>0</v>
          </cell>
          <cell r="M404">
            <v>0</v>
          </cell>
          <cell r="N404">
            <v>0</v>
          </cell>
          <cell r="O404">
            <v>0</v>
          </cell>
          <cell r="P404">
            <v>0</v>
          </cell>
          <cell r="Q404">
            <v>0</v>
          </cell>
        </row>
        <row r="405">
          <cell r="A405">
            <v>80050</v>
          </cell>
          <cell r="B405" t="str">
            <v>Interest Expense Closure/Post Closure</v>
          </cell>
          <cell r="E405">
            <v>0</v>
          </cell>
          <cell r="F405">
            <v>0</v>
          </cell>
          <cell r="G405">
            <v>0</v>
          </cell>
          <cell r="H405">
            <v>0</v>
          </cell>
          <cell r="I405">
            <v>0</v>
          </cell>
          <cell r="J405">
            <v>0</v>
          </cell>
          <cell r="K405">
            <v>0</v>
          </cell>
          <cell r="L405">
            <v>0</v>
          </cell>
          <cell r="M405">
            <v>0</v>
          </cell>
          <cell r="N405">
            <v>0</v>
          </cell>
          <cell r="O405">
            <v>0</v>
          </cell>
          <cell r="P405">
            <v>0</v>
          </cell>
          <cell r="Q405">
            <v>0</v>
          </cell>
        </row>
        <row r="406">
          <cell r="A406" t="str">
            <v>Total Other Operating Expense</v>
          </cell>
          <cell r="E406">
            <v>38677.819999999992</v>
          </cell>
          <cell r="F406">
            <v>38460.620000000003</v>
          </cell>
          <cell r="G406">
            <v>37434.229999999996</v>
          </cell>
          <cell r="H406">
            <v>37300.97</v>
          </cell>
          <cell r="I406">
            <v>32715.37</v>
          </cell>
          <cell r="J406">
            <v>54072.55</v>
          </cell>
          <cell r="K406">
            <v>75968.88</v>
          </cell>
          <cell r="L406">
            <v>41574.9</v>
          </cell>
          <cell r="M406">
            <v>36457.9</v>
          </cell>
          <cell r="N406">
            <v>39226.43</v>
          </cell>
          <cell r="O406">
            <v>41817.089999999997</v>
          </cell>
          <cell r="P406">
            <v>29775.78</v>
          </cell>
          <cell r="Q406">
            <v>503482.54000000004</v>
          </cell>
        </row>
        <row r="408">
          <cell r="A408" t="str">
            <v>Insurance</v>
          </cell>
        </row>
        <row r="409">
          <cell r="A409">
            <v>59148</v>
          </cell>
          <cell r="B409" t="str">
            <v>Allocation In - District</v>
          </cell>
          <cell r="E409">
            <v>0</v>
          </cell>
          <cell r="F409">
            <v>0</v>
          </cell>
          <cell r="G409">
            <v>0</v>
          </cell>
          <cell r="H409">
            <v>0</v>
          </cell>
          <cell r="I409">
            <v>0</v>
          </cell>
          <cell r="J409">
            <v>0</v>
          </cell>
          <cell r="K409">
            <v>0</v>
          </cell>
          <cell r="L409">
            <v>0</v>
          </cell>
          <cell r="M409">
            <v>0</v>
          </cell>
          <cell r="N409">
            <v>0</v>
          </cell>
          <cell r="O409">
            <v>0</v>
          </cell>
          <cell r="P409">
            <v>0</v>
          </cell>
          <cell r="Q409">
            <v>0</v>
          </cell>
        </row>
        <row r="410">
          <cell r="A410">
            <v>59149</v>
          </cell>
          <cell r="B410" t="str">
            <v>Allocation In - Out District</v>
          </cell>
          <cell r="E410">
            <v>0</v>
          </cell>
          <cell r="F410">
            <v>0</v>
          </cell>
          <cell r="G410">
            <v>0</v>
          </cell>
          <cell r="H410">
            <v>0</v>
          </cell>
          <cell r="I410">
            <v>0</v>
          </cell>
          <cell r="J410">
            <v>0</v>
          </cell>
          <cell r="K410">
            <v>0</v>
          </cell>
          <cell r="L410">
            <v>0</v>
          </cell>
          <cell r="M410">
            <v>0</v>
          </cell>
          <cell r="N410">
            <v>0</v>
          </cell>
          <cell r="O410">
            <v>0</v>
          </cell>
          <cell r="P410">
            <v>0</v>
          </cell>
          <cell r="Q410">
            <v>0</v>
          </cell>
        </row>
        <row r="411">
          <cell r="A411">
            <v>59271</v>
          </cell>
          <cell r="B411" t="str">
            <v>Property and Liability Insurance</v>
          </cell>
          <cell r="E411">
            <v>0</v>
          </cell>
          <cell r="F411">
            <v>0</v>
          </cell>
          <cell r="G411">
            <v>0</v>
          </cell>
          <cell r="H411">
            <v>0</v>
          </cell>
          <cell r="I411">
            <v>0</v>
          </cell>
          <cell r="J411">
            <v>0</v>
          </cell>
          <cell r="K411">
            <v>0</v>
          </cell>
          <cell r="L411">
            <v>0</v>
          </cell>
          <cell r="M411">
            <v>0</v>
          </cell>
          <cell r="N411">
            <v>0</v>
          </cell>
          <cell r="O411">
            <v>0</v>
          </cell>
          <cell r="P411">
            <v>0</v>
          </cell>
          <cell r="Q411">
            <v>0</v>
          </cell>
        </row>
        <row r="412">
          <cell r="A412">
            <v>59326</v>
          </cell>
          <cell r="B412" t="str">
            <v>Deductible - Current</v>
          </cell>
          <cell r="E412">
            <v>0</v>
          </cell>
          <cell r="F412">
            <v>0</v>
          </cell>
          <cell r="G412">
            <v>0</v>
          </cell>
          <cell r="H412">
            <v>0</v>
          </cell>
          <cell r="I412">
            <v>0</v>
          </cell>
          <cell r="J412">
            <v>0</v>
          </cell>
          <cell r="K412">
            <v>0</v>
          </cell>
          <cell r="L412">
            <v>0</v>
          </cell>
          <cell r="M412">
            <v>0</v>
          </cell>
          <cell r="N412">
            <v>0</v>
          </cell>
          <cell r="O412">
            <v>0</v>
          </cell>
          <cell r="P412">
            <v>0</v>
          </cell>
          <cell r="Q412">
            <v>0</v>
          </cell>
        </row>
        <row r="413">
          <cell r="A413">
            <v>59327</v>
          </cell>
          <cell r="B413" t="str">
            <v>Deductible - Damage</v>
          </cell>
          <cell r="E413">
            <v>0</v>
          </cell>
          <cell r="F413">
            <v>0</v>
          </cell>
          <cell r="G413">
            <v>0</v>
          </cell>
          <cell r="H413">
            <v>0</v>
          </cell>
          <cell r="I413">
            <v>0</v>
          </cell>
          <cell r="J413">
            <v>0</v>
          </cell>
          <cell r="K413">
            <v>0</v>
          </cell>
          <cell r="L413">
            <v>0</v>
          </cell>
          <cell r="M413">
            <v>0</v>
          </cell>
          <cell r="N413">
            <v>0</v>
          </cell>
          <cell r="O413">
            <v>0</v>
          </cell>
          <cell r="P413">
            <v>0</v>
          </cell>
          <cell r="Q413">
            <v>0</v>
          </cell>
        </row>
        <row r="414">
          <cell r="A414">
            <v>59328</v>
          </cell>
          <cell r="B414" t="str">
            <v>Claim Recoveries</v>
          </cell>
          <cell r="E414">
            <v>0</v>
          </cell>
          <cell r="F414">
            <v>0</v>
          </cell>
          <cell r="G414">
            <v>0</v>
          </cell>
          <cell r="H414">
            <v>0</v>
          </cell>
          <cell r="I414">
            <v>0</v>
          </cell>
          <cell r="J414">
            <v>0</v>
          </cell>
          <cell r="K414">
            <v>0</v>
          </cell>
          <cell r="L414">
            <v>0</v>
          </cell>
          <cell r="M414">
            <v>0</v>
          </cell>
          <cell r="N414">
            <v>0</v>
          </cell>
          <cell r="O414">
            <v>0</v>
          </cell>
          <cell r="P414">
            <v>0</v>
          </cell>
          <cell r="Q414">
            <v>0</v>
          </cell>
        </row>
        <row r="415">
          <cell r="A415">
            <v>59330</v>
          </cell>
          <cell r="B415" t="str">
            <v>Deduct - Prior Year</v>
          </cell>
          <cell r="E415">
            <v>0</v>
          </cell>
          <cell r="F415">
            <v>0</v>
          </cell>
          <cell r="G415">
            <v>0</v>
          </cell>
          <cell r="H415">
            <v>0</v>
          </cell>
          <cell r="I415">
            <v>0</v>
          </cell>
          <cell r="J415">
            <v>0</v>
          </cell>
          <cell r="K415">
            <v>0</v>
          </cell>
          <cell r="L415">
            <v>0</v>
          </cell>
          <cell r="M415">
            <v>0</v>
          </cell>
          <cell r="N415">
            <v>0</v>
          </cell>
          <cell r="O415">
            <v>0</v>
          </cell>
          <cell r="P415">
            <v>0</v>
          </cell>
          <cell r="Q415">
            <v>0</v>
          </cell>
        </row>
        <row r="416">
          <cell r="A416">
            <v>59331</v>
          </cell>
          <cell r="B416" t="str">
            <v>RM Fixed Costs</v>
          </cell>
          <cell r="E416">
            <v>0</v>
          </cell>
          <cell r="F416">
            <v>0</v>
          </cell>
          <cell r="G416">
            <v>0</v>
          </cell>
          <cell r="H416">
            <v>0</v>
          </cell>
          <cell r="I416">
            <v>0</v>
          </cell>
          <cell r="J416">
            <v>0</v>
          </cell>
          <cell r="K416">
            <v>0</v>
          </cell>
          <cell r="L416">
            <v>0</v>
          </cell>
          <cell r="M416">
            <v>0</v>
          </cell>
          <cell r="N416">
            <v>0</v>
          </cell>
          <cell r="O416">
            <v>0</v>
          </cell>
          <cell r="P416">
            <v>0</v>
          </cell>
          <cell r="Q416">
            <v>0</v>
          </cell>
        </row>
        <row r="417">
          <cell r="A417">
            <v>59340</v>
          </cell>
          <cell r="B417" t="str">
            <v>Self Insurance Premium</v>
          </cell>
          <cell r="E417">
            <v>10091.379999999999</v>
          </cell>
          <cell r="F417">
            <v>10091.379999999999</v>
          </cell>
          <cell r="G417">
            <v>10091.379999999999</v>
          </cell>
          <cell r="H417">
            <v>10091.379999999999</v>
          </cell>
          <cell r="I417">
            <v>10091.379999999999</v>
          </cell>
          <cell r="J417">
            <v>10091.379999999999</v>
          </cell>
          <cell r="K417">
            <v>10091.379999999999</v>
          </cell>
          <cell r="L417">
            <v>10091.379999999999</v>
          </cell>
          <cell r="M417">
            <v>10091.379999999999</v>
          </cell>
          <cell r="N417">
            <v>10091.379999999999</v>
          </cell>
          <cell r="O417">
            <v>10091.379999999999</v>
          </cell>
          <cell r="P417">
            <v>10091.379999999999</v>
          </cell>
          <cell r="Q417">
            <v>121096.56000000001</v>
          </cell>
        </row>
        <row r="418">
          <cell r="A418">
            <v>59341</v>
          </cell>
          <cell r="B418" t="str">
            <v>A&amp;L - Current Year Claims</v>
          </cell>
          <cell r="E418">
            <v>-6142.07</v>
          </cell>
          <cell r="F418">
            <v>-2400</v>
          </cell>
          <cell r="G418">
            <v>400</v>
          </cell>
          <cell r="H418">
            <v>9853.9</v>
          </cell>
          <cell r="I418">
            <v>0</v>
          </cell>
          <cell r="J418">
            <v>0</v>
          </cell>
          <cell r="K418">
            <v>0</v>
          </cell>
          <cell r="L418">
            <v>4250</v>
          </cell>
          <cell r="M418">
            <v>8924.2000000000007</v>
          </cell>
          <cell r="N418">
            <v>751</v>
          </cell>
          <cell r="O418">
            <v>2071.27</v>
          </cell>
          <cell r="P418">
            <v>24430</v>
          </cell>
          <cell r="Q418">
            <v>42138.3</v>
          </cell>
        </row>
        <row r="419">
          <cell r="A419">
            <v>59342</v>
          </cell>
          <cell r="B419" t="str">
            <v>A&amp;L - Prior Year Claims</v>
          </cell>
          <cell r="E419">
            <v>0</v>
          </cell>
          <cell r="F419">
            <v>0</v>
          </cell>
          <cell r="G419">
            <v>0</v>
          </cell>
          <cell r="H419">
            <v>-10802.07</v>
          </cell>
          <cell r="I419">
            <v>-2004.25</v>
          </cell>
          <cell r="J419">
            <v>1249.05</v>
          </cell>
          <cell r="K419">
            <v>6999.75</v>
          </cell>
          <cell r="L419">
            <v>0</v>
          </cell>
          <cell r="M419">
            <v>0</v>
          </cell>
          <cell r="N419">
            <v>2499.5</v>
          </cell>
          <cell r="O419">
            <v>0</v>
          </cell>
          <cell r="P419">
            <v>0</v>
          </cell>
          <cell r="Q419">
            <v>-2058.0200000000004</v>
          </cell>
        </row>
        <row r="420">
          <cell r="A420">
            <v>59343</v>
          </cell>
          <cell r="B420" t="str">
            <v>WC - Current Year Claims</v>
          </cell>
          <cell r="E420">
            <v>7290.88</v>
          </cell>
          <cell r="F420">
            <v>-17465.98</v>
          </cell>
          <cell r="G420">
            <v>13819.28</v>
          </cell>
          <cell r="H420">
            <v>8553.6</v>
          </cell>
          <cell r="I420">
            <v>5696</v>
          </cell>
          <cell r="J420">
            <v>3275.7</v>
          </cell>
          <cell r="K420">
            <v>6448.16</v>
          </cell>
          <cell r="L420">
            <v>2722</v>
          </cell>
          <cell r="M420">
            <v>820</v>
          </cell>
          <cell r="N420">
            <v>-18388.02</v>
          </cell>
          <cell r="O420">
            <v>-1818.92</v>
          </cell>
          <cell r="P420">
            <v>2266.29</v>
          </cell>
          <cell r="Q420">
            <v>13218.990000000002</v>
          </cell>
        </row>
        <row r="421">
          <cell r="A421">
            <v>59344</v>
          </cell>
          <cell r="B421" t="str">
            <v>WC - Prior Year Claims</v>
          </cell>
          <cell r="E421">
            <v>0</v>
          </cell>
          <cell r="F421">
            <v>0</v>
          </cell>
          <cell r="G421">
            <v>0</v>
          </cell>
          <cell r="H421">
            <v>-9078.02</v>
          </cell>
          <cell r="I421">
            <v>16579.04</v>
          </cell>
          <cell r="J421">
            <v>98644.06</v>
          </cell>
          <cell r="K421">
            <v>-15344.09</v>
          </cell>
          <cell r="L421">
            <v>-28729.19</v>
          </cell>
          <cell r="M421">
            <v>17918.650000000001</v>
          </cell>
          <cell r="N421">
            <v>-103.64</v>
          </cell>
          <cell r="O421">
            <v>1197.08</v>
          </cell>
          <cell r="P421">
            <v>-19684.740000000002</v>
          </cell>
          <cell r="Q421">
            <v>61399.150000000009</v>
          </cell>
        </row>
        <row r="422">
          <cell r="A422">
            <v>59350</v>
          </cell>
          <cell r="B422" t="str">
            <v>Self Isurance IBNR Estimates</v>
          </cell>
          <cell r="E422">
            <v>0</v>
          </cell>
          <cell r="F422">
            <v>0</v>
          </cell>
          <cell r="G422">
            <v>0</v>
          </cell>
          <cell r="H422">
            <v>0</v>
          </cell>
          <cell r="I422">
            <v>0</v>
          </cell>
          <cell r="J422">
            <v>0</v>
          </cell>
          <cell r="K422">
            <v>0</v>
          </cell>
          <cell r="L422">
            <v>0</v>
          </cell>
          <cell r="M422">
            <v>0</v>
          </cell>
          <cell r="N422">
            <v>0</v>
          </cell>
          <cell r="O422">
            <v>0</v>
          </cell>
          <cell r="P422">
            <v>0</v>
          </cell>
          <cell r="Q422">
            <v>0</v>
          </cell>
        </row>
        <row r="423">
          <cell r="A423">
            <v>59400</v>
          </cell>
          <cell r="B423" t="str">
            <v>Damages paid by District</v>
          </cell>
          <cell r="E423">
            <v>5142.99</v>
          </cell>
          <cell r="F423">
            <v>1000</v>
          </cell>
          <cell r="G423">
            <v>2757.56</v>
          </cell>
          <cell r="H423">
            <v>0</v>
          </cell>
          <cell r="I423">
            <v>1701.74</v>
          </cell>
          <cell r="J423">
            <v>6490.95</v>
          </cell>
          <cell r="K423">
            <v>104.97</v>
          </cell>
          <cell r="L423">
            <v>48.7</v>
          </cell>
          <cell r="M423">
            <v>0</v>
          </cell>
          <cell r="N423">
            <v>11054.22</v>
          </cell>
          <cell r="O423">
            <v>655.83</v>
          </cell>
          <cell r="P423">
            <v>11383.6</v>
          </cell>
          <cell r="Q423">
            <v>40340.559999999998</v>
          </cell>
        </row>
        <row r="424">
          <cell r="A424">
            <v>59401</v>
          </cell>
          <cell r="B424" t="str">
            <v>Insurance claim repairs</v>
          </cell>
          <cell r="E424">
            <v>0</v>
          </cell>
          <cell r="F424">
            <v>0</v>
          </cell>
          <cell r="G424">
            <v>0</v>
          </cell>
          <cell r="H424">
            <v>0</v>
          </cell>
          <cell r="I424">
            <v>0</v>
          </cell>
          <cell r="J424">
            <v>0</v>
          </cell>
          <cell r="K424">
            <v>0</v>
          </cell>
          <cell r="L424">
            <v>0</v>
          </cell>
          <cell r="M424">
            <v>0</v>
          </cell>
          <cell r="N424">
            <v>10000</v>
          </cell>
          <cell r="O424">
            <v>31.43</v>
          </cell>
          <cell r="P424">
            <v>-10904.79</v>
          </cell>
          <cell r="Q424">
            <v>-873.36000000000058</v>
          </cell>
        </row>
        <row r="425">
          <cell r="A425">
            <v>59500</v>
          </cell>
          <cell r="B425" t="str">
            <v>Workers Comp Prem</v>
          </cell>
          <cell r="E425">
            <v>4000</v>
          </cell>
          <cell r="F425">
            <v>2000</v>
          </cell>
          <cell r="G425">
            <v>2000</v>
          </cell>
          <cell r="H425">
            <v>2000</v>
          </cell>
          <cell r="I425">
            <v>1000</v>
          </cell>
          <cell r="J425">
            <v>2000</v>
          </cell>
          <cell r="K425">
            <v>2000</v>
          </cell>
          <cell r="L425">
            <v>2000</v>
          </cell>
          <cell r="M425">
            <v>3000</v>
          </cell>
          <cell r="N425">
            <v>3000</v>
          </cell>
          <cell r="O425">
            <v>3000</v>
          </cell>
          <cell r="P425">
            <v>0</v>
          </cell>
          <cell r="Q425">
            <v>26000</v>
          </cell>
        </row>
        <row r="426">
          <cell r="A426">
            <v>59998</v>
          </cell>
          <cell r="B426" t="str">
            <v>Allocation Out - District</v>
          </cell>
          <cell r="E426">
            <v>0</v>
          </cell>
          <cell r="F426">
            <v>0</v>
          </cell>
          <cell r="G426">
            <v>0</v>
          </cell>
          <cell r="H426">
            <v>0</v>
          </cell>
          <cell r="I426">
            <v>0</v>
          </cell>
          <cell r="J426">
            <v>0</v>
          </cell>
          <cell r="K426">
            <v>0</v>
          </cell>
          <cell r="L426">
            <v>0</v>
          </cell>
          <cell r="M426">
            <v>0</v>
          </cell>
          <cell r="N426">
            <v>0</v>
          </cell>
          <cell r="O426">
            <v>0</v>
          </cell>
          <cell r="P426">
            <v>0</v>
          </cell>
          <cell r="Q426">
            <v>0</v>
          </cell>
        </row>
        <row r="427">
          <cell r="A427">
            <v>59999</v>
          </cell>
          <cell r="B427" t="str">
            <v>Allocation Out - Out District</v>
          </cell>
          <cell r="E427">
            <v>0</v>
          </cell>
          <cell r="F427">
            <v>0</v>
          </cell>
          <cell r="G427">
            <v>0</v>
          </cell>
          <cell r="H427">
            <v>0</v>
          </cell>
          <cell r="I427">
            <v>0</v>
          </cell>
          <cell r="J427">
            <v>0</v>
          </cell>
          <cell r="K427">
            <v>0</v>
          </cell>
          <cell r="L427">
            <v>0</v>
          </cell>
          <cell r="M427">
            <v>0</v>
          </cell>
          <cell r="N427">
            <v>0</v>
          </cell>
          <cell r="O427">
            <v>0</v>
          </cell>
          <cell r="P427">
            <v>0</v>
          </cell>
          <cell r="Q427">
            <v>0</v>
          </cell>
        </row>
        <row r="428">
          <cell r="A428" t="str">
            <v>Total Insurance</v>
          </cell>
          <cell r="E428">
            <v>20383.18</v>
          </cell>
          <cell r="F428">
            <v>-6774.6</v>
          </cell>
          <cell r="G428">
            <v>29068.22</v>
          </cell>
          <cell r="H428">
            <v>10618.789999999997</v>
          </cell>
          <cell r="I428">
            <v>33063.910000000003</v>
          </cell>
          <cell r="J428">
            <v>121751.14</v>
          </cell>
          <cell r="K428">
            <v>10300.169999999996</v>
          </cell>
          <cell r="L428">
            <v>-9617.11</v>
          </cell>
          <cell r="M428">
            <v>40754.230000000003</v>
          </cell>
          <cell r="N428">
            <v>18904.439999999999</v>
          </cell>
          <cell r="O428">
            <v>15228.07</v>
          </cell>
          <cell r="P428">
            <v>17581.739999999998</v>
          </cell>
          <cell r="Q428">
            <v>301262.18000000005</v>
          </cell>
        </row>
        <row r="430">
          <cell r="A430" t="str">
            <v>Disposal of Assets and Operations</v>
          </cell>
        </row>
        <row r="431">
          <cell r="A431">
            <v>72000</v>
          </cell>
          <cell r="B431" t="str">
            <v>Gain/Loss on Disposal of Operations</v>
          </cell>
          <cell r="E431">
            <v>0</v>
          </cell>
          <cell r="F431">
            <v>0</v>
          </cell>
          <cell r="G431">
            <v>0</v>
          </cell>
          <cell r="H431">
            <v>0</v>
          </cell>
          <cell r="I431">
            <v>0</v>
          </cell>
          <cell r="J431">
            <v>0</v>
          </cell>
          <cell r="K431">
            <v>0</v>
          </cell>
          <cell r="L431">
            <v>0</v>
          </cell>
          <cell r="M431">
            <v>0</v>
          </cell>
          <cell r="N431">
            <v>0</v>
          </cell>
          <cell r="O431">
            <v>0</v>
          </cell>
          <cell r="P431">
            <v>0</v>
          </cell>
          <cell r="Q431">
            <v>0</v>
          </cell>
        </row>
        <row r="432">
          <cell r="A432">
            <v>91010</v>
          </cell>
          <cell r="B432" t="str">
            <v>Gain/Loss on Sale of Asset</v>
          </cell>
          <cell r="E432">
            <v>0</v>
          </cell>
          <cell r="F432">
            <v>0</v>
          </cell>
          <cell r="G432">
            <v>0</v>
          </cell>
          <cell r="H432">
            <v>1319.45</v>
          </cell>
          <cell r="I432">
            <v>0</v>
          </cell>
          <cell r="J432">
            <v>24949.35</v>
          </cell>
          <cell r="K432">
            <v>-33354.22</v>
          </cell>
          <cell r="L432">
            <v>-3080</v>
          </cell>
          <cell r="M432">
            <v>0</v>
          </cell>
          <cell r="N432">
            <v>0</v>
          </cell>
          <cell r="O432">
            <v>0</v>
          </cell>
          <cell r="P432">
            <v>0</v>
          </cell>
          <cell r="Q432">
            <v>-10165.420000000002</v>
          </cell>
        </row>
        <row r="433">
          <cell r="A433" t="str">
            <v>Total Disposal of Assets and Operations</v>
          </cell>
          <cell r="E433">
            <v>0</v>
          </cell>
          <cell r="F433">
            <v>0</v>
          </cell>
          <cell r="G433">
            <v>0</v>
          </cell>
          <cell r="H433">
            <v>1319.45</v>
          </cell>
          <cell r="I433">
            <v>0</v>
          </cell>
          <cell r="J433">
            <v>24949.35</v>
          </cell>
          <cell r="K433">
            <v>-33354.22</v>
          </cell>
          <cell r="L433">
            <v>-3080</v>
          </cell>
          <cell r="M433">
            <v>0</v>
          </cell>
          <cell r="N433">
            <v>0</v>
          </cell>
          <cell r="O433">
            <v>0</v>
          </cell>
          <cell r="P433">
            <v>0</v>
          </cell>
          <cell r="Q433">
            <v>-10165.420000000002</v>
          </cell>
        </row>
        <row r="435">
          <cell r="A435" t="str">
            <v>Total Operating Costs</v>
          </cell>
          <cell r="E435">
            <v>691108.55</v>
          </cell>
          <cell r="F435">
            <v>591691.37000000011</v>
          </cell>
          <cell r="G435">
            <v>679572.21999999986</v>
          </cell>
          <cell r="H435">
            <v>649398.42000000004</v>
          </cell>
          <cell r="I435">
            <v>715012.80999999994</v>
          </cell>
          <cell r="J435">
            <v>823534.92999999993</v>
          </cell>
          <cell r="K435">
            <v>725146.60999999987</v>
          </cell>
          <cell r="L435">
            <v>671623.93</v>
          </cell>
          <cell r="M435">
            <v>721331.92999999993</v>
          </cell>
          <cell r="N435">
            <v>675314.14999999991</v>
          </cell>
          <cell r="O435">
            <v>713873.94</v>
          </cell>
          <cell r="P435">
            <v>696947.79999999981</v>
          </cell>
          <cell r="Q435">
            <v>8354556.6600000001</v>
          </cell>
        </row>
        <row r="437">
          <cell r="A437" t="str">
            <v>Gross Profit</v>
          </cell>
          <cell r="E437">
            <v>958596.29999999981</v>
          </cell>
          <cell r="F437">
            <v>1078399.0499999998</v>
          </cell>
          <cell r="G437">
            <v>980681.78999999992</v>
          </cell>
          <cell r="H437">
            <v>1060013.06</v>
          </cell>
          <cell r="I437">
            <v>998324.67999999935</v>
          </cell>
          <cell r="J437">
            <v>884006.14000000036</v>
          </cell>
          <cell r="K437">
            <v>999176.6099999994</v>
          </cell>
          <cell r="L437">
            <v>1029352.5499999995</v>
          </cell>
          <cell r="M437">
            <v>1005221.45</v>
          </cell>
          <cell r="N437">
            <v>1062170.0200000005</v>
          </cell>
          <cell r="O437">
            <v>1010676.3699999996</v>
          </cell>
          <cell r="P437">
            <v>1011952.0500000003</v>
          </cell>
          <cell r="Q437">
            <v>12078570.07</v>
          </cell>
        </row>
        <row r="439">
          <cell r="A439" t="str">
            <v>SG&amp;A</v>
          </cell>
        </row>
        <row r="440">
          <cell r="A440" t="str">
            <v>Sales</v>
          </cell>
        </row>
        <row r="441">
          <cell r="A441">
            <v>60010</v>
          </cell>
          <cell r="B441" t="str">
            <v>Salaries</v>
          </cell>
          <cell r="E441">
            <v>0</v>
          </cell>
          <cell r="F441">
            <v>0</v>
          </cell>
          <cell r="G441">
            <v>0</v>
          </cell>
          <cell r="H441">
            <v>0</v>
          </cell>
          <cell r="I441">
            <v>0</v>
          </cell>
          <cell r="J441">
            <v>0</v>
          </cell>
          <cell r="K441">
            <v>0</v>
          </cell>
          <cell r="L441">
            <v>0</v>
          </cell>
          <cell r="M441">
            <v>0</v>
          </cell>
          <cell r="N441">
            <v>0</v>
          </cell>
          <cell r="O441">
            <v>0</v>
          </cell>
          <cell r="P441">
            <v>0</v>
          </cell>
          <cell r="Q441">
            <v>0</v>
          </cell>
        </row>
        <row r="442">
          <cell r="A442">
            <v>60020</v>
          </cell>
          <cell r="B442" t="str">
            <v>Wages Regular</v>
          </cell>
          <cell r="E442">
            <v>0</v>
          </cell>
          <cell r="F442">
            <v>0</v>
          </cell>
          <cell r="G442">
            <v>0</v>
          </cell>
          <cell r="H442">
            <v>0</v>
          </cell>
          <cell r="I442">
            <v>0</v>
          </cell>
          <cell r="J442">
            <v>0</v>
          </cell>
          <cell r="K442">
            <v>0</v>
          </cell>
          <cell r="L442">
            <v>0</v>
          </cell>
          <cell r="M442">
            <v>0</v>
          </cell>
          <cell r="N442">
            <v>0</v>
          </cell>
          <cell r="O442">
            <v>0</v>
          </cell>
          <cell r="P442">
            <v>0</v>
          </cell>
          <cell r="Q442">
            <v>0</v>
          </cell>
        </row>
        <row r="443">
          <cell r="A443">
            <v>60025</v>
          </cell>
          <cell r="B443" t="str">
            <v>Wages O.T.</v>
          </cell>
          <cell r="E443">
            <v>0</v>
          </cell>
          <cell r="F443">
            <v>0</v>
          </cell>
          <cell r="G443">
            <v>0</v>
          </cell>
          <cell r="H443">
            <v>0</v>
          </cell>
          <cell r="I443">
            <v>0</v>
          </cell>
          <cell r="J443">
            <v>0</v>
          </cell>
          <cell r="K443">
            <v>0</v>
          </cell>
          <cell r="L443">
            <v>0</v>
          </cell>
          <cell r="M443">
            <v>0</v>
          </cell>
          <cell r="N443">
            <v>0</v>
          </cell>
          <cell r="O443">
            <v>0</v>
          </cell>
          <cell r="P443">
            <v>0</v>
          </cell>
          <cell r="Q443">
            <v>0</v>
          </cell>
        </row>
        <row r="444">
          <cell r="A444">
            <v>60030</v>
          </cell>
          <cell r="B444" t="str">
            <v>Bonuses and Commissions</v>
          </cell>
          <cell r="E444">
            <v>0</v>
          </cell>
          <cell r="F444">
            <v>0</v>
          </cell>
          <cell r="G444">
            <v>0</v>
          </cell>
          <cell r="H444">
            <v>0</v>
          </cell>
          <cell r="I444">
            <v>0</v>
          </cell>
          <cell r="J444">
            <v>0</v>
          </cell>
          <cell r="K444">
            <v>0</v>
          </cell>
          <cell r="L444">
            <v>0</v>
          </cell>
          <cell r="M444">
            <v>0</v>
          </cell>
          <cell r="N444">
            <v>0</v>
          </cell>
          <cell r="O444">
            <v>0</v>
          </cell>
          <cell r="P444">
            <v>0</v>
          </cell>
          <cell r="Q444">
            <v>0</v>
          </cell>
        </row>
        <row r="445">
          <cell r="A445">
            <v>60035</v>
          </cell>
          <cell r="B445" t="str">
            <v>Safety Bonuses</v>
          </cell>
          <cell r="E445">
            <v>0</v>
          </cell>
          <cell r="F445">
            <v>0</v>
          </cell>
          <cell r="G445">
            <v>0</v>
          </cell>
          <cell r="H445">
            <v>0</v>
          </cell>
          <cell r="I445">
            <v>0</v>
          </cell>
          <cell r="J445">
            <v>0</v>
          </cell>
          <cell r="K445">
            <v>0</v>
          </cell>
          <cell r="L445">
            <v>0</v>
          </cell>
          <cell r="M445">
            <v>0</v>
          </cell>
          <cell r="N445">
            <v>0</v>
          </cell>
          <cell r="O445">
            <v>0</v>
          </cell>
          <cell r="P445">
            <v>0</v>
          </cell>
          <cell r="Q445">
            <v>0</v>
          </cell>
        </row>
        <row r="446">
          <cell r="A446">
            <v>60037</v>
          </cell>
          <cell r="B446" t="str">
            <v>Termination Pay</v>
          </cell>
          <cell r="E446">
            <v>0</v>
          </cell>
          <cell r="F446">
            <v>0</v>
          </cell>
          <cell r="G446">
            <v>0</v>
          </cell>
          <cell r="H446">
            <v>0</v>
          </cell>
          <cell r="I446">
            <v>0</v>
          </cell>
          <cell r="J446">
            <v>0</v>
          </cell>
          <cell r="K446">
            <v>0</v>
          </cell>
          <cell r="L446">
            <v>0</v>
          </cell>
          <cell r="M446">
            <v>0</v>
          </cell>
          <cell r="N446">
            <v>0</v>
          </cell>
          <cell r="O446">
            <v>0</v>
          </cell>
          <cell r="P446">
            <v>0</v>
          </cell>
          <cell r="Q446">
            <v>0</v>
          </cell>
        </row>
        <row r="447">
          <cell r="A447">
            <v>60045</v>
          </cell>
          <cell r="B447" t="str">
            <v>Contract Labor</v>
          </cell>
          <cell r="E447">
            <v>0</v>
          </cell>
          <cell r="F447">
            <v>0</v>
          </cell>
          <cell r="G447">
            <v>0</v>
          </cell>
          <cell r="H447">
            <v>0</v>
          </cell>
          <cell r="I447">
            <v>0</v>
          </cell>
          <cell r="J447">
            <v>0</v>
          </cell>
          <cell r="K447">
            <v>0</v>
          </cell>
          <cell r="L447">
            <v>0</v>
          </cell>
          <cell r="M447">
            <v>0</v>
          </cell>
          <cell r="N447">
            <v>0</v>
          </cell>
          <cell r="O447">
            <v>0</v>
          </cell>
          <cell r="P447">
            <v>0</v>
          </cell>
          <cell r="Q447">
            <v>0</v>
          </cell>
        </row>
        <row r="448">
          <cell r="A448">
            <v>60050</v>
          </cell>
          <cell r="B448" t="str">
            <v>Payroll Taxes</v>
          </cell>
          <cell r="E448">
            <v>0</v>
          </cell>
          <cell r="F448">
            <v>0</v>
          </cell>
          <cell r="G448">
            <v>0</v>
          </cell>
          <cell r="H448">
            <v>0</v>
          </cell>
          <cell r="I448">
            <v>0</v>
          </cell>
          <cell r="J448">
            <v>0</v>
          </cell>
          <cell r="K448">
            <v>0</v>
          </cell>
          <cell r="L448">
            <v>0</v>
          </cell>
          <cell r="M448">
            <v>0</v>
          </cell>
          <cell r="N448">
            <v>0</v>
          </cell>
          <cell r="O448">
            <v>0</v>
          </cell>
          <cell r="P448">
            <v>0</v>
          </cell>
          <cell r="Q448">
            <v>0</v>
          </cell>
        </row>
        <row r="449">
          <cell r="A449">
            <v>60060</v>
          </cell>
          <cell r="B449" t="str">
            <v>Group Insurance</v>
          </cell>
          <cell r="E449">
            <v>0</v>
          </cell>
          <cell r="F449">
            <v>0</v>
          </cell>
          <cell r="G449">
            <v>0</v>
          </cell>
          <cell r="H449">
            <v>0</v>
          </cell>
          <cell r="I449">
            <v>0</v>
          </cell>
          <cell r="J449">
            <v>0</v>
          </cell>
          <cell r="K449">
            <v>0</v>
          </cell>
          <cell r="L449">
            <v>0</v>
          </cell>
          <cell r="M449">
            <v>0</v>
          </cell>
          <cell r="N449">
            <v>0</v>
          </cell>
          <cell r="O449">
            <v>0</v>
          </cell>
          <cell r="P449">
            <v>0</v>
          </cell>
          <cell r="Q449">
            <v>0</v>
          </cell>
        </row>
        <row r="450">
          <cell r="A450">
            <v>60065</v>
          </cell>
          <cell r="B450" t="str">
            <v>Vacation Pay</v>
          </cell>
          <cell r="E450">
            <v>0</v>
          </cell>
          <cell r="F450">
            <v>0</v>
          </cell>
          <cell r="G450">
            <v>0</v>
          </cell>
          <cell r="H450">
            <v>0</v>
          </cell>
          <cell r="I450">
            <v>0</v>
          </cell>
          <cell r="J450">
            <v>0</v>
          </cell>
          <cell r="K450">
            <v>0</v>
          </cell>
          <cell r="L450">
            <v>8.23</v>
          </cell>
          <cell r="M450">
            <v>-8.23</v>
          </cell>
          <cell r="N450">
            <v>0</v>
          </cell>
          <cell r="O450">
            <v>0</v>
          </cell>
          <cell r="P450">
            <v>0</v>
          </cell>
          <cell r="Q450">
            <v>0</v>
          </cell>
        </row>
        <row r="451">
          <cell r="A451">
            <v>60070</v>
          </cell>
          <cell r="B451" t="str">
            <v>Sick Pay</v>
          </cell>
          <cell r="E451">
            <v>0</v>
          </cell>
          <cell r="F451">
            <v>0</v>
          </cell>
          <cell r="G451">
            <v>0</v>
          </cell>
          <cell r="H451">
            <v>0</v>
          </cell>
          <cell r="I451">
            <v>0</v>
          </cell>
          <cell r="J451">
            <v>0</v>
          </cell>
          <cell r="K451">
            <v>0</v>
          </cell>
          <cell r="L451">
            <v>0</v>
          </cell>
          <cell r="M451">
            <v>0</v>
          </cell>
          <cell r="N451">
            <v>0</v>
          </cell>
          <cell r="O451">
            <v>0</v>
          </cell>
          <cell r="P451">
            <v>0</v>
          </cell>
          <cell r="Q451">
            <v>0</v>
          </cell>
        </row>
        <row r="452">
          <cell r="A452">
            <v>60086</v>
          </cell>
          <cell r="B452" t="str">
            <v>Safety and Training</v>
          </cell>
          <cell r="E452">
            <v>0</v>
          </cell>
          <cell r="F452">
            <v>0</v>
          </cell>
          <cell r="G452">
            <v>0</v>
          </cell>
          <cell r="H452">
            <v>0</v>
          </cell>
          <cell r="I452">
            <v>0</v>
          </cell>
          <cell r="J452">
            <v>0</v>
          </cell>
          <cell r="K452">
            <v>0</v>
          </cell>
          <cell r="L452">
            <v>0</v>
          </cell>
          <cell r="M452">
            <v>0</v>
          </cell>
          <cell r="N452">
            <v>0</v>
          </cell>
          <cell r="O452">
            <v>0</v>
          </cell>
          <cell r="P452">
            <v>0</v>
          </cell>
          <cell r="Q452">
            <v>0</v>
          </cell>
        </row>
        <row r="453">
          <cell r="A453">
            <v>60095</v>
          </cell>
          <cell r="B453" t="str">
            <v>Empl &amp; Commun Activ</v>
          </cell>
          <cell r="E453">
            <v>0</v>
          </cell>
          <cell r="F453">
            <v>0</v>
          </cell>
          <cell r="G453">
            <v>0</v>
          </cell>
          <cell r="H453">
            <v>0</v>
          </cell>
          <cell r="I453">
            <v>0</v>
          </cell>
          <cell r="J453">
            <v>0</v>
          </cell>
          <cell r="K453">
            <v>0</v>
          </cell>
          <cell r="L453">
            <v>0</v>
          </cell>
          <cell r="M453">
            <v>0</v>
          </cell>
          <cell r="N453">
            <v>0</v>
          </cell>
          <cell r="O453">
            <v>0</v>
          </cell>
          <cell r="P453">
            <v>0</v>
          </cell>
          <cell r="Q453">
            <v>0</v>
          </cell>
        </row>
        <row r="454">
          <cell r="A454">
            <v>60105</v>
          </cell>
          <cell r="B454" t="str">
            <v>Employee Relocation</v>
          </cell>
          <cell r="E454">
            <v>0</v>
          </cell>
          <cell r="F454">
            <v>0</v>
          </cell>
          <cell r="G454">
            <v>0</v>
          </cell>
          <cell r="H454">
            <v>0</v>
          </cell>
          <cell r="I454">
            <v>0</v>
          </cell>
          <cell r="J454">
            <v>0</v>
          </cell>
          <cell r="K454">
            <v>0</v>
          </cell>
          <cell r="L454">
            <v>0</v>
          </cell>
          <cell r="M454">
            <v>0</v>
          </cell>
          <cell r="N454">
            <v>0</v>
          </cell>
          <cell r="O454">
            <v>0</v>
          </cell>
          <cell r="P454">
            <v>0</v>
          </cell>
          <cell r="Q454">
            <v>0</v>
          </cell>
        </row>
        <row r="455">
          <cell r="A455">
            <v>60115</v>
          </cell>
          <cell r="B455" t="str">
            <v>School Tuition</v>
          </cell>
          <cell r="E455">
            <v>0</v>
          </cell>
          <cell r="F455">
            <v>0</v>
          </cell>
          <cell r="G455">
            <v>0</v>
          </cell>
          <cell r="H455">
            <v>0</v>
          </cell>
          <cell r="I455">
            <v>0</v>
          </cell>
          <cell r="J455">
            <v>0</v>
          </cell>
          <cell r="K455">
            <v>0</v>
          </cell>
          <cell r="L455">
            <v>0</v>
          </cell>
          <cell r="M455">
            <v>0</v>
          </cell>
          <cell r="N455">
            <v>0</v>
          </cell>
          <cell r="O455">
            <v>0</v>
          </cell>
          <cell r="P455">
            <v>0</v>
          </cell>
          <cell r="Q455">
            <v>0</v>
          </cell>
        </row>
        <row r="456">
          <cell r="A456">
            <v>60116</v>
          </cell>
          <cell r="B456" t="str">
            <v>Pension and Profit Sharing</v>
          </cell>
          <cell r="E456">
            <v>0</v>
          </cell>
          <cell r="F456">
            <v>0</v>
          </cell>
          <cell r="G456">
            <v>0</v>
          </cell>
          <cell r="H456">
            <v>0</v>
          </cell>
          <cell r="I456">
            <v>0</v>
          </cell>
          <cell r="J456">
            <v>0</v>
          </cell>
          <cell r="K456">
            <v>0</v>
          </cell>
          <cell r="L456">
            <v>0</v>
          </cell>
          <cell r="M456">
            <v>0</v>
          </cell>
          <cell r="N456">
            <v>0</v>
          </cell>
          <cell r="O456">
            <v>0</v>
          </cell>
          <cell r="P456">
            <v>0</v>
          </cell>
          <cell r="Q456">
            <v>0</v>
          </cell>
        </row>
        <row r="457">
          <cell r="A457">
            <v>60117</v>
          </cell>
          <cell r="B457" t="str">
            <v>Union Pension</v>
          </cell>
          <cell r="E457">
            <v>0</v>
          </cell>
          <cell r="F457">
            <v>0</v>
          </cell>
          <cell r="G457">
            <v>0</v>
          </cell>
          <cell r="H457">
            <v>0</v>
          </cell>
          <cell r="I457">
            <v>0</v>
          </cell>
          <cell r="J457">
            <v>0</v>
          </cell>
          <cell r="K457">
            <v>0</v>
          </cell>
          <cell r="L457">
            <v>0</v>
          </cell>
          <cell r="M457">
            <v>0</v>
          </cell>
          <cell r="N457">
            <v>0</v>
          </cell>
          <cell r="O457">
            <v>0</v>
          </cell>
          <cell r="P457">
            <v>0</v>
          </cell>
          <cell r="Q457">
            <v>0</v>
          </cell>
        </row>
        <row r="458">
          <cell r="A458">
            <v>60148</v>
          </cell>
          <cell r="B458" t="str">
            <v>Allocated Exp In - District</v>
          </cell>
          <cell r="E458">
            <v>2300</v>
          </cell>
          <cell r="F458">
            <v>2448</v>
          </cell>
          <cell r="G458">
            <v>2391</v>
          </cell>
          <cell r="H458">
            <v>2584.5</v>
          </cell>
          <cell r="I458">
            <v>2565</v>
          </cell>
          <cell r="J458">
            <v>3535</v>
          </cell>
          <cell r="K458">
            <v>2899</v>
          </cell>
          <cell r="L458">
            <v>2443</v>
          </cell>
          <cell r="M458">
            <v>1800</v>
          </cell>
          <cell r="N458">
            <v>2326</v>
          </cell>
          <cell r="O458">
            <v>2339</v>
          </cell>
          <cell r="P458">
            <v>0</v>
          </cell>
          <cell r="Q458">
            <v>27630.5</v>
          </cell>
        </row>
        <row r="459">
          <cell r="A459">
            <v>60149</v>
          </cell>
          <cell r="B459" t="str">
            <v>Allocated Exp In Out - District</v>
          </cell>
          <cell r="E459">
            <v>0</v>
          </cell>
          <cell r="F459">
            <v>0</v>
          </cell>
          <cell r="G459">
            <v>0</v>
          </cell>
          <cell r="H459">
            <v>0</v>
          </cell>
          <cell r="I459">
            <v>0</v>
          </cell>
          <cell r="J459">
            <v>0</v>
          </cell>
          <cell r="K459">
            <v>0</v>
          </cell>
          <cell r="L459">
            <v>0</v>
          </cell>
          <cell r="M459">
            <v>0</v>
          </cell>
          <cell r="N459">
            <v>0</v>
          </cell>
          <cell r="O459">
            <v>0</v>
          </cell>
          <cell r="P459">
            <v>0</v>
          </cell>
          <cell r="Q459">
            <v>0</v>
          </cell>
        </row>
        <row r="460">
          <cell r="A460">
            <v>60165</v>
          </cell>
          <cell r="B460" t="str">
            <v>Communications</v>
          </cell>
          <cell r="E460">
            <v>0</v>
          </cell>
          <cell r="F460">
            <v>0</v>
          </cell>
          <cell r="G460">
            <v>0</v>
          </cell>
          <cell r="H460">
            <v>0</v>
          </cell>
          <cell r="I460">
            <v>0</v>
          </cell>
          <cell r="J460">
            <v>0</v>
          </cell>
          <cell r="K460">
            <v>0</v>
          </cell>
          <cell r="L460">
            <v>0</v>
          </cell>
          <cell r="M460">
            <v>0</v>
          </cell>
          <cell r="N460">
            <v>0</v>
          </cell>
          <cell r="O460">
            <v>0</v>
          </cell>
          <cell r="P460">
            <v>0</v>
          </cell>
          <cell r="Q460">
            <v>0</v>
          </cell>
        </row>
        <row r="461">
          <cell r="A461">
            <v>60170</v>
          </cell>
          <cell r="B461" t="str">
            <v>Real Estate Rentals</v>
          </cell>
          <cell r="E461">
            <v>0</v>
          </cell>
          <cell r="F461">
            <v>0</v>
          </cell>
          <cell r="G461">
            <v>0</v>
          </cell>
          <cell r="H461">
            <v>0</v>
          </cell>
          <cell r="I461">
            <v>0</v>
          </cell>
          <cell r="J461">
            <v>0</v>
          </cell>
          <cell r="K461">
            <v>0</v>
          </cell>
          <cell r="L461">
            <v>0</v>
          </cell>
          <cell r="M461">
            <v>0</v>
          </cell>
          <cell r="N461">
            <v>0</v>
          </cell>
          <cell r="O461">
            <v>0</v>
          </cell>
          <cell r="P461">
            <v>0</v>
          </cell>
          <cell r="Q461">
            <v>0</v>
          </cell>
        </row>
        <row r="462">
          <cell r="A462">
            <v>60175</v>
          </cell>
          <cell r="B462" t="str">
            <v>Equip/Vehicle Rental</v>
          </cell>
          <cell r="E462">
            <v>0</v>
          </cell>
          <cell r="F462">
            <v>0</v>
          </cell>
          <cell r="G462">
            <v>0</v>
          </cell>
          <cell r="H462">
            <v>0</v>
          </cell>
          <cell r="I462">
            <v>0</v>
          </cell>
          <cell r="J462">
            <v>0</v>
          </cell>
          <cell r="K462">
            <v>0</v>
          </cell>
          <cell r="L462">
            <v>0</v>
          </cell>
          <cell r="M462">
            <v>0</v>
          </cell>
          <cell r="N462">
            <v>0</v>
          </cell>
          <cell r="O462">
            <v>0</v>
          </cell>
          <cell r="P462">
            <v>0</v>
          </cell>
          <cell r="Q462">
            <v>0</v>
          </cell>
        </row>
        <row r="463">
          <cell r="A463">
            <v>60185</v>
          </cell>
          <cell r="B463" t="str">
            <v>Postage</v>
          </cell>
          <cell r="E463">
            <v>198.54</v>
          </cell>
          <cell r="F463">
            <v>0</v>
          </cell>
          <cell r="G463">
            <v>0</v>
          </cell>
          <cell r="H463">
            <v>0</v>
          </cell>
          <cell r="I463">
            <v>0</v>
          </cell>
          <cell r="J463">
            <v>0</v>
          </cell>
          <cell r="K463">
            <v>0</v>
          </cell>
          <cell r="L463">
            <v>0</v>
          </cell>
          <cell r="M463">
            <v>0</v>
          </cell>
          <cell r="N463">
            <v>0</v>
          </cell>
          <cell r="O463">
            <v>0</v>
          </cell>
          <cell r="P463">
            <v>0</v>
          </cell>
          <cell r="Q463">
            <v>198.54</v>
          </cell>
        </row>
        <row r="464">
          <cell r="A464">
            <v>60195</v>
          </cell>
          <cell r="B464" t="str">
            <v>Dues and Subscriptions</v>
          </cell>
          <cell r="E464">
            <v>0</v>
          </cell>
          <cell r="F464">
            <v>0</v>
          </cell>
          <cell r="G464">
            <v>0</v>
          </cell>
          <cell r="H464">
            <v>0</v>
          </cell>
          <cell r="I464">
            <v>0</v>
          </cell>
          <cell r="J464">
            <v>0</v>
          </cell>
          <cell r="K464">
            <v>0</v>
          </cell>
          <cell r="L464">
            <v>0</v>
          </cell>
          <cell r="M464">
            <v>0</v>
          </cell>
          <cell r="N464">
            <v>0</v>
          </cell>
          <cell r="O464">
            <v>0</v>
          </cell>
          <cell r="P464">
            <v>0</v>
          </cell>
          <cell r="Q464">
            <v>0</v>
          </cell>
        </row>
        <row r="465">
          <cell r="A465">
            <v>60196</v>
          </cell>
          <cell r="B465" t="str">
            <v>Club Dues</v>
          </cell>
          <cell r="E465">
            <v>0</v>
          </cell>
          <cell r="F465">
            <v>0</v>
          </cell>
          <cell r="G465">
            <v>0</v>
          </cell>
          <cell r="H465">
            <v>0</v>
          </cell>
          <cell r="I465">
            <v>0</v>
          </cell>
          <cell r="J465">
            <v>0</v>
          </cell>
          <cell r="K465">
            <v>0</v>
          </cell>
          <cell r="L465">
            <v>0</v>
          </cell>
          <cell r="M465">
            <v>0</v>
          </cell>
          <cell r="N465">
            <v>0</v>
          </cell>
          <cell r="O465">
            <v>0</v>
          </cell>
          <cell r="P465">
            <v>0</v>
          </cell>
          <cell r="Q465">
            <v>0</v>
          </cell>
        </row>
        <row r="466">
          <cell r="A466">
            <v>60200</v>
          </cell>
          <cell r="B466" t="str">
            <v>Travel</v>
          </cell>
          <cell r="E466">
            <v>0</v>
          </cell>
          <cell r="F466">
            <v>0</v>
          </cell>
          <cell r="G466">
            <v>0</v>
          </cell>
          <cell r="H466">
            <v>0</v>
          </cell>
          <cell r="I466">
            <v>0</v>
          </cell>
          <cell r="J466">
            <v>0</v>
          </cell>
          <cell r="K466">
            <v>0</v>
          </cell>
          <cell r="L466">
            <v>0</v>
          </cell>
          <cell r="M466">
            <v>0</v>
          </cell>
          <cell r="N466">
            <v>0</v>
          </cell>
          <cell r="O466">
            <v>0</v>
          </cell>
          <cell r="P466">
            <v>0</v>
          </cell>
          <cell r="Q466">
            <v>0</v>
          </cell>
        </row>
        <row r="467">
          <cell r="A467">
            <v>60201</v>
          </cell>
          <cell r="B467" t="str">
            <v>Entertainment</v>
          </cell>
          <cell r="E467">
            <v>0</v>
          </cell>
          <cell r="F467">
            <v>0</v>
          </cell>
          <cell r="G467">
            <v>0</v>
          </cell>
          <cell r="H467">
            <v>0</v>
          </cell>
          <cell r="I467">
            <v>0</v>
          </cell>
          <cell r="J467">
            <v>0</v>
          </cell>
          <cell r="K467">
            <v>0</v>
          </cell>
          <cell r="L467">
            <v>0</v>
          </cell>
          <cell r="M467">
            <v>0</v>
          </cell>
          <cell r="N467">
            <v>0</v>
          </cell>
          <cell r="O467">
            <v>0</v>
          </cell>
          <cell r="P467">
            <v>0</v>
          </cell>
          <cell r="Q467">
            <v>0</v>
          </cell>
        </row>
        <row r="468">
          <cell r="A468">
            <v>60205</v>
          </cell>
          <cell r="B468" t="str">
            <v>Travel - Auto</v>
          </cell>
          <cell r="E468">
            <v>0</v>
          </cell>
          <cell r="F468">
            <v>0</v>
          </cell>
          <cell r="G468">
            <v>0</v>
          </cell>
          <cell r="H468">
            <v>0</v>
          </cell>
          <cell r="I468">
            <v>0</v>
          </cell>
          <cell r="J468">
            <v>0</v>
          </cell>
          <cell r="K468">
            <v>58.5</v>
          </cell>
          <cell r="L468">
            <v>177.74</v>
          </cell>
          <cell r="M468">
            <v>-77.739999999999995</v>
          </cell>
          <cell r="N468">
            <v>0</v>
          </cell>
          <cell r="O468">
            <v>75.52</v>
          </cell>
          <cell r="P468">
            <v>23.74</v>
          </cell>
          <cell r="Q468">
            <v>257.76</v>
          </cell>
        </row>
        <row r="469">
          <cell r="A469">
            <v>60210</v>
          </cell>
          <cell r="B469" t="str">
            <v>Office Supplies and Equip</v>
          </cell>
          <cell r="E469">
            <v>0</v>
          </cell>
          <cell r="F469">
            <v>0</v>
          </cell>
          <cell r="G469">
            <v>0</v>
          </cell>
          <cell r="H469">
            <v>0</v>
          </cell>
          <cell r="I469">
            <v>0</v>
          </cell>
          <cell r="J469">
            <v>0</v>
          </cell>
          <cell r="K469">
            <v>0</v>
          </cell>
          <cell r="L469">
            <v>0</v>
          </cell>
          <cell r="M469">
            <v>0</v>
          </cell>
          <cell r="N469">
            <v>0</v>
          </cell>
          <cell r="O469">
            <v>0</v>
          </cell>
          <cell r="P469">
            <v>0</v>
          </cell>
          <cell r="Q469">
            <v>0</v>
          </cell>
        </row>
        <row r="470">
          <cell r="A470">
            <v>60225</v>
          </cell>
          <cell r="B470" t="str">
            <v>Advertising and Promotions</v>
          </cell>
          <cell r="E470">
            <v>12977.33</v>
          </cell>
          <cell r="F470">
            <v>949.64</v>
          </cell>
          <cell r="G470">
            <v>5900.84</v>
          </cell>
          <cell r="H470">
            <v>4161.1099999999997</v>
          </cell>
          <cell r="I470">
            <v>3165.78</v>
          </cell>
          <cell r="J470">
            <v>4520.0600000000004</v>
          </cell>
          <cell r="K470">
            <v>1806.35</v>
          </cell>
          <cell r="L470">
            <v>955.59</v>
          </cell>
          <cell r="M470">
            <v>28827.18</v>
          </cell>
          <cell r="N470">
            <v>25999.119999999999</v>
          </cell>
          <cell r="O470">
            <v>1245.2</v>
          </cell>
          <cell r="P470">
            <v>38523.21</v>
          </cell>
          <cell r="Q470">
            <v>129031.41</v>
          </cell>
        </row>
        <row r="471">
          <cell r="A471">
            <v>60234</v>
          </cell>
          <cell r="B471" t="str">
            <v>O/S Sales Exp</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v>60255</v>
          </cell>
          <cell r="B472" t="str">
            <v>Other Prof Fees</v>
          </cell>
          <cell r="E472">
            <v>0</v>
          </cell>
          <cell r="F472">
            <v>0</v>
          </cell>
          <cell r="G472">
            <v>0</v>
          </cell>
          <cell r="H472">
            <v>0</v>
          </cell>
          <cell r="I472">
            <v>0</v>
          </cell>
          <cell r="J472">
            <v>0</v>
          </cell>
          <cell r="K472">
            <v>0</v>
          </cell>
          <cell r="L472">
            <v>0</v>
          </cell>
          <cell r="M472">
            <v>0</v>
          </cell>
          <cell r="N472">
            <v>0</v>
          </cell>
          <cell r="O472">
            <v>0</v>
          </cell>
          <cell r="P472">
            <v>0</v>
          </cell>
          <cell r="Q472">
            <v>0</v>
          </cell>
        </row>
        <row r="473">
          <cell r="A473">
            <v>60326</v>
          </cell>
          <cell r="B473" t="str">
            <v>Deduct - Current Yr</v>
          </cell>
          <cell r="E473">
            <v>0</v>
          </cell>
          <cell r="F473">
            <v>0</v>
          </cell>
          <cell r="G473">
            <v>0</v>
          </cell>
          <cell r="H473">
            <v>0</v>
          </cell>
          <cell r="I473">
            <v>0</v>
          </cell>
          <cell r="J473">
            <v>0</v>
          </cell>
          <cell r="K473">
            <v>0</v>
          </cell>
          <cell r="L473">
            <v>0</v>
          </cell>
          <cell r="M473">
            <v>0</v>
          </cell>
          <cell r="N473">
            <v>0</v>
          </cell>
          <cell r="O473">
            <v>0</v>
          </cell>
          <cell r="P473">
            <v>0</v>
          </cell>
          <cell r="Q473">
            <v>0</v>
          </cell>
        </row>
        <row r="474">
          <cell r="A474">
            <v>60327</v>
          </cell>
          <cell r="B474" t="str">
            <v>Deduct - Damage</v>
          </cell>
          <cell r="E474">
            <v>0</v>
          </cell>
          <cell r="F474">
            <v>0</v>
          </cell>
          <cell r="G474">
            <v>0</v>
          </cell>
          <cell r="H474">
            <v>0</v>
          </cell>
          <cell r="I474">
            <v>0</v>
          </cell>
          <cell r="J474">
            <v>0</v>
          </cell>
          <cell r="K474">
            <v>0</v>
          </cell>
          <cell r="L474">
            <v>0</v>
          </cell>
          <cell r="M474">
            <v>0</v>
          </cell>
          <cell r="N474">
            <v>0</v>
          </cell>
          <cell r="O474">
            <v>0</v>
          </cell>
          <cell r="P474">
            <v>0</v>
          </cell>
          <cell r="Q474">
            <v>0</v>
          </cell>
        </row>
        <row r="475">
          <cell r="A475">
            <v>60328</v>
          </cell>
          <cell r="B475" t="str">
            <v>Claim Recoveries</v>
          </cell>
          <cell r="E475">
            <v>0</v>
          </cell>
          <cell r="F475">
            <v>0</v>
          </cell>
          <cell r="G475">
            <v>0</v>
          </cell>
          <cell r="H475">
            <v>0</v>
          </cell>
          <cell r="I475">
            <v>0</v>
          </cell>
          <cell r="J475">
            <v>0</v>
          </cell>
          <cell r="K475">
            <v>0</v>
          </cell>
          <cell r="L475">
            <v>0</v>
          </cell>
          <cell r="M475">
            <v>0</v>
          </cell>
          <cell r="N475">
            <v>0</v>
          </cell>
          <cell r="O475">
            <v>0</v>
          </cell>
          <cell r="P475">
            <v>0</v>
          </cell>
          <cell r="Q475">
            <v>0</v>
          </cell>
        </row>
        <row r="476">
          <cell r="A476">
            <v>60330</v>
          </cell>
          <cell r="B476" t="str">
            <v>Deduct Prior Year</v>
          </cell>
          <cell r="E476">
            <v>0</v>
          </cell>
          <cell r="F476">
            <v>0</v>
          </cell>
          <cell r="G476">
            <v>0</v>
          </cell>
          <cell r="H476">
            <v>0</v>
          </cell>
          <cell r="I476">
            <v>0</v>
          </cell>
          <cell r="J476">
            <v>0</v>
          </cell>
          <cell r="K476">
            <v>0</v>
          </cell>
          <cell r="L476">
            <v>0</v>
          </cell>
          <cell r="M476">
            <v>0</v>
          </cell>
          <cell r="N476">
            <v>0</v>
          </cell>
          <cell r="O476">
            <v>0</v>
          </cell>
          <cell r="P476">
            <v>0</v>
          </cell>
          <cell r="Q476">
            <v>0</v>
          </cell>
        </row>
        <row r="477">
          <cell r="A477">
            <v>60335</v>
          </cell>
          <cell r="B477" t="str">
            <v>Miscellaneous</v>
          </cell>
          <cell r="E477">
            <v>0</v>
          </cell>
          <cell r="F477">
            <v>0</v>
          </cell>
          <cell r="G477">
            <v>0</v>
          </cell>
          <cell r="H477">
            <v>0</v>
          </cell>
          <cell r="I477">
            <v>0</v>
          </cell>
          <cell r="J477">
            <v>0</v>
          </cell>
          <cell r="K477">
            <v>0</v>
          </cell>
          <cell r="L477">
            <v>0</v>
          </cell>
          <cell r="M477">
            <v>0</v>
          </cell>
          <cell r="N477">
            <v>0</v>
          </cell>
          <cell r="O477">
            <v>0</v>
          </cell>
          <cell r="P477">
            <v>0</v>
          </cell>
          <cell r="Q477">
            <v>0</v>
          </cell>
        </row>
        <row r="478">
          <cell r="A478">
            <v>60998</v>
          </cell>
          <cell r="B478" t="str">
            <v>Allocation Out - District</v>
          </cell>
          <cell r="E478">
            <v>0</v>
          </cell>
          <cell r="F478">
            <v>0</v>
          </cell>
          <cell r="G478">
            <v>0</v>
          </cell>
          <cell r="H478">
            <v>0</v>
          </cell>
          <cell r="I478">
            <v>0</v>
          </cell>
          <cell r="J478">
            <v>0</v>
          </cell>
          <cell r="K478">
            <v>0</v>
          </cell>
          <cell r="L478">
            <v>0</v>
          </cell>
          <cell r="M478">
            <v>0</v>
          </cell>
          <cell r="N478">
            <v>0</v>
          </cell>
          <cell r="O478">
            <v>0</v>
          </cell>
          <cell r="P478">
            <v>0</v>
          </cell>
          <cell r="Q478">
            <v>0</v>
          </cell>
        </row>
        <row r="479">
          <cell r="A479">
            <v>60999</v>
          </cell>
          <cell r="B479" t="str">
            <v>Allocation Out - Out District</v>
          </cell>
          <cell r="E479">
            <v>0</v>
          </cell>
          <cell r="F479">
            <v>0</v>
          </cell>
          <cell r="G479">
            <v>0</v>
          </cell>
          <cell r="H479">
            <v>0</v>
          </cell>
          <cell r="I479">
            <v>0</v>
          </cell>
          <cell r="J479">
            <v>0</v>
          </cell>
          <cell r="K479">
            <v>0</v>
          </cell>
          <cell r="L479">
            <v>0</v>
          </cell>
          <cell r="M479">
            <v>0</v>
          </cell>
          <cell r="N479">
            <v>0</v>
          </cell>
          <cell r="O479">
            <v>0</v>
          </cell>
          <cell r="P479">
            <v>0</v>
          </cell>
          <cell r="Q479">
            <v>0</v>
          </cell>
        </row>
        <row r="480">
          <cell r="A480" t="str">
            <v>Total Sales</v>
          </cell>
          <cell r="E480">
            <v>15475.869999999999</v>
          </cell>
          <cell r="F480">
            <v>3397.64</v>
          </cell>
          <cell r="G480">
            <v>8291.84</v>
          </cell>
          <cell r="H480">
            <v>6745.61</v>
          </cell>
          <cell r="I480">
            <v>5730.7800000000007</v>
          </cell>
          <cell r="J480">
            <v>8055.06</v>
          </cell>
          <cell r="K480">
            <v>4763.8500000000004</v>
          </cell>
          <cell r="L480">
            <v>3584.5600000000004</v>
          </cell>
          <cell r="M480">
            <v>30541.21</v>
          </cell>
          <cell r="N480">
            <v>28325.119999999999</v>
          </cell>
          <cell r="O480">
            <v>3659.7200000000003</v>
          </cell>
          <cell r="P480">
            <v>38546.949999999997</v>
          </cell>
          <cell r="Q480">
            <v>157118.21</v>
          </cell>
        </row>
        <row r="482">
          <cell r="A482" t="str">
            <v>G&amp;A</v>
          </cell>
        </row>
        <row r="483">
          <cell r="A483">
            <v>70010</v>
          </cell>
          <cell r="B483" t="str">
            <v>Salaries</v>
          </cell>
          <cell r="E483">
            <v>31950.25</v>
          </cell>
          <cell r="F483">
            <v>29217.37</v>
          </cell>
          <cell r="G483">
            <v>34993.21</v>
          </cell>
          <cell r="H483">
            <v>32805.65</v>
          </cell>
          <cell r="I483">
            <v>33117.839999999997</v>
          </cell>
          <cell r="J483">
            <v>36102.11</v>
          </cell>
          <cell r="K483">
            <v>36862.230000000003</v>
          </cell>
          <cell r="L483">
            <v>32246.880000000001</v>
          </cell>
          <cell r="M483">
            <v>35474.660000000003</v>
          </cell>
          <cell r="N483">
            <v>34757.17</v>
          </cell>
          <cell r="O483">
            <v>34601.15</v>
          </cell>
          <cell r="P483">
            <v>36751.879999999997</v>
          </cell>
          <cell r="Q483">
            <v>408880.39999999997</v>
          </cell>
        </row>
        <row r="484">
          <cell r="A484">
            <v>70015</v>
          </cell>
          <cell r="B484" t="str">
            <v>Deferred Comp Earnings</v>
          </cell>
          <cell r="E484">
            <v>0</v>
          </cell>
          <cell r="F484">
            <v>0</v>
          </cell>
          <cell r="G484">
            <v>0</v>
          </cell>
          <cell r="H484">
            <v>0</v>
          </cell>
          <cell r="I484">
            <v>0</v>
          </cell>
          <cell r="J484">
            <v>0</v>
          </cell>
          <cell r="K484">
            <v>0</v>
          </cell>
          <cell r="L484">
            <v>0</v>
          </cell>
          <cell r="M484">
            <v>0</v>
          </cell>
          <cell r="N484">
            <v>0</v>
          </cell>
          <cell r="O484">
            <v>0</v>
          </cell>
          <cell r="P484">
            <v>0</v>
          </cell>
          <cell r="Q484">
            <v>0</v>
          </cell>
        </row>
        <row r="485">
          <cell r="A485">
            <v>70020</v>
          </cell>
          <cell r="B485" t="str">
            <v>Wages Regular</v>
          </cell>
          <cell r="E485">
            <v>39238.25</v>
          </cell>
          <cell r="F485">
            <v>41055.800000000003</v>
          </cell>
          <cell r="G485">
            <v>43441.67</v>
          </cell>
          <cell r="H485">
            <v>43159.68</v>
          </cell>
          <cell r="I485">
            <v>40707.99</v>
          </cell>
          <cell r="J485">
            <v>44340.75</v>
          </cell>
          <cell r="K485">
            <v>44034.15</v>
          </cell>
          <cell r="L485">
            <v>37123.65</v>
          </cell>
          <cell r="M485">
            <v>40606.129999999997</v>
          </cell>
          <cell r="N485">
            <v>42194.06</v>
          </cell>
          <cell r="O485">
            <v>45471.69</v>
          </cell>
          <cell r="P485">
            <v>48949.11</v>
          </cell>
          <cell r="Q485">
            <v>510322.93</v>
          </cell>
        </row>
        <row r="486">
          <cell r="A486">
            <v>70025</v>
          </cell>
          <cell r="B486" t="str">
            <v>Wages O.T.</v>
          </cell>
          <cell r="E486">
            <v>2096.58</v>
          </cell>
          <cell r="F486">
            <v>2256.92</v>
          </cell>
          <cell r="G486">
            <v>520.88</v>
          </cell>
          <cell r="H486">
            <v>1862.34</v>
          </cell>
          <cell r="I486">
            <v>3126.98</v>
          </cell>
          <cell r="J486">
            <v>1540.45</v>
          </cell>
          <cell r="K486">
            <v>2442.46</v>
          </cell>
          <cell r="L486">
            <v>2985.84</v>
          </cell>
          <cell r="M486">
            <v>1455.97</v>
          </cell>
          <cell r="N486">
            <v>1845.98</v>
          </cell>
          <cell r="O486">
            <v>2373.81</v>
          </cell>
          <cell r="P486">
            <v>1626.79</v>
          </cell>
          <cell r="Q486">
            <v>24135.000000000004</v>
          </cell>
        </row>
        <row r="487">
          <cell r="A487">
            <v>70030</v>
          </cell>
          <cell r="B487" t="str">
            <v>Corp Allocated Bonus</v>
          </cell>
          <cell r="E487">
            <v>0</v>
          </cell>
          <cell r="F487">
            <v>0</v>
          </cell>
          <cell r="G487">
            <v>0</v>
          </cell>
          <cell r="H487">
            <v>0</v>
          </cell>
          <cell r="I487">
            <v>0</v>
          </cell>
          <cell r="J487">
            <v>0</v>
          </cell>
          <cell r="K487">
            <v>0</v>
          </cell>
          <cell r="L487">
            <v>0</v>
          </cell>
          <cell r="M487">
            <v>0</v>
          </cell>
          <cell r="N487">
            <v>0</v>
          </cell>
          <cell r="O487">
            <v>0</v>
          </cell>
          <cell r="P487">
            <v>0</v>
          </cell>
          <cell r="Q487">
            <v>0</v>
          </cell>
        </row>
        <row r="488">
          <cell r="A488">
            <v>70035</v>
          </cell>
          <cell r="B488" t="str">
            <v>Safety Bonuses</v>
          </cell>
          <cell r="E488">
            <v>0</v>
          </cell>
          <cell r="F488">
            <v>0</v>
          </cell>
          <cell r="G488">
            <v>0</v>
          </cell>
          <cell r="H488">
            <v>0</v>
          </cell>
          <cell r="I488">
            <v>0</v>
          </cell>
          <cell r="J488">
            <v>0</v>
          </cell>
          <cell r="K488">
            <v>0</v>
          </cell>
          <cell r="L488">
            <v>0</v>
          </cell>
          <cell r="M488">
            <v>0</v>
          </cell>
          <cell r="N488">
            <v>0</v>
          </cell>
          <cell r="O488">
            <v>0</v>
          </cell>
          <cell r="P488">
            <v>0</v>
          </cell>
          <cell r="Q488">
            <v>0</v>
          </cell>
        </row>
        <row r="489">
          <cell r="A489">
            <v>70036</v>
          </cell>
          <cell r="B489" t="str">
            <v>Other Bonus/Commission - Non-Safety</v>
          </cell>
          <cell r="E489">
            <v>4809.7700000000004</v>
          </cell>
          <cell r="F489">
            <v>2140.23</v>
          </cell>
          <cell r="G489">
            <v>5107.6499999999996</v>
          </cell>
          <cell r="H489">
            <v>4226.5600000000004</v>
          </cell>
          <cell r="I489">
            <v>1425.85</v>
          </cell>
          <cell r="J489">
            <v>387.84</v>
          </cell>
          <cell r="K489">
            <v>100</v>
          </cell>
          <cell r="L489">
            <v>3426.61</v>
          </cell>
          <cell r="M489">
            <v>665.4</v>
          </cell>
          <cell r="N489">
            <v>-1015.84</v>
          </cell>
          <cell r="O489">
            <v>581.19000000000005</v>
          </cell>
          <cell r="P489">
            <v>5025.8500000000004</v>
          </cell>
          <cell r="Q489">
            <v>26881.11</v>
          </cell>
        </row>
        <row r="490">
          <cell r="A490">
            <v>70037</v>
          </cell>
          <cell r="B490" t="str">
            <v>Termination Pay</v>
          </cell>
          <cell r="E490">
            <v>0</v>
          </cell>
          <cell r="F490">
            <v>0</v>
          </cell>
          <cell r="G490">
            <v>0</v>
          </cell>
          <cell r="H490">
            <v>0</v>
          </cell>
          <cell r="I490">
            <v>0</v>
          </cell>
          <cell r="J490">
            <v>0</v>
          </cell>
          <cell r="K490">
            <v>0</v>
          </cell>
          <cell r="L490">
            <v>0</v>
          </cell>
          <cell r="M490">
            <v>0</v>
          </cell>
          <cell r="N490">
            <v>0</v>
          </cell>
          <cell r="O490">
            <v>0</v>
          </cell>
          <cell r="P490">
            <v>0</v>
          </cell>
          <cell r="Q490">
            <v>0</v>
          </cell>
        </row>
        <row r="491">
          <cell r="A491">
            <v>70045</v>
          </cell>
          <cell r="B491" t="str">
            <v>Contract Labor</v>
          </cell>
          <cell r="E491">
            <v>6680.67</v>
          </cell>
          <cell r="F491">
            <v>232.03</v>
          </cell>
          <cell r="G491">
            <v>0</v>
          </cell>
          <cell r="H491">
            <v>0</v>
          </cell>
          <cell r="I491">
            <v>0</v>
          </cell>
          <cell r="J491">
            <v>0</v>
          </cell>
          <cell r="K491">
            <v>0</v>
          </cell>
          <cell r="L491">
            <v>10440.92</v>
          </cell>
          <cell r="M491">
            <v>7401.37</v>
          </cell>
          <cell r="N491">
            <v>14152.75</v>
          </cell>
          <cell r="O491">
            <v>1820.49</v>
          </cell>
          <cell r="P491">
            <v>6453.68</v>
          </cell>
          <cell r="Q491">
            <v>47181.909999999996</v>
          </cell>
        </row>
        <row r="492">
          <cell r="A492">
            <v>70050</v>
          </cell>
          <cell r="B492" t="str">
            <v>Payroll Taxes</v>
          </cell>
          <cell r="E492">
            <v>9179.65</v>
          </cell>
          <cell r="F492">
            <v>6291.4</v>
          </cell>
          <cell r="G492">
            <v>7661.43</v>
          </cell>
          <cell r="H492">
            <v>6697.51</v>
          </cell>
          <cell r="I492">
            <v>6629.71</v>
          </cell>
          <cell r="J492">
            <v>7324.51</v>
          </cell>
          <cell r="K492">
            <v>5887.85</v>
          </cell>
          <cell r="L492">
            <v>5608.72</v>
          </cell>
          <cell r="M492">
            <v>5768.98</v>
          </cell>
          <cell r="N492">
            <v>5999.27</v>
          </cell>
          <cell r="O492">
            <v>6190.7</v>
          </cell>
          <cell r="P492">
            <v>6776.28</v>
          </cell>
          <cell r="Q492">
            <v>80016.009999999995</v>
          </cell>
        </row>
        <row r="493">
          <cell r="A493">
            <v>70060</v>
          </cell>
          <cell r="B493" t="str">
            <v>Group Insurance</v>
          </cell>
          <cell r="E493">
            <v>10365.61</v>
          </cell>
          <cell r="F493">
            <v>10230.65</v>
          </cell>
          <cell r="G493">
            <v>8851.43</v>
          </cell>
          <cell r="H493">
            <v>12049.32</v>
          </cell>
          <cell r="I493">
            <v>9943.51</v>
          </cell>
          <cell r="J493">
            <v>9742.43</v>
          </cell>
          <cell r="K493">
            <v>9734.74</v>
          </cell>
          <cell r="L493">
            <v>9561.06</v>
          </cell>
          <cell r="M493">
            <v>8494.4699999999993</v>
          </cell>
          <cell r="N493">
            <v>11177.83</v>
          </cell>
          <cell r="O493">
            <v>11411.65</v>
          </cell>
          <cell r="P493">
            <v>11731.69</v>
          </cell>
          <cell r="Q493">
            <v>123294.39</v>
          </cell>
        </row>
        <row r="494">
          <cell r="A494">
            <v>70065</v>
          </cell>
          <cell r="B494" t="str">
            <v>Vacation Pay</v>
          </cell>
          <cell r="E494">
            <v>5445.15</v>
          </cell>
          <cell r="F494">
            <v>2867.53</v>
          </cell>
          <cell r="G494">
            <v>2000.31</v>
          </cell>
          <cell r="H494">
            <v>3981.39</v>
          </cell>
          <cell r="I494">
            <v>4870.18</v>
          </cell>
          <cell r="J494">
            <v>3114.5</v>
          </cell>
          <cell r="K494">
            <v>4765.6099999999997</v>
          </cell>
          <cell r="L494">
            <v>2058.0100000000002</v>
          </cell>
          <cell r="M494">
            <v>3147.12</v>
          </cell>
          <cell r="N494">
            <v>4048.56</v>
          </cell>
          <cell r="O494">
            <v>2256.75</v>
          </cell>
          <cell r="P494">
            <v>3468.68</v>
          </cell>
          <cell r="Q494">
            <v>42023.79</v>
          </cell>
        </row>
        <row r="495">
          <cell r="A495">
            <v>70070</v>
          </cell>
          <cell r="B495" t="str">
            <v>Sick Pay</v>
          </cell>
          <cell r="E495">
            <v>334.55</v>
          </cell>
          <cell r="F495">
            <v>550.89</v>
          </cell>
          <cell r="G495">
            <v>1270.23</v>
          </cell>
          <cell r="H495">
            <v>745.77</v>
          </cell>
          <cell r="I495">
            <v>1246.57</v>
          </cell>
          <cell r="J495">
            <v>334.08</v>
          </cell>
          <cell r="K495">
            <v>365.29</v>
          </cell>
          <cell r="L495">
            <v>1258.6099999999999</v>
          </cell>
          <cell r="M495">
            <v>594.48</v>
          </cell>
          <cell r="N495">
            <v>799.28</v>
          </cell>
          <cell r="O495">
            <v>359.64</v>
          </cell>
          <cell r="P495">
            <v>428.72</v>
          </cell>
          <cell r="Q495">
            <v>8288.1099999999988</v>
          </cell>
        </row>
        <row r="496">
          <cell r="A496">
            <v>70086</v>
          </cell>
          <cell r="B496" t="str">
            <v>Safety and Training</v>
          </cell>
          <cell r="E496">
            <v>307.08999999999997</v>
          </cell>
          <cell r="F496">
            <v>-262.68</v>
          </cell>
          <cell r="G496">
            <v>0</v>
          </cell>
          <cell r="H496">
            <v>0</v>
          </cell>
          <cell r="I496">
            <v>0</v>
          </cell>
          <cell r="J496">
            <v>0</v>
          </cell>
          <cell r="K496">
            <v>0</v>
          </cell>
          <cell r="L496">
            <v>0</v>
          </cell>
          <cell r="M496">
            <v>146.11000000000001</v>
          </cell>
          <cell r="N496">
            <v>550</v>
          </cell>
          <cell r="O496">
            <v>70</v>
          </cell>
          <cell r="P496">
            <v>2091.2399999999998</v>
          </cell>
          <cell r="Q496">
            <v>2901.7599999999998</v>
          </cell>
        </row>
        <row r="497">
          <cell r="A497">
            <v>70090</v>
          </cell>
          <cell r="B497" t="str">
            <v>WCN Training</v>
          </cell>
          <cell r="E497">
            <v>0</v>
          </cell>
          <cell r="F497">
            <v>912.78</v>
          </cell>
          <cell r="G497">
            <v>0</v>
          </cell>
          <cell r="H497">
            <v>0</v>
          </cell>
          <cell r="I497">
            <v>0</v>
          </cell>
          <cell r="J497">
            <v>0</v>
          </cell>
          <cell r="K497">
            <v>0</v>
          </cell>
          <cell r="L497">
            <v>0</v>
          </cell>
          <cell r="M497">
            <v>0</v>
          </cell>
          <cell r="N497">
            <v>0</v>
          </cell>
          <cell r="O497">
            <v>0</v>
          </cell>
          <cell r="P497">
            <v>0</v>
          </cell>
          <cell r="Q497">
            <v>912.78</v>
          </cell>
        </row>
        <row r="498">
          <cell r="A498">
            <v>70095</v>
          </cell>
          <cell r="B498" t="str">
            <v>Empl &amp; Commun Activ</v>
          </cell>
          <cell r="E498">
            <v>14055.36</v>
          </cell>
          <cell r="F498">
            <v>3129.49</v>
          </cell>
          <cell r="G498">
            <v>-8366.42</v>
          </cell>
          <cell r="H498">
            <v>1482.03</v>
          </cell>
          <cell r="I498">
            <v>4740.3999999999996</v>
          </cell>
          <cell r="J498">
            <v>5688.11</v>
          </cell>
          <cell r="K498">
            <v>11283.12</v>
          </cell>
          <cell r="L498">
            <v>21266.09</v>
          </cell>
          <cell r="M498">
            <v>1553.42</v>
          </cell>
          <cell r="N498">
            <v>3453.38</v>
          </cell>
          <cell r="O498">
            <v>4558.05</v>
          </cell>
          <cell r="P498">
            <v>3947.63</v>
          </cell>
          <cell r="Q498">
            <v>66790.659999999989</v>
          </cell>
        </row>
        <row r="499">
          <cell r="A499">
            <v>70105</v>
          </cell>
          <cell r="B499" t="str">
            <v>Employee Relocation</v>
          </cell>
          <cell r="E499">
            <v>0</v>
          </cell>
          <cell r="F499">
            <v>0</v>
          </cell>
          <cell r="G499">
            <v>0</v>
          </cell>
          <cell r="H499">
            <v>0</v>
          </cell>
          <cell r="I499">
            <v>0</v>
          </cell>
          <cell r="J499">
            <v>0</v>
          </cell>
          <cell r="K499">
            <v>0</v>
          </cell>
          <cell r="L499">
            <v>0</v>
          </cell>
          <cell r="M499">
            <v>0</v>
          </cell>
          <cell r="N499">
            <v>0</v>
          </cell>
          <cell r="O499">
            <v>0</v>
          </cell>
          <cell r="P499">
            <v>0</v>
          </cell>
          <cell r="Q499">
            <v>0</v>
          </cell>
        </row>
        <row r="500">
          <cell r="A500">
            <v>70107</v>
          </cell>
          <cell r="B500" t="str">
            <v>Housing Subsidy</v>
          </cell>
          <cell r="E500">
            <v>0</v>
          </cell>
          <cell r="F500">
            <v>0</v>
          </cell>
          <cell r="G500">
            <v>0</v>
          </cell>
          <cell r="H500">
            <v>0</v>
          </cell>
          <cell r="I500">
            <v>0</v>
          </cell>
          <cell r="J500">
            <v>0</v>
          </cell>
          <cell r="K500">
            <v>0</v>
          </cell>
          <cell r="L500">
            <v>0</v>
          </cell>
          <cell r="M500">
            <v>0</v>
          </cell>
          <cell r="N500">
            <v>0</v>
          </cell>
          <cell r="O500">
            <v>0</v>
          </cell>
          <cell r="P500">
            <v>0</v>
          </cell>
          <cell r="Q500">
            <v>0</v>
          </cell>
        </row>
        <row r="501">
          <cell r="A501">
            <v>70108</v>
          </cell>
          <cell r="B501" t="str">
            <v>School Tuition</v>
          </cell>
          <cell r="E501">
            <v>0</v>
          </cell>
          <cell r="F501">
            <v>0</v>
          </cell>
          <cell r="G501">
            <v>0</v>
          </cell>
          <cell r="H501">
            <v>0</v>
          </cell>
          <cell r="I501">
            <v>0</v>
          </cell>
          <cell r="J501">
            <v>0</v>
          </cell>
          <cell r="K501">
            <v>0</v>
          </cell>
          <cell r="L501">
            <v>0</v>
          </cell>
          <cell r="M501">
            <v>0</v>
          </cell>
          <cell r="N501">
            <v>0</v>
          </cell>
          <cell r="O501">
            <v>0</v>
          </cell>
          <cell r="P501">
            <v>0</v>
          </cell>
          <cell r="Q501">
            <v>0</v>
          </cell>
        </row>
        <row r="502">
          <cell r="A502">
            <v>70110</v>
          </cell>
          <cell r="B502" t="str">
            <v>Contributions</v>
          </cell>
          <cell r="E502">
            <v>937.5</v>
          </cell>
          <cell r="F502">
            <v>-1250</v>
          </cell>
          <cell r="G502">
            <v>500</v>
          </cell>
          <cell r="H502">
            <v>2250</v>
          </cell>
          <cell r="I502">
            <v>250</v>
          </cell>
          <cell r="J502">
            <v>500</v>
          </cell>
          <cell r="K502">
            <v>1191.54</v>
          </cell>
          <cell r="L502">
            <v>500</v>
          </cell>
          <cell r="M502">
            <v>0</v>
          </cell>
          <cell r="N502">
            <v>0</v>
          </cell>
          <cell r="O502">
            <v>500</v>
          </cell>
          <cell r="P502">
            <v>0</v>
          </cell>
          <cell r="Q502">
            <v>5379.04</v>
          </cell>
        </row>
        <row r="503">
          <cell r="A503">
            <v>70111</v>
          </cell>
          <cell r="B503" t="str">
            <v>Non Cash Charitable</v>
          </cell>
          <cell r="E503">
            <v>0</v>
          </cell>
          <cell r="F503">
            <v>0</v>
          </cell>
          <cell r="G503">
            <v>0</v>
          </cell>
          <cell r="H503">
            <v>0</v>
          </cell>
          <cell r="I503">
            <v>0</v>
          </cell>
          <cell r="J503">
            <v>0</v>
          </cell>
          <cell r="K503">
            <v>0</v>
          </cell>
          <cell r="L503">
            <v>0</v>
          </cell>
          <cell r="M503">
            <v>0</v>
          </cell>
          <cell r="N503">
            <v>0</v>
          </cell>
          <cell r="O503">
            <v>0</v>
          </cell>
          <cell r="P503">
            <v>0</v>
          </cell>
          <cell r="Q503">
            <v>0</v>
          </cell>
        </row>
        <row r="504">
          <cell r="A504">
            <v>70112</v>
          </cell>
          <cell r="B504" t="str">
            <v>Political Contributions</v>
          </cell>
          <cell r="E504">
            <v>0</v>
          </cell>
          <cell r="F504">
            <v>0</v>
          </cell>
          <cell r="G504">
            <v>0</v>
          </cell>
          <cell r="H504">
            <v>1250</v>
          </cell>
          <cell r="I504">
            <v>0</v>
          </cell>
          <cell r="J504">
            <v>0</v>
          </cell>
          <cell r="K504">
            <v>1250</v>
          </cell>
          <cell r="L504">
            <v>0</v>
          </cell>
          <cell r="M504">
            <v>500</v>
          </cell>
          <cell r="N504">
            <v>250</v>
          </cell>
          <cell r="O504">
            <v>0</v>
          </cell>
          <cell r="P504">
            <v>0</v>
          </cell>
          <cell r="Q504">
            <v>3250</v>
          </cell>
        </row>
        <row r="505">
          <cell r="A505">
            <v>70116</v>
          </cell>
          <cell r="B505" t="str">
            <v>Pension and Profit Sharing</v>
          </cell>
          <cell r="E505">
            <v>991.8</v>
          </cell>
          <cell r="F505">
            <v>1061.8</v>
          </cell>
          <cell r="G505">
            <v>1561.6</v>
          </cell>
          <cell r="H505">
            <v>1001.55</v>
          </cell>
          <cell r="I505">
            <v>1064.48</v>
          </cell>
          <cell r="J505">
            <v>880.04</v>
          </cell>
          <cell r="K505">
            <v>837.46</v>
          </cell>
          <cell r="L505">
            <v>818.44</v>
          </cell>
          <cell r="M505">
            <v>814.08</v>
          </cell>
          <cell r="N505">
            <v>1291.5999999999999</v>
          </cell>
          <cell r="O505">
            <v>832.75</v>
          </cell>
          <cell r="P505">
            <v>978.78</v>
          </cell>
          <cell r="Q505">
            <v>12134.380000000001</v>
          </cell>
        </row>
        <row r="506">
          <cell r="A506">
            <v>70117</v>
          </cell>
          <cell r="B506" t="str">
            <v>Union Pension</v>
          </cell>
          <cell r="E506">
            <v>0</v>
          </cell>
          <cell r="F506">
            <v>0</v>
          </cell>
          <cell r="G506">
            <v>0</v>
          </cell>
          <cell r="H506">
            <v>0</v>
          </cell>
          <cell r="I506">
            <v>0</v>
          </cell>
          <cell r="J506">
            <v>0</v>
          </cell>
          <cell r="K506">
            <v>0</v>
          </cell>
          <cell r="L506">
            <v>0</v>
          </cell>
          <cell r="M506">
            <v>0</v>
          </cell>
          <cell r="N506">
            <v>0</v>
          </cell>
          <cell r="O506">
            <v>0</v>
          </cell>
          <cell r="P506">
            <v>0</v>
          </cell>
          <cell r="Q506">
            <v>0</v>
          </cell>
        </row>
        <row r="507">
          <cell r="A507">
            <v>70142</v>
          </cell>
          <cell r="B507" t="str">
            <v>Fuel Expense</v>
          </cell>
          <cell r="E507">
            <v>0</v>
          </cell>
          <cell r="F507">
            <v>0</v>
          </cell>
          <cell r="G507">
            <v>0</v>
          </cell>
          <cell r="H507">
            <v>0</v>
          </cell>
          <cell r="I507">
            <v>0</v>
          </cell>
          <cell r="J507">
            <v>0</v>
          </cell>
          <cell r="K507">
            <v>0</v>
          </cell>
          <cell r="L507">
            <v>0</v>
          </cell>
          <cell r="M507">
            <v>0</v>
          </cell>
          <cell r="N507">
            <v>0</v>
          </cell>
          <cell r="O507">
            <v>0</v>
          </cell>
          <cell r="P507">
            <v>0</v>
          </cell>
          <cell r="Q507">
            <v>0</v>
          </cell>
        </row>
        <row r="508">
          <cell r="A508">
            <v>70145</v>
          </cell>
          <cell r="B508" t="str">
            <v>Outside Repairs</v>
          </cell>
          <cell r="E508">
            <v>0</v>
          </cell>
          <cell r="F508">
            <v>0</v>
          </cell>
          <cell r="G508">
            <v>0</v>
          </cell>
          <cell r="H508">
            <v>0</v>
          </cell>
          <cell r="I508">
            <v>0</v>
          </cell>
          <cell r="J508">
            <v>0</v>
          </cell>
          <cell r="K508">
            <v>0</v>
          </cell>
          <cell r="L508">
            <v>0</v>
          </cell>
          <cell r="M508">
            <v>0</v>
          </cell>
          <cell r="N508">
            <v>0</v>
          </cell>
          <cell r="O508">
            <v>0</v>
          </cell>
          <cell r="P508">
            <v>0</v>
          </cell>
          <cell r="Q508">
            <v>0</v>
          </cell>
        </row>
        <row r="509">
          <cell r="A509">
            <v>70147</v>
          </cell>
          <cell r="B509" t="str">
            <v>Bldg &amp; Property Maint</v>
          </cell>
          <cell r="E509">
            <v>0</v>
          </cell>
          <cell r="F509">
            <v>0</v>
          </cell>
          <cell r="G509">
            <v>0</v>
          </cell>
          <cell r="H509">
            <v>0</v>
          </cell>
          <cell r="I509">
            <v>0</v>
          </cell>
          <cell r="J509">
            <v>0</v>
          </cell>
          <cell r="K509">
            <v>0</v>
          </cell>
          <cell r="L509">
            <v>0</v>
          </cell>
          <cell r="M509">
            <v>0</v>
          </cell>
          <cell r="N509">
            <v>0</v>
          </cell>
          <cell r="O509">
            <v>0</v>
          </cell>
          <cell r="P509">
            <v>0</v>
          </cell>
          <cell r="Q509">
            <v>0</v>
          </cell>
        </row>
        <row r="510">
          <cell r="A510">
            <v>70148</v>
          </cell>
          <cell r="B510" t="str">
            <v>Allocated Exp In - District</v>
          </cell>
          <cell r="E510">
            <v>9455.33</v>
          </cell>
          <cell r="F510">
            <v>10366.76</v>
          </cell>
          <cell r="G510">
            <v>12777.28</v>
          </cell>
          <cell r="H510">
            <v>9429.9599999999991</v>
          </cell>
          <cell r="I510">
            <v>4111.67</v>
          </cell>
          <cell r="J510">
            <v>13752.97</v>
          </cell>
          <cell r="K510">
            <v>28825.42</v>
          </cell>
          <cell r="L510">
            <v>23366.78</v>
          </cell>
          <cell r="M510">
            <v>-1234.82</v>
          </cell>
          <cell r="N510">
            <v>8735.3799999999992</v>
          </cell>
          <cell r="O510">
            <v>11153.09</v>
          </cell>
          <cell r="P510">
            <v>9005.61</v>
          </cell>
          <cell r="Q510">
            <v>139745.43</v>
          </cell>
        </row>
        <row r="511">
          <cell r="A511">
            <v>70150</v>
          </cell>
          <cell r="B511" t="str">
            <v>Utilities</v>
          </cell>
          <cell r="E511">
            <v>1142.2</v>
          </cell>
          <cell r="F511">
            <v>1092.4000000000001</v>
          </cell>
          <cell r="G511">
            <v>1092.57</v>
          </cell>
          <cell r="H511">
            <v>1056.2</v>
          </cell>
          <cell r="I511">
            <v>971.23</v>
          </cell>
          <cell r="J511">
            <v>927.16</v>
          </cell>
          <cell r="K511">
            <v>0</v>
          </cell>
          <cell r="L511">
            <v>869.77</v>
          </cell>
          <cell r="M511">
            <v>868.91</v>
          </cell>
          <cell r="N511">
            <v>878.75</v>
          </cell>
          <cell r="O511">
            <v>973.97</v>
          </cell>
          <cell r="P511">
            <v>1678.97</v>
          </cell>
          <cell r="Q511">
            <v>11552.13</v>
          </cell>
        </row>
        <row r="512">
          <cell r="A512">
            <v>70165</v>
          </cell>
          <cell r="B512" t="str">
            <v>Communications</v>
          </cell>
          <cell r="E512">
            <v>1837.34</v>
          </cell>
          <cell r="F512">
            <v>1811.33</v>
          </cell>
          <cell r="G512">
            <v>2247.1</v>
          </cell>
          <cell r="H512">
            <v>1908.93</v>
          </cell>
          <cell r="I512">
            <v>2066.65</v>
          </cell>
          <cell r="J512">
            <v>2198.11</v>
          </cell>
          <cell r="K512">
            <v>2042.44</v>
          </cell>
          <cell r="L512">
            <v>2129.4</v>
          </cell>
          <cell r="M512">
            <v>2270.06</v>
          </cell>
          <cell r="N512">
            <v>2682.39</v>
          </cell>
          <cell r="O512">
            <v>1762.11</v>
          </cell>
          <cell r="P512">
            <v>2834.19</v>
          </cell>
          <cell r="Q512">
            <v>25790.05</v>
          </cell>
        </row>
        <row r="513">
          <cell r="A513">
            <v>70166</v>
          </cell>
          <cell r="B513" t="str">
            <v>Office Telephone</v>
          </cell>
          <cell r="E513">
            <v>0</v>
          </cell>
          <cell r="F513">
            <v>0</v>
          </cell>
          <cell r="G513">
            <v>0</v>
          </cell>
          <cell r="H513">
            <v>0</v>
          </cell>
          <cell r="I513">
            <v>0</v>
          </cell>
          <cell r="J513">
            <v>0</v>
          </cell>
          <cell r="K513">
            <v>0</v>
          </cell>
          <cell r="L513">
            <v>0</v>
          </cell>
          <cell r="M513">
            <v>0</v>
          </cell>
          <cell r="N513">
            <v>0</v>
          </cell>
          <cell r="O513">
            <v>0</v>
          </cell>
          <cell r="P513">
            <v>0</v>
          </cell>
          <cell r="Q513">
            <v>0</v>
          </cell>
        </row>
        <row r="514">
          <cell r="A514">
            <v>70167</v>
          </cell>
          <cell r="B514" t="str">
            <v>Cellular Telephone</v>
          </cell>
          <cell r="E514">
            <v>156.94999999999999</v>
          </cell>
          <cell r="F514">
            <v>186.7</v>
          </cell>
          <cell r="G514">
            <v>355.41</v>
          </cell>
          <cell r="H514">
            <v>205.54</v>
          </cell>
          <cell r="I514">
            <v>168.04</v>
          </cell>
          <cell r="J514">
            <v>205.54</v>
          </cell>
          <cell r="K514">
            <v>356.92</v>
          </cell>
          <cell r="L514">
            <v>187.5</v>
          </cell>
          <cell r="M514">
            <v>75</v>
          </cell>
          <cell r="N514">
            <v>223.5</v>
          </cell>
          <cell r="O514">
            <v>226.5</v>
          </cell>
          <cell r="P514">
            <v>150</v>
          </cell>
          <cell r="Q514">
            <v>2497.6</v>
          </cell>
        </row>
        <row r="515">
          <cell r="A515">
            <v>70170</v>
          </cell>
          <cell r="B515" t="str">
            <v>Real Estate Rentals</v>
          </cell>
          <cell r="E515">
            <v>0</v>
          </cell>
          <cell r="F515">
            <v>0</v>
          </cell>
          <cell r="G515">
            <v>0</v>
          </cell>
          <cell r="H515">
            <v>0</v>
          </cell>
          <cell r="I515">
            <v>0</v>
          </cell>
          <cell r="J515">
            <v>0</v>
          </cell>
          <cell r="K515">
            <v>0</v>
          </cell>
          <cell r="L515">
            <v>0</v>
          </cell>
          <cell r="M515">
            <v>0</v>
          </cell>
          <cell r="N515">
            <v>0</v>
          </cell>
          <cell r="O515">
            <v>0</v>
          </cell>
          <cell r="P515">
            <v>0</v>
          </cell>
          <cell r="Q515">
            <v>0</v>
          </cell>
        </row>
        <row r="516">
          <cell r="A516">
            <v>70175</v>
          </cell>
          <cell r="B516" t="str">
            <v>Equip/Vehicle Rental</v>
          </cell>
          <cell r="E516">
            <v>0</v>
          </cell>
          <cell r="F516">
            <v>0</v>
          </cell>
          <cell r="G516">
            <v>0</v>
          </cell>
          <cell r="H516">
            <v>0</v>
          </cell>
          <cell r="I516">
            <v>0</v>
          </cell>
          <cell r="J516">
            <v>0</v>
          </cell>
          <cell r="K516">
            <v>0</v>
          </cell>
          <cell r="L516">
            <v>0</v>
          </cell>
          <cell r="M516">
            <v>0</v>
          </cell>
          <cell r="N516">
            <v>0</v>
          </cell>
          <cell r="O516">
            <v>0</v>
          </cell>
          <cell r="P516">
            <v>0</v>
          </cell>
          <cell r="Q516">
            <v>0</v>
          </cell>
        </row>
        <row r="517">
          <cell r="A517">
            <v>70185</v>
          </cell>
          <cell r="B517" t="str">
            <v>Postage</v>
          </cell>
          <cell r="E517">
            <v>1663.37</v>
          </cell>
          <cell r="F517">
            <v>1464.26</v>
          </cell>
          <cell r="G517">
            <v>492.87</v>
          </cell>
          <cell r="H517">
            <v>1792.31</v>
          </cell>
          <cell r="I517">
            <v>1736.3</v>
          </cell>
          <cell r="J517">
            <v>1600.37</v>
          </cell>
          <cell r="K517">
            <v>417.65</v>
          </cell>
          <cell r="L517">
            <v>1589.73</v>
          </cell>
          <cell r="M517">
            <v>1686.05</v>
          </cell>
          <cell r="N517">
            <v>1653.87</v>
          </cell>
          <cell r="O517">
            <v>1642.82</v>
          </cell>
          <cell r="P517">
            <v>1641.55</v>
          </cell>
          <cell r="Q517">
            <v>17381.149999999998</v>
          </cell>
        </row>
        <row r="518">
          <cell r="A518">
            <v>70190</v>
          </cell>
          <cell r="B518" t="str">
            <v>Registration Fees</v>
          </cell>
          <cell r="E518">
            <v>0</v>
          </cell>
          <cell r="F518">
            <v>0</v>
          </cell>
          <cell r="G518">
            <v>0</v>
          </cell>
          <cell r="H518">
            <v>0</v>
          </cell>
          <cell r="I518">
            <v>0</v>
          </cell>
          <cell r="J518">
            <v>244</v>
          </cell>
          <cell r="K518">
            <v>-244</v>
          </cell>
          <cell r="L518">
            <v>0</v>
          </cell>
          <cell r="M518">
            <v>0</v>
          </cell>
          <cell r="N518">
            <v>450</v>
          </cell>
          <cell r="O518">
            <v>80</v>
          </cell>
          <cell r="P518">
            <v>5</v>
          </cell>
          <cell r="Q518">
            <v>535</v>
          </cell>
        </row>
        <row r="519">
          <cell r="A519">
            <v>70195</v>
          </cell>
          <cell r="B519" t="str">
            <v>Dues and Subscriptions</v>
          </cell>
          <cell r="E519">
            <v>734.67</v>
          </cell>
          <cell r="F519">
            <v>3500</v>
          </cell>
          <cell r="G519">
            <v>654.66999999999996</v>
          </cell>
          <cell r="H519">
            <v>3788.33</v>
          </cell>
          <cell r="I519">
            <v>831.17</v>
          </cell>
          <cell r="J519">
            <v>2522.33</v>
          </cell>
          <cell r="K519">
            <v>3255.67</v>
          </cell>
          <cell r="L519">
            <v>3419.03</v>
          </cell>
          <cell r="M519">
            <v>1208.23</v>
          </cell>
          <cell r="N519">
            <v>2099.1799999999998</v>
          </cell>
          <cell r="O519">
            <v>3420.89</v>
          </cell>
          <cell r="P519">
            <v>1716.89</v>
          </cell>
          <cell r="Q519">
            <v>27151.059999999998</v>
          </cell>
        </row>
        <row r="520">
          <cell r="A520">
            <v>70196</v>
          </cell>
          <cell r="B520" t="str">
            <v>Club Dues</v>
          </cell>
          <cell r="E520">
            <v>0</v>
          </cell>
          <cell r="F520">
            <v>0</v>
          </cell>
          <cell r="G520">
            <v>0</v>
          </cell>
          <cell r="H520">
            <v>0</v>
          </cell>
          <cell r="I520">
            <v>0</v>
          </cell>
          <cell r="J520">
            <v>0</v>
          </cell>
          <cell r="K520">
            <v>0</v>
          </cell>
          <cell r="L520">
            <v>0</v>
          </cell>
          <cell r="M520">
            <v>0</v>
          </cell>
          <cell r="N520">
            <v>0</v>
          </cell>
          <cell r="O520">
            <v>0</v>
          </cell>
          <cell r="P520">
            <v>0</v>
          </cell>
          <cell r="Q520">
            <v>0</v>
          </cell>
        </row>
        <row r="521">
          <cell r="A521">
            <v>70200</v>
          </cell>
          <cell r="B521" t="str">
            <v>Travel</v>
          </cell>
          <cell r="E521">
            <v>225.54</v>
          </cell>
          <cell r="F521">
            <v>769.5</v>
          </cell>
          <cell r="G521">
            <v>907.05</v>
          </cell>
          <cell r="H521">
            <v>0</v>
          </cell>
          <cell r="I521">
            <v>627.9</v>
          </cell>
          <cell r="J521">
            <v>18.75</v>
          </cell>
          <cell r="K521">
            <v>51</v>
          </cell>
          <cell r="L521">
            <v>-46.5</v>
          </cell>
          <cell r="M521">
            <v>1021.88</v>
          </cell>
          <cell r="N521">
            <v>876</v>
          </cell>
          <cell r="O521">
            <v>92.25</v>
          </cell>
          <cell r="P521">
            <v>339.6</v>
          </cell>
          <cell r="Q521">
            <v>4882.97</v>
          </cell>
        </row>
        <row r="522">
          <cell r="A522">
            <v>70201</v>
          </cell>
          <cell r="B522" t="str">
            <v>Entertainment</v>
          </cell>
          <cell r="E522">
            <v>0</v>
          </cell>
          <cell r="F522">
            <v>23.53</v>
          </cell>
          <cell r="G522">
            <v>0</v>
          </cell>
          <cell r="H522">
            <v>321.41000000000003</v>
          </cell>
          <cell r="I522">
            <v>0</v>
          </cell>
          <cell r="J522">
            <v>341.1</v>
          </cell>
          <cell r="K522">
            <v>728.42</v>
          </cell>
          <cell r="L522">
            <v>-72.099999999999994</v>
          </cell>
          <cell r="M522">
            <v>0</v>
          </cell>
          <cell r="N522">
            <v>41.89</v>
          </cell>
          <cell r="O522">
            <v>0</v>
          </cell>
          <cell r="P522">
            <v>0</v>
          </cell>
          <cell r="Q522">
            <v>1384.2500000000002</v>
          </cell>
        </row>
        <row r="523">
          <cell r="A523">
            <v>70202</v>
          </cell>
          <cell r="B523" t="str">
            <v>Excursions Meetings</v>
          </cell>
          <cell r="E523">
            <v>300</v>
          </cell>
          <cell r="F523">
            <v>345.51</v>
          </cell>
          <cell r="G523">
            <v>0</v>
          </cell>
          <cell r="H523">
            <v>0</v>
          </cell>
          <cell r="I523">
            <v>485</v>
          </cell>
          <cell r="J523">
            <v>1248.75</v>
          </cell>
          <cell r="K523">
            <v>0</v>
          </cell>
          <cell r="L523">
            <v>288.39999999999998</v>
          </cell>
          <cell r="M523">
            <v>0</v>
          </cell>
          <cell r="N523">
            <v>0</v>
          </cell>
          <cell r="O523">
            <v>279</v>
          </cell>
          <cell r="P523">
            <v>0</v>
          </cell>
          <cell r="Q523">
            <v>2946.6600000000003</v>
          </cell>
        </row>
        <row r="524">
          <cell r="A524">
            <v>70203</v>
          </cell>
          <cell r="B524" t="str">
            <v>Lodging</v>
          </cell>
          <cell r="E524">
            <v>462.54</v>
          </cell>
          <cell r="F524">
            <v>0</v>
          </cell>
          <cell r="G524">
            <v>0</v>
          </cell>
          <cell r="H524">
            <v>653.4</v>
          </cell>
          <cell r="I524">
            <v>579</v>
          </cell>
          <cell r="J524">
            <v>0</v>
          </cell>
          <cell r="K524">
            <v>797.67</v>
          </cell>
          <cell r="L524">
            <v>618.57000000000005</v>
          </cell>
          <cell r="M524">
            <v>382.5</v>
          </cell>
          <cell r="N524">
            <v>140.19999999999999</v>
          </cell>
          <cell r="O524">
            <v>457.4</v>
          </cell>
          <cell r="P524">
            <v>1133.44</v>
          </cell>
          <cell r="Q524">
            <v>5224.72</v>
          </cell>
        </row>
        <row r="525">
          <cell r="A525">
            <v>70204</v>
          </cell>
          <cell r="B525" t="str">
            <v>Gifts to Customers</v>
          </cell>
          <cell r="E525">
            <v>0</v>
          </cell>
          <cell r="F525">
            <v>0</v>
          </cell>
          <cell r="G525">
            <v>0</v>
          </cell>
          <cell r="H525">
            <v>0</v>
          </cell>
          <cell r="I525">
            <v>0</v>
          </cell>
          <cell r="J525">
            <v>0</v>
          </cell>
          <cell r="K525">
            <v>0</v>
          </cell>
          <cell r="L525">
            <v>0</v>
          </cell>
          <cell r="M525">
            <v>0</v>
          </cell>
          <cell r="N525">
            <v>0</v>
          </cell>
          <cell r="O525">
            <v>0</v>
          </cell>
          <cell r="P525">
            <v>0</v>
          </cell>
          <cell r="Q525">
            <v>0</v>
          </cell>
        </row>
        <row r="526">
          <cell r="A526">
            <v>70205</v>
          </cell>
          <cell r="B526" t="str">
            <v>Travel - Auto</v>
          </cell>
          <cell r="E526">
            <v>592.16</v>
          </cell>
          <cell r="F526">
            <v>812.81</v>
          </cell>
          <cell r="G526">
            <v>372.79</v>
          </cell>
          <cell r="H526">
            <v>924.67</v>
          </cell>
          <cell r="I526">
            <v>591.26</v>
          </cell>
          <cell r="J526">
            <v>614.52</v>
          </cell>
          <cell r="K526">
            <v>370.59</v>
          </cell>
          <cell r="L526">
            <v>811.62</v>
          </cell>
          <cell r="M526">
            <v>291.60000000000002</v>
          </cell>
          <cell r="N526">
            <v>789.52</v>
          </cell>
          <cell r="O526">
            <v>730.2</v>
          </cell>
          <cell r="P526">
            <v>523.23</v>
          </cell>
          <cell r="Q526">
            <v>7424.9699999999993</v>
          </cell>
        </row>
        <row r="527">
          <cell r="A527">
            <v>70206</v>
          </cell>
          <cell r="B527" t="str">
            <v>Meals</v>
          </cell>
          <cell r="E527">
            <v>155.22</v>
          </cell>
          <cell r="F527">
            <v>199.8</v>
          </cell>
          <cell r="G527">
            <v>112.98</v>
          </cell>
          <cell r="H527">
            <v>115.92</v>
          </cell>
          <cell r="I527">
            <v>277.83</v>
          </cell>
          <cell r="J527">
            <v>270.38</v>
          </cell>
          <cell r="K527">
            <v>579.17999999999995</v>
          </cell>
          <cell r="L527">
            <v>-136.55000000000001</v>
          </cell>
          <cell r="M527">
            <v>50</v>
          </cell>
          <cell r="N527">
            <v>287</v>
          </cell>
          <cell r="O527">
            <v>150.02000000000001</v>
          </cell>
          <cell r="P527">
            <v>59.7</v>
          </cell>
          <cell r="Q527">
            <v>2121.48</v>
          </cell>
        </row>
        <row r="528">
          <cell r="A528">
            <v>70207</v>
          </cell>
          <cell r="B528" t="str">
            <v>Meals with Customers</v>
          </cell>
          <cell r="E528">
            <v>0</v>
          </cell>
          <cell r="F528">
            <v>0</v>
          </cell>
          <cell r="G528">
            <v>0</v>
          </cell>
          <cell r="H528">
            <v>0</v>
          </cell>
          <cell r="I528">
            <v>0</v>
          </cell>
          <cell r="J528">
            <v>0</v>
          </cell>
          <cell r="K528">
            <v>0</v>
          </cell>
          <cell r="L528">
            <v>0</v>
          </cell>
          <cell r="M528">
            <v>0</v>
          </cell>
          <cell r="N528">
            <v>3.75</v>
          </cell>
          <cell r="O528">
            <v>0</v>
          </cell>
          <cell r="P528">
            <v>0</v>
          </cell>
          <cell r="Q528">
            <v>3.75</v>
          </cell>
        </row>
        <row r="529">
          <cell r="A529">
            <v>70209</v>
          </cell>
          <cell r="B529" t="str">
            <v>Photo Supplies</v>
          </cell>
          <cell r="E529">
            <v>0</v>
          </cell>
          <cell r="F529">
            <v>0</v>
          </cell>
          <cell r="G529">
            <v>0</v>
          </cell>
          <cell r="H529">
            <v>0</v>
          </cell>
          <cell r="I529">
            <v>0</v>
          </cell>
          <cell r="J529">
            <v>0</v>
          </cell>
          <cell r="K529">
            <v>0</v>
          </cell>
          <cell r="L529">
            <v>0</v>
          </cell>
          <cell r="M529">
            <v>0</v>
          </cell>
          <cell r="N529">
            <v>0</v>
          </cell>
          <cell r="O529">
            <v>0</v>
          </cell>
          <cell r="P529">
            <v>0</v>
          </cell>
          <cell r="Q529">
            <v>0</v>
          </cell>
        </row>
        <row r="530">
          <cell r="A530">
            <v>70210</v>
          </cell>
          <cell r="B530" t="str">
            <v>Office Supplies and Equip</v>
          </cell>
          <cell r="E530">
            <v>7068.1</v>
          </cell>
          <cell r="F530">
            <v>6155.01</v>
          </cell>
          <cell r="G530">
            <v>3868.92</v>
          </cell>
          <cell r="H530">
            <v>3782.02</v>
          </cell>
          <cell r="I530">
            <v>2862.22</v>
          </cell>
          <cell r="J530">
            <v>4721.92</v>
          </cell>
          <cell r="K530">
            <v>5210.1099999999997</v>
          </cell>
          <cell r="L530">
            <v>4854.1400000000003</v>
          </cell>
          <cell r="M530">
            <v>4059.64</v>
          </cell>
          <cell r="N530">
            <v>7017.47</v>
          </cell>
          <cell r="O530">
            <v>1056.94</v>
          </cell>
          <cell r="P530">
            <v>7841.63</v>
          </cell>
          <cell r="Q530">
            <v>58498.12</v>
          </cell>
        </row>
        <row r="531">
          <cell r="A531">
            <v>70213</v>
          </cell>
          <cell r="B531" t="str">
            <v>P-Card Rebate</v>
          </cell>
          <cell r="E531">
            <v>0</v>
          </cell>
          <cell r="F531">
            <v>0</v>
          </cell>
          <cell r="G531">
            <v>0</v>
          </cell>
          <cell r="H531">
            <v>0</v>
          </cell>
          <cell r="I531">
            <v>0</v>
          </cell>
          <cell r="J531">
            <v>0</v>
          </cell>
          <cell r="K531">
            <v>0</v>
          </cell>
          <cell r="L531">
            <v>0</v>
          </cell>
          <cell r="M531">
            <v>0</v>
          </cell>
          <cell r="N531">
            <v>0</v>
          </cell>
          <cell r="O531">
            <v>0</v>
          </cell>
          <cell r="P531">
            <v>0</v>
          </cell>
          <cell r="Q531">
            <v>0</v>
          </cell>
        </row>
        <row r="532">
          <cell r="A532">
            <v>70214</v>
          </cell>
          <cell r="B532" t="str">
            <v>Credit Card Fees</v>
          </cell>
          <cell r="E532">
            <v>7453.96</v>
          </cell>
          <cell r="F532">
            <v>8072.47</v>
          </cell>
          <cell r="G532">
            <v>8471.26</v>
          </cell>
          <cell r="H532">
            <v>7487.53</v>
          </cell>
          <cell r="I532">
            <v>7402.35</v>
          </cell>
          <cell r="J532">
            <v>8604.07</v>
          </cell>
          <cell r="K532">
            <v>8742.07</v>
          </cell>
          <cell r="L532">
            <v>9298.84</v>
          </cell>
          <cell r="M532">
            <v>9731.43</v>
          </cell>
          <cell r="N532">
            <v>9257.65</v>
          </cell>
          <cell r="O532">
            <v>10120.43</v>
          </cell>
          <cell r="P532">
            <v>9008.27</v>
          </cell>
          <cell r="Q532">
            <v>103650.33</v>
          </cell>
        </row>
        <row r="533">
          <cell r="A533">
            <v>70215</v>
          </cell>
          <cell r="B533" t="str">
            <v>Bank Charges</v>
          </cell>
          <cell r="E533">
            <v>520.58000000000004</v>
          </cell>
          <cell r="F533">
            <v>527.17999999999995</v>
          </cell>
          <cell r="G533">
            <v>539.19000000000005</v>
          </cell>
          <cell r="H533">
            <v>530.33000000000004</v>
          </cell>
          <cell r="I533">
            <v>471.57</v>
          </cell>
          <cell r="J533">
            <v>491.42</v>
          </cell>
          <cell r="K533">
            <v>465.31</v>
          </cell>
          <cell r="L533">
            <v>559.30999999999995</v>
          </cell>
          <cell r="M533">
            <v>476.99</v>
          </cell>
          <cell r="N533">
            <v>385.37</v>
          </cell>
          <cell r="O533">
            <v>367.56</v>
          </cell>
          <cell r="P533">
            <v>638.20000000000005</v>
          </cell>
          <cell r="Q533">
            <v>5973.01</v>
          </cell>
        </row>
        <row r="534">
          <cell r="A534">
            <v>70216</v>
          </cell>
          <cell r="B534" t="str">
            <v>Outside Storages</v>
          </cell>
          <cell r="E534">
            <v>0</v>
          </cell>
          <cell r="F534">
            <v>0</v>
          </cell>
          <cell r="G534">
            <v>0</v>
          </cell>
          <cell r="H534">
            <v>0</v>
          </cell>
          <cell r="I534">
            <v>0</v>
          </cell>
          <cell r="J534">
            <v>0</v>
          </cell>
          <cell r="K534">
            <v>0</v>
          </cell>
          <cell r="L534">
            <v>0</v>
          </cell>
          <cell r="M534">
            <v>0</v>
          </cell>
          <cell r="N534">
            <v>0</v>
          </cell>
          <cell r="O534">
            <v>0</v>
          </cell>
          <cell r="P534">
            <v>0</v>
          </cell>
          <cell r="Q534">
            <v>0</v>
          </cell>
        </row>
        <row r="535">
          <cell r="A535">
            <v>70217</v>
          </cell>
          <cell r="B535" t="str">
            <v>Invoice Printing Costs</v>
          </cell>
          <cell r="E535">
            <v>0</v>
          </cell>
          <cell r="F535">
            <v>0</v>
          </cell>
          <cell r="G535">
            <v>0</v>
          </cell>
          <cell r="H535">
            <v>0</v>
          </cell>
          <cell r="I535">
            <v>0</v>
          </cell>
          <cell r="J535">
            <v>0</v>
          </cell>
          <cell r="K535">
            <v>0</v>
          </cell>
          <cell r="L535">
            <v>0</v>
          </cell>
          <cell r="M535">
            <v>0</v>
          </cell>
          <cell r="N535">
            <v>0</v>
          </cell>
          <cell r="O535">
            <v>0</v>
          </cell>
          <cell r="P535">
            <v>0</v>
          </cell>
          <cell r="Q535">
            <v>0</v>
          </cell>
        </row>
        <row r="536">
          <cell r="A536">
            <v>70225</v>
          </cell>
          <cell r="B536" t="str">
            <v>Advertising and Promotions</v>
          </cell>
          <cell r="E536">
            <v>2100</v>
          </cell>
          <cell r="F536">
            <v>-679.79</v>
          </cell>
          <cell r="G536">
            <v>0</v>
          </cell>
          <cell r="H536">
            <v>31.64</v>
          </cell>
          <cell r="I536">
            <v>0</v>
          </cell>
          <cell r="J536">
            <v>0</v>
          </cell>
          <cell r="K536">
            <v>500</v>
          </cell>
          <cell r="L536">
            <v>710.94</v>
          </cell>
          <cell r="M536">
            <v>0</v>
          </cell>
          <cell r="N536">
            <v>3049.29</v>
          </cell>
          <cell r="O536">
            <v>5336.83</v>
          </cell>
          <cell r="P536">
            <v>0</v>
          </cell>
          <cell r="Q536">
            <v>11048.91</v>
          </cell>
        </row>
        <row r="537">
          <cell r="A537">
            <v>70230</v>
          </cell>
          <cell r="B537" t="str">
            <v>External Recruiter Fees</v>
          </cell>
          <cell r="E537">
            <v>0</v>
          </cell>
          <cell r="F537">
            <v>0</v>
          </cell>
          <cell r="G537">
            <v>0</v>
          </cell>
          <cell r="H537">
            <v>0</v>
          </cell>
          <cell r="I537">
            <v>0</v>
          </cell>
          <cell r="J537">
            <v>0</v>
          </cell>
          <cell r="K537">
            <v>0</v>
          </cell>
          <cell r="L537">
            <v>0</v>
          </cell>
          <cell r="M537">
            <v>0</v>
          </cell>
          <cell r="N537">
            <v>0</v>
          </cell>
          <cell r="O537">
            <v>0</v>
          </cell>
          <cell r="P537">
            <v>0</v>
          </cell>
          <cell r="Q537">
            <v>0</v>
          </cell>
        </row>
        <row r="538">
          <cell r="A538">
            <v>70231</v>
          </cell>
          <cell r="B538" t="str">
            <v>Recruitment Advertising &amp; Expenses</v>
          </cell>
          <cell r="E538">
            <v>0</v>
          </cell>
          <cell r="F538">
            <v>0</v>
          </cell>
          <cell r="G538">
            <v>0</v>
          </cell>
          <cell r="H538">
            <v>0</v>
          </cell>
          <cell r="I538">
            <v>0</v>
          </cell>
          <cell r="J538">
            <v>0</v>
          </cell>
          <cell r="K538">
            <v>0</v>
          </cell>
          <cell r="L538">
            <v>25</v>
          </cell>
          <cell r="M538">
            <v>0</v>
          </cell>
          <cell r="N538">
            <v>0</v>
          </cell>
          <cell r="O538">
            <v>0</v>
          </cell>
          <cell r="P538">
            <v>0</v>
          </cell>
          <cell r="Q538">
            <v>25</v>
          </cell>
        </row>
        <row r="539">
          <cell r="A539">
            <v>70232</v>
          </cell>
          <cell r="B539" t="str">
            <v>Recruitment Travel Expenses</v>
          </cell>
          <cell r="E539">
            <v>0</v>
          </cell>
          <cell r="F539">
            <v>0</v>
          </cell>
          <cell r="G539">
            <v>0</v>
          </cell>
          <cell r="H539">
            <v>0</v>
          </cell>
          <cell r="I539">
            <v>0</v>
          </cell>
          <cell r="J539">
            <v>0</v>
          </cell>
          <cell r="K539">
            <v>0</v>
          </cell>
          <cell r="L539">
            <v>0</v>
          </cell>
          <cell r="M539">
            <v>0</v>
          </cell>
          <cell r="N539">
            <v>0</v>
          </cell>
          <cell r="O539">
            <v>0</v>
          </cell>
          <cell r="P539">
            <v>0</v>
          </cell>
          <cell r="Q539">
            <v>0</v>
          </cell>
        </row>
        <row r="540">
          <cell r="A540">
            <v>70235</v>
          </cell>
          <cell r="B540" t="str">
            <v>Legal</v>
          </cell>
          <cell r="E540">
            <v>134.16</v>
          </cell>
          <cell r="F540">
            <v>0</v>
          </cell>
          <cell r="G540">
            <v>198.36</v>
          </cell>
          <cell r="H540">
            <v>3699.71</v>
          </cell>
          <cell r="I540">
            <v>1056.02</v>
          </cell>
          <cell r="J540">
            <v>682.19</v>
          </cell>
          <cell r="K540">
            <v>3008.78</v>
          </cell>
          <cell r="L540">
            <v>-2300.2800000000002</v>
          </cell>
          <cell r="M540">
            <v>3301.28</v>
          </cell>
          <cell r="N540">
            <v>0.2</v>
          </cell>
          <cell r="O540">
            <v>-0.2</v>
          </cell>
          <cell r="P540">
            <v>1207.32</v>
          </cell>
          <cell r="Q540">
            <v>10987.54</v>
          </cell>
        </row>
        <row r="541">
          <cell r="A541">
            <v>70240</v>
          </cell>
          <cell r="B541" t="str">
            <v>Accounting Professional Fees</v>
          </cell>
          <cell r="E541">
            <v>0</v>
          </cell>
          <cell r="F541">
            <v>0</v>
          </cell>
          <cell r="G541">
            <v>0</v>
          </cell>
          <cell r="H541">
            <v>0</v>
          </cell>
          <cell r="I541">
            <v>0</v>
          </cell>
          <cell r="J541">
            <v>0</v>
          </cell>
          <cell r="K541">
            <v>0</v>
          </cell>
          <cell r="L541">
            <v>0</v>
          </cell>
          <cell r="M541">
            <v>0</v>
          </cell>
          <cell r="N541">
            <v>0</v>
          </cell>
          <cell r="O541">
            <v>0</v>
          </cell>
          <cell r="P541">
            <v>0</v>
          </cell>
          <cell r="Q541">
            <v>0</v>
          </cell>
        </row>
        <row r="542">
          <cell r="A542">
            <v>70245</v>
          </cell>
          <cell r="B542" t="str">
            <v>Payroll Processing Fees</v>
          </cell>
          <cell r="E542">
            <v>324.20999999999998</v>
          </cell>
          <cell r="F542">
            <v>333.23</v>
          </cell>
          <cell r="G542">
            <v>333.23</v>
          </cell>
          <cell r="H542">
            <v>333.23</v>
          </cell>
          <cell r="I542">
            <v>333.23</v>
          </cell>
          <cell r="J542">
            <v>333.23</v>
          </cell>
          <cell r="K542">
            <v>333.23</v>
          </cell>
          <cell r="L542">
            <v>300.73</v>
          </cell>
          <cell r="M542">
            <v>300.73</v>
          </cell>
          <cell r="N542">
            <v>300.73</v>
          </cell>
          <cell r="O542">
            <v>300.86</v>
          </cell>
          <cell r="P542">
            <v>300.86</v>
          </cell>
          <cell r="Q542">
            <v>3827.5000000000005</v>
          </cell>
        </row>
        <row r="543">
          <cell r="A543">
            <v>70250</v>
          </cell>
          <cell r="B543" t="str">
            <v>Acquisition Cost Write Off</v>
          </cell>
          <cell r="E543">
            <v>0</v>
          </cell>
          <cell r="F543">
            <v>0</v>
          </cell>
          <cell r="G543">
            <v>0</v>
          </cell>
          <cell r="H543">
            <v>0</v>
          </cell>
          <cell r="I543">
            <v>0</v>
          </cell>
          <cell r="J543">
            <v>0</v>
          </cell>
          <cell r="K543">
            <v>0</v>
          </cell>
          <cell r="L543">
            <v>0</v>
          </cell>
          <cell r="M543">
            <v>0</v>
          </cell>
          <cell r="N543">
            <v>0</v>
          </cell>
          <cell r="O543">
            <v>0</v>
          </cell>
          <cell r="P543">
            <v>0</v>
          </cell>
          <cell r="Q543">
            <v>0</v>
          </cell>
        </row>
        <row r="544">
          <cell r="A544">
            <v>70254</v>
          </cell>
          <cell r="B544" t="str">
            <v>Corporate Capitalized Expenses</v>
          </cell>
          <cell r="E544">
            <v>0</v>
          </cell>
          <cell r="F544">
            <v>0</v>
          </cell>
          <cell r="G544">
            <v>0</v>
          </cell>
          <cell r="H544">
            <v>0</v>
          </cell>
          <cell r="I544">
            <v>0</v>
          </cell>
          <cell r="J544">
            <v>0</v>
          </cell>
          <cell r="K544">
            <v>0</v>
          </cell>
          <cell r="L544">
            <v>0</v>
          </cell>
          <cell r="M544">
            <v>0</v>
          </cell>
          <cell r="N544">
            <v>0</v>
          </cell>
          <cell r="O544">
            <v>0</v>
          </cell>
          <cell r="P544">
            <v>0</v>
          </cell>
          <cell r="Q544">
            <v>0</v>
          </cell>
        </row>
        <row r="545">
          <cell r="A545">
            <v>70255</v>
          </cell>
          <cell r="B545" t="str">
            <v>Other Prof Fees</v>
          </cell>
          <cell r="E545">
            <v>0</v>
          </cell>
          <cell r="F545">
            <v>659.25</v>
          </cell>
          <cell r="G545">
            <v>168.64</v>
          </cell>
          <cell r="H545">
            <v>0</v>
          </cell>
          <cell r="I545">
            <v>900</v>
          </cell>
          <cell r="J545">
            <v>168.64</v>
          </cell>
          <cell r="K545">
            <v>-900</v>
          </cell>
          <cell r="L545">
            <v>0</v>
          </cell>
          <cell r="M545">
            <v>168.64</v>
          </cell>
          <cell r="N545">
            <v>0</v>
          </cell>
          <cell r="O545">
            <v>548.44000000000005</v>
          </cell>
          <cell r="P545">
            <v>243.29</v>
          </cell>
          <cell r="Q545">
            <v>1956.8999999999996</v>
          </cell>
        </row>
        <row r="546">
          <cell r="A546">
            <v>70271</v>
          </cell>
          <cell r="B546" t="str">
            <v>Property and Liability Insurance</v>
          </cell>
          <cell r="E546">
            <v>0</v>
          </cell>
          <cell r="F546">
            <v>0</v>
          </cell>
          <cell r="G546">
            <v>0</v>
          </cell>
          <cell r="H546">
            <v>0</v>
          </cell>
          <cell r="I546">
            <v>0</v>
          </cell>
          <cell r="J546">
            <v>0</v>
          </cell>
          <cell r="K546">
            <v>0</v>
          </cell>
          <cell r="L546">
            <v>0</v>
          </cell>
          <cell r="M546">
            <v>0</v>
          </cell>
          <cell r="N546">
            <v>0</v>
          </cell>
          <cell r="O546">
            <v>0</v>
          </cell>
          <cell r="P546">
            <v>0</v>
          </cell>
          <cell r="Q546">
            <v>0</v>
          </cell>
        </row>
        <row r="547">
          <cell r="A547">
            <v>70272</v>
          </cell>
          <cell r="B547" t="str">
            <v>Keyman Life Insurance</v>
          </cell>
          <cell r="E547">
            <v>0</v>
          </cell>
          <cell r="F547">
            <v>0</v>
          </cell>
          <cell r="G547">
            <v>0</v>
          </cell>
          <cell r="H547">
            <v>0</v>
          </cell>
          <cell r="I547">
            <v>0</v>
          </cell>
          <cell r="J547">
            <v>0</v>
          </cell>
          <cell r="K547">
            <v>0</v>
          </cell>
          <cell r="L547">
            <v>0</v>
          </cell>
          <cell r="M547">
            <v>0</v>
          </cell>
          <cell r="N547">
            <v>0</v>
          </cell>
          <cell r="O547">
            <v>0</v>
          </cell>
          <cell r="P547">
            <v>0</v>
          </cell>
          <cell r="Q547">
            <v>0</v>
          </cell>
        </row>
        <row r="548">
          <cell r="A548">
            <v>70273</v>
          </cell>
          <cell r="B548" t="str">
            <v>Directors and Officers Insurance</v>
          </cell>
          <cell r="E548">
            <v>0</v>
          </cell>
          <cell r="F548">
            <v>0</v>
          </cell>
          <cell r="G548">
            <v>0</v>
          </cell>
          <cell r="H548">
            <v>0</v>
          </cell>
          <cell r="I548">
            <v>0</v>
          </cell>
          <cell r="J548">
            <v>0</v>
          </cell>
          <cell r="K548">
            <v>0</v>
          </cell>
          <cell r="L548">
            <v>0</v>
          </cell>
          <cell r="M548">
            <v>0</v>
          </cell>
          <cell r="N548">
            <v>0</v>
          </cell>
          <cell r="O548">
            <v>0</v>
          </cell>
          <cell r="P548">
            <v>0</v>
          </cell>
          <cell r="Q548">
            <v>0</v>
          </cell>
        </row>
        <row r="549">
          <cell r="A549">
            <v>70275</v>
          </cell>
          <cell r="B549" t="str">
            <v>Property Taxes</v>
          </cell>
          <cell r="E549">
            <v>3633</v>
          </cell>
          <cell r="F549">
            <v>3633</v>
          </cell>
          <cell r="G549">
            <v>4280.66</v>
          </cell>
          <cell r="H549">
            <v>5100.2</v>
          </cell>
          <cell r="I549">
            <v>5100.2</v>
          </cell>
          <cell r="J549">
            <v>5100.2</v>
          </cell>
          <cell r="K549">
            <v>6353.54</v>
          </cell>
          <cell r="L549">
            <v>4787.74</v>
          </cell>
          <cell r="M549">
            <v>4507.07</v>
          </cell>
          <cell r="N549">
            <v>4985.55</v>
          </cell>
          <cell r="O549">
            <v>5021.75</v>
          </cell>
          <cell r="P549">
            <v>4949.34</v>
          </cell>
          <cell r="Q549">
            <v>57452.25</v>
          </cell>
        </row>
        <row r="550">
          <cell r="A550">
            <v>70280</v>
          </cell>
          <cell r="B550" t="str">
            <v>Other Taxes</v>
          </cell>
          <cell r="E550">
            <v>0</v>
          </cell>
          <cell r="F550">
            <v>0</v>
          </cell>
          <cell r="G550">
            <v>0</v>
          </cell>
          <cell r="H550">
            <v>0</v>
          </cell>
          <cell r="I550">
            <v>0</v>
          </cell>
          <cell r="J550">
            <v>0</v>
          </cell>
          <cell r="K550">
            <v>0</v>
          </cell>
          <cell r="L550">
            <v>0</v>
          </cell>
          <cell r="M550">
            <v>0</v>
          </cell>
          <cell r="N550">
            <v>0</v>
          </cell>
          <cell r="O550">
            <v>0</v>
          </cell>
          <cell r="P550">
            <v>0</v>
          </cell>
          <cell r="Q550">
            <v>0</v>
          </cell>
        </row>
        <row r="551">
          <cell r="A551">
            <v>70300</v>
          </cell>
          <cell r="B551" t="str">
            <v>Data Processing</v>
          </cell>
          <cell r="E551">
            <v>3053.24</v>
          </cell>
          <cell r="F551">
            <v>27123.4</v>
          </cell>
          <cell r="G551">
            <v>1994.05</v>
          </cell>
          <cell r="H551">
            <v>25497.25</v>
          </cell>
          <cell r="I551">
            <v>4148.7299999999996</v>
          </cell>
          <cell r="J551">
            <v>12634.95</v>
          </cell>
          <cell r="K551">
            <v>2733.27</v>
          </cell>
          <cell r="L551">
            <v>28900.27</v>
          </cell>
          <cell r="M551">
            <v>2744.08</v>
          </cell>
          <cell r="N551">
            <v>23341.62</v>
          </cell>
          <cell r="O551">
            <v>2653.19</v>
          </cell>
          <cell r="P551">
            <v>25630.6</v>
          </cell>
          <cell r="Q551">
            <v>160454.65000000002</v>
          </cell>
        </row>
        <row r="552">
          <cell r="A552">
            <v>70301</v>
          </cell>
          <cell r="B552" t="str">
            <v>Computer Software</v>
          </cell>
          <cell r="E552">
            <v>0</v>
          </cell>
          <cell r="F552">
            <v>0</v>
          </cell>
          <cell r="G552">
            <v>0</v>
          </cell>
          <cell r="H552">
            <v>0</v>
          </cell>
          <cell r="I552">
            <v>0</v>
          </cell>
          <cell r="J552">
            <v>0</v>
          </cell>
          <cell r="K552">
            <v>0</v>
          </cell>
          <cell r="L552">
            <v>0</v>
          </cell>
          <cell r="M552">
            <v>0</v>
          </cell>
          <cell r="N552">
            <v>0</v>
          </cell>
          <cell r="O552">
            <v>0</v>
          </cell>
          <cell r="P552">
            <v>0</v>
          </cell>
          <cell r="Q552">
            <v>0</v>
          </cell>
        </row>
        <row r="553">
          <cell r="A553">
            <v>70302</v>
          </cell>
          <cell r="B553" t="str">
            <v>Computer Supplies</v>
          </cell>
          <cell r="E553">
            <v>0</v>
          </cell>
          <cell r="F553">
            <v>435.77</v>
          </cell>
          <cell r="G553">
            <v>693.82</v>
          </cell>
          <cell r="H553">
            <v>0</v>
          </cell>
          <cell r="I553">
            <v>0</v>
          </cell>
          <cell r="J553">
            <v>0</v>
          </cell>
          <cell r="K553">
            <v>71.819999999999993</v>
          </cell>
          <cell r="L553">
            <v>73.77</v>
          </cell>
          <cell r="M553">
            <v>0</v>
          </cell>
          <cell r="N553">
            <v>0</v>
          </cell>
          <cell r="O553">
            <v>0</v>
          </cell>
          <cell r="P553">
            <v>561.86</v>
          </cell>
          <cell r="Q553">
            <v>1837.04</v>
          </cell>
        </row>
        <row r="554">
          <cell r="A554">
            <v>70310</v>
          </cell>
          <cell r="B554" t="str">
            <v>Bad Debt Provision</v>
          </cell>
          <cell r="E554">
            <v>-38144.620000000003</v>
          </cell>
          <cell r="F554">
            <v>34133.97</v>
          </cell>
          <cell r="G554">
            <v>-43595.040000000001</v>
          </cell>
          <cell r="H554">
            <v>39178.03</v>
          </cell>
          <cell r="I554">
            <v>-23435.439999999999</v>
          </cell>
          <cell r="J554">
            <v>54303.69</v>
          </cell>
          <cell r="K554">
            <v>-33171.480000000003</v>
          </cell>
          <cell r="L554">
            <v>54213.2</v>
          </cell>
          <cell r="M554">
            <v>-34096.239999999998</v>
          </cell>
          <cell r="N554">
            <v>57772.45</v>
          </cell>
          <cell r="O554">
            <v>-39518.949999999997</v>
          </cell>
          <cell r="P554">
            <v>53267.67</v>
          </cell>
          <cell r="Q554">
            <v>80907.239999999991</v>
          </cell>
        </row>
        <row r="555">
          <cell r="A555">
            <v>70315</v>
          </cell>
          <cell r="B555" t="str">
            <v>Bad Debt Recoveries</v>
          </cell>
          <cell r="E555">
            <v>0</v>
          </cell>
          <cell r="F555">
            <v>0</v>
          </cell>
          <cell r="G555">
            <v>0</v>
          </cell>
          <cell r="H555">
            <v>0</v>
          </cell>
          <cell r="I555">
            <v>0</v>
          </cell>
          <cell r="J555">
            <v>0</v>
          </cell>
          <cell r="K555">
            <v>0</v>
          </cell>
          <cell r="L555">
            <v>0</v>
          </cell>
          <cell r="M555">
            <v>0</v>
          </cell>
          <cell r="N555">
            <v>0</v>
          </cell>
          <cell r="O555">
            <v>0</v>
          </cell>
          <cell r="P555">
            <v>0</v>
          </cell>
          <cell r="Q555">
            <v>0</v>
          </cell>
        </row>
        <row r="556">
          <cell r="A556">
            <v>70320</v>
          </cell>
          <cell r="B556" t="str">
            <v>Credit and Collection</v>
          </cell>
          <cell r="E556">
            <v>6198.28</v>
          </cell>
          <cell r="F556">
            <v>9319.4599999999991</v>
          </cell>
          <cell r="G556">
            <v>5273.3</v>
          </cell>
          <cell r="H556">
            <v>8215.32</v>
          </cell>
          <cell r="I556">
            <v>5615.84</v>
          </cell>
          <cell r="J556">
            <v>3201.73</v>
          </cell>
          <cell r="K556">
            <v>4767.67</v>
          </cell>
          <cell r="L556">
            <v>2810.14</v>
          </cell>
          <cell r="M556">
            <v>5490.95</v>
          </cell>
          <cell r="N556">
            <v>4968.87</v>
          </cell>
          <cell r="O556">
            <v>5918.1</v>
          </cell>
          <cell r="P556">
            <v>0</v>
          </cell>
          <cell r="Q556">
            <v>61779.659999999996</v>
          </cell>
        </row>
        <row r="557">
          <cell r="A557">
            <v>70324</v>
          </cell>
          <cell r="B557" t="str">
            <v>Penalties and Violations</v>
          </cell>
          <cell r="E557">
            <v>0</v>
          </cell>
          <cell r="F557">
            <v>0</v>
          </cell>
          <cell r="G557">
            <v>0</v>
          </cell>
          <cell r="H557">
            <v>0</v>
          </cell>
          <cell r="I557">
            <v>0</v>
          </cell>
          <cell r="J557">
            <v>0</v>
          </cell>
          <cell r="K557">
            <v>0</v>
          </cell>
          <cell r="L557">
            <v>0</v>
          </cell>
          <cell r="M557">
            <v>0</v>
          </cell>
          <cell r="N557">
            <v>0</v>
          </cell>
          <cell r="O557">
            <v>0</v>
          </cell>
          <cell r="P557">
            <v>0</v>
          </cell>
          <cell r="Q557">
            <v>0</v>
          </cell>
        </row>
        <row r="558">
          <cell r="A558">
            <v>70325</v>
          </cell>
          <cell r="B558" t="str">
            <v>Legal Settlement Payments</v>
          </cell>
          <cell r="E558">
            <v>0</v>
          </cell>
          <cell r="F558">
            <v>0</v>
          </cell>
          <cell r="G558">
            <v>0</v>
          </cell>
          <cell r="H558">
            <v>0</v>
          </cell>
          <cell r="I558">
            <v>0</v>
          </cell>
          <cell r="J558">
            <v>0</v>
          </cell>
          <cell r="K558">
            <v>0</v>
          </cell>
          <cell r="L558">
            <v>0</v>
          </cell>
          <cell r="M558">
            <v>0</v>
          </cell>
          <cell r="N558">
            <v>0</v>
          </cell>
          <cell r="O558">
            <v>0</v>
          </cell>
          <cell r="P558">
            <v>0</v>
          </cell>
          <cell r="Q558">
            <v>0</v>
          </cell>
        </row>
        <row r="559">
          <cell r="A559">
            <v>70326</v>
          </cell>
          <cell r="B559" t="str">
            <v>Deductible Current Year</v>
          </cell>
          <cell r="E559">
            <v>0</v>
          </cell>
          <cell r="F559">
            <v>0</v>
          </cell>
          <cell r="G559">
            <v>0</v>
          </cell>
          <cell r="H559">
            <v>0</v>
          </cell>
          <cell r="I559">
            <v>0</v>
          </cell>
          <cell r="J559">
            <v>0</v>
          </cell>
          <cell r="K559">
            <v>0</v>
          </cell>
          <cell r="L559">
            <v>0</v>
          </cell>
          <cell r="M559">
            <v>0</v>
          </cell>
          <cell r="N559">
            <v>0</v>
          </cell>
          <cell r="O559">
            <v>0</v>
          </cell>
          <cell r="P559">
            <v>0</v>
          </cell>
          <cell r="Q559">
            <v>0</v>
          </cell>
        </row>
        <row r="560">
          <cell r="A560">
            <v>70327</v>
          </cell>
          <cell r="B560" t="str">
            <v>Deductible Dammage</v>
          </cell>
          <cell r="E560">
            <v>0</v>
          </cell>
          <cell r="F560">
            <v>0</v>
          </cell>
          <cell r="G560">
            <v>0</v>
          </cell>
          <cell r="H560">
            <v>0</v>
          </cell>
          <cell r="I560">
            <v>0</v>
          </cell>
          <cell r="J560">
            <v>0</v>
          </cell>
          <cell r="K560">
            <v>0</v>
          </cell>
          <cell r="L560">
            <v>0</v>
          </cell>
          <cell r="M560">
            <v>0</v>
          </cell>
          <cell r="N560">
            <v>0</v>
          </cell>
          <cell r="O560">
            <v>0</v>
          </cell>
          <cell r="P560">
            <v>0</v>
          </cell>
          <cell r="Q560">
            <v>0</v>
          </cell>
        </row>
        <row r="561">
          <cell r="A561">
            <v>70328</v>
          </cell>
          <cell r="B561" t="str">
            <v>Claim Recoveries</v>
          </cell>
          <cell r="E561">
            <v>0</v>
          </cell>
          <cell r="F561">
            <v>0</v>
          </cell>
          <cell r="G561">
            <v>0</v>
          </cell>
          <cell r="H561">
            <v>0</v>
          </cell>
          <cell r="I561">
            <v>0</v>
          </cell>
          <cell r="J561">
            <v>0</v>
          </cell>
          <cell r="K561">
            <v>0</v>
          </cell>
          <cell r="L561">
            <v>0</v>
          </cell>
          <cell r="M561">
            <v>0</v>
          </cell>
          <cell r="N561">
            <v>0</v>
          </cell>
          <cell r="O561">
            <v>0</v>
          </cell>
          <cell r="P561">
            <v>0</v>
          </cell>
          <cell r="Q561">
            <v>0</v>
          </cell>
        </row>
        <row r="562">
          <cell r="A562">
            <v>70330</v>
          </cell>
          <cell r="B562" t="str">
            <v>Deductible Prior Year</v>
          </cell>
          <cell r="E562">
            <v>0</v>
          </cell>
          <cell r="F562">
            <v>0</v>
          </cell>
          <cell r="G562">
            <v>0</v>
          </cell>
          <cell r="H562">
            <v>0</v>
          </cell>
          <cell r="I562">
            <v>0</v>
          </cell>
          <cell r="J562">
            <v>0</v>
          </cell>
          <cell r="K562">
            <v>0</v>
          </cell>
          <cell r="L562">
            <v>0</v>
          </cell>
          <cell r="M562">
            <v>0</v>
          </cell>
          <cell r="N562">
            <v>0</v>
          </cell>
          <cell r="O562">
            <v>0</v>
          </cell>
          <cell r="P562">
            <v>0</v>
          </cell>
          <cell r="Q562">
            <v>0</v>
          </cell>
        </row>
        <row r="563">
          <cell r="A563">
            <v>70335</v>
          </cell>
          <cell r="B563" t="str">
            <v>Miscellaneous</v>
          </cell>
          <cell r="E563">
            <v>0</v>
          </cell>
          <cell r="F563">
            <v>-78.28</v>
          </cell>
          <cell r="G563">
            <v>0</v>
          </cell>
          <cell r="H563">
            <v>-123.75</v>
          </cell>
          <cell r="I563">
            <v>0</v>
          </cell>
          <cell r="J563">
            <v>0</v>
          </cell>
          <cell r="K563">
            <v>0</v>
          </cell>
          <cell r="L563">
            <v>0</v>
          </cell>
          <cell r="M563">
            <v>0</v>
          </cell>
          <cell r="N563">
            <v>0</v>
          </cell>
          <cell r="O563">
            <v>0</v>
          </cell>
          <cell r="P563">
            <v>0</v>
          </cell>
          <cell r="Q563">
            <v>-202.03</v>
          </cell>
        </row>
        <row r="564">
          <cell r="A564">
            <v>70336</v>
          </cell>
          <cell r="B564" t="str">
            <v>Coffe Bar</v>
          </cell>
          <cell r="E564">
            <v>0</v>
          </cell>
          <cell r="F564">
            <v>0</v>
          </cell>
          <cell r="G564">
            <v>0</v>
          </cell>
          <cell r="H564">
            <v>0</v>
          </cell>
          <cell r="I564">
            <v>0</v>
          </cell>
          <cell r="J564">
            <v>0</v>
          </cell>
          <cell r="K564">
            <v>0</v>
          </cell>
          <cell r="L564">
            <v>38.020000000000003</v>
          </cell>
          <cell r="M564">
            <v>0</v>
          </cell>
          <cell r="N564">
            <v>-38.020000000000003</v>
          </cell>
          <cell r="O564">
            <v>0</v>
          </cell>
          <cell r="P564">
            <v>0</v>
          </cell>
          <cell r="Q564">
            <v>0</v>
          </cell>
        </row>
        <row r="565">
          <cell r="A565">
            <v>70345</v>
          </cell>
          <cell r="B565" t="str">
            <v>Security Services</v>
          </cell>
          <cell r="E565">
            <v>0</v>
          </cell>
          <cell r="F565">
            <v>0</v>
          </cell>
          <cell r="G565">
            <v>0</v>
          </cell>
          <cell r="H565">
            <v>0</v>
          </cell>
          <cell r="I565">
            <v>0</v>
          </cell>
          <cell r="J565">
            <v>0</v>
          </cell>
          <cell r="K565">
            <v>0</v>
          </cell>
          <cell r="L565">
            <v>0</v>
          </cell>
          <cell r="M565">
            <v>0</v>
          </cell>
          <cell r="N565">
            <v>0</v>
          </cell>
          <cell r="O565">
            <v>0</v>
          </cell>
          <cell r="P565">
            <v>0</v>
          </cell>
          <cell r="Q565">
            <v>0</v>
          </cell>
        </row>
        <row r="566">
          <cell r="A566">
            <v>70357</v>
          </cell>
          <cell r="B566" t="str">
            <v>Permits</v>
          </cell>
          <cell r="E566">
            <v>0</v>
          </cell>
          <cell r="F566">
            <v>0</v>
          </cell>
          <cell r="G566">
            <v>0</v>
          </cell>
          <cell r="H566">
            <v>0</v>
          </cell>
          <cell r="I566">
            <v>0</v>
          </cell>
          <cell r="J566">
            <v>0</v>
          </cell>
          <cell r="K566">
            <v>0</v>
          </cell>
          <cell r="L566">
            <v>0</v>
          </cell>
          <cell r="M566">
            <v>0</v>
          </cell>
          <cell r="N566">
            <v>0</v>
          </cell>
          <cell r="O566">
            <v>0</v>
          </cell>
          <cell r="P566">
            <v>0</v>
          </cell>
          <cell r="Q566">
            <v>0</v>
          </cell>
        </row>
        <row r="567">
          <cell r="A567">
            <v>70370</v>
          </cell>
          <cell r="B567" t="str">
            <v>Bonds Expense</v>
          </cell>
          <cell r="E567">
            <v>0</v>
          </cell>
          <cell r="F567">
            <v>0</v>
          </cell>
          <cell r="G567">
            <v>0</v>
          </cell>
          <cell r="H567">
            <v>0</v>
          </cell>
          <cell r="I567">
            <v>0</v>
          </cell>
          <cell r="J567">
            <v>0</v>
          </cell>
          <cell r="K567">
            <v>0</v>
          </cell>
          <cell r="L567">
            <v>0</v>
          </cell>
          <cell r="M567">
            <v>0</v>
          </cell>
          <cell r="N567">
            <v>0</v>
          </cell>
          <cell r="O567">
            <v>0</v>
          </cell>
          <cell r="P567">
            <v>0</v>
          </cell>
          <cell r="Q567">
            <v>0</v>
          </cell>
        </row>
        <row r="568">
          <cell r="A568">
            <v>70371</v>
          </cell>
          <cell r="B568" t="str">
            <v>Board of Directors Fees</v>
          </cell>
          <cell r="E568">
            <v>0</v>
          </cell>
          <cell r="F568">
            <v>0</v>
          </cell>
          <cell r="G568">
            <v>0</v>
          </cell>
          <cell r="H568">
            <v>0</v>
          </cell>
          <cell r="I568">
            <v>0</v>
          </cell>
          <cell r="J568">
            <v>0</v>
          </cell>
          <cell r="K568">
            <v>0</v>
          </cell>
          <cell r="L568">
            <v>0</v>
          </cell>
          <cell r="M568">
            <v>0</v>
          </cell>
          <cell r="N568">
            <v>0</v>
          </cell>
          <cell r="O568">
            <v>0</v>
          </cell>
          <cell r="P568">
            <v>0</v>
          </cell>
          <cell r="Q568">
            <v>0</v>
          </cell>
        </row>
        <row r="569">
          <cell r="A569">
            <v>70372</v>
          </cell>
          <cell r="B569" t="str">
            <v>Board of Directors Expense Report</v>
          </cell>
          <cell r="E569">
            <v>0</v>
          </cell>
          <cell r="F569">
            <v>0</v>
          </cell>
          <cell r="G569">
            <v>0</v>
          </cell>
          <cell r="H569">
            <v>0</v>
          </cell>
          <cell r="I569">
            <v>0</v>
          </cell>
          <cell r="J569">
            <v>0</v>
          </cell>
          <cell r="K569">
            <v>0</v>
          </cell>
          <cell r="L569">
            <v>0</v>
          </cell>
          <cell r="M569">
            <v>0</v>
          </cell>
          <cell r="N569">
            <v>0</v>
          </cell>
          <cell r="O569">
            <v>0</v>
          </cell>
          <cell r="P569">
            <v>0</v>
          </cell>
          <cell r="Q569">
            <v>0</v>
          </cell>
        </row>
        <row r="570">
          <cell r="A570">
            <v>70475</v>
          </cell>
          <cell r="B570" t="str">
            <v>Trade Shows</v>
          </cell>
          <cell r="E570">
            <v>0</v>
          </cell>
          <cell r="F570">
            <v>0</v>
          </cell>
          <cell r="G570">
            <v>0</v>
          </cell>
          <cell r="H570">
            <v>0</v>
          </cell>
          <cell r="I570">
            <v>0</v>
          </cell>
          <cell r="J570">
            <v>0</v>
          </cell>
          <cell r="K570">
            <v>0</v>
          </cell>
          <cell r="L570">
            <v>0</v>
          </cell>
          <cell r="M570">
            <v>0</v>
          </cell>
          <cell r="N570">
            <v>0</v>
          </cell>
          <cell r="O570">
            <v>0</v>
          </cell>
          <cell r="P570">
            <v>0</v>
          </cell>
          <cell r="Q570">
            <v>0</v>
          </cell>
        </row>
        <row r="571">
          <cell r="A571">
            <v>70900</v>
          </cell>
          <cell r="B571" t="str">
            <v>Entitiy Formation Costs</v>
          </cell>
          <cell r="E571">
            <v>0</v>
          </cell>
          <cell r="F571">
            <v>0</v>
          </cell>
          <cell r="G571">
            <v>0</v>
          </cell>
          <cell r="H571">
            <v>0</v>
          </cell>
          <cell r="I571">
            <v>0</v>
          </cell>
          <cell r="J571">
            <v>0</v>
          </cell>
          <cell r="K571">
            <v>0</v>
          </cell>
          <cell r="L571">
            <v>0</v>
          </cell>
          <cell r="M571">
            <v>0</v>
          </cell>
          <cell r="N571">
            <v>0</v>
          </cell>
          <cell r="O571">
            <v>0</v>
          </cell>
          <cell r="P571">
            <v>0</v>
          </cell>
          <cell r="Q571">
            <v>0</v>
          </cell>
        </row>
        <row r="572">
          <cell r="A572">
            <v>70998</v>
          </cell>
          <cell r="B572" t="str">
            <v>Allocation Out - District</v>
          </cell>
          <cell r="E572">
            <v>0</v>
          </cell>
          <cell r="F572">
            <v>0</v>
          </cell>
          <cell r="G572">
            <v>0</v>
          </cell>
          <cell r="H572">
            <v>0</v>
          </cell>
          <cell r="I572">
            <v>0</v>
          </cell>
          <cell r="J572">
            <v>0</v>
          </cell>
          <cell r="K572">
            <v>0</v>
          </cell>
          <cell r="L572">
            <v>0</v>
          </cell>
          <cell r="M572">
            <v>0</v>
          </cell>
          <cell r="N572">
            <v>0</v>
          </cell>
          <cell r="O572">
            <v>0</v>
          </cell>
          <cell r="P572">
            <v>0</v>
          </cell>
          <cell r="Q572">
            <v>0</v>
          </cell>
        </row>
        <row r="573">
          <cell r="A573">
            <v>70999</v>
          </cell>
          <cell r="B573" t="str">
            <v>Allocation Out - Out District</v>
          </cell>
          <cell r="E573">
            <v>0</v>
          </cell>
          <cell r="F573">
            <v>0</v>
          </cell>
          <cell r="G573">
            <v>0</v>
          </cell>
          <cell r="H573">
            <v>0</v>
          </cell>
          <cell r="I573">
            <v>0</v>
          </cell>
          <cell r="J573">
            <v>0</v>
          </cell>
          <cell r="K573">
            <v>0</v>
          </cell>
          <cell r="L573">
            <v>0</v>
          </cell>
          <cell r="M573">
            <v>0</v>
          </cell>
          <cell r="N573">
            <v>0</v>
          </cell>
          <cell r="O573">
            <v>0</v>
          </cell>
          <cell r="P573">
            <v>0</v>
          </cell>
          <cell r="Q573">
            <v>0</v>
          </cell>
        </row>
        <row r="574">
          <cell r="A574">
            <v>71000</v>
          </cell>
          <cell r="B574" t="str">
            <v>Stock Comp Expense</v>
          </cell>
          <cell r="E574">
            <v>0</v>
          </cell>
          <cell r="F574">
            <v>0</v>
          </cell>
          <cell r="G574">
            <v>0</v>
          </cell>
          <cell r="H574">
            <v>0</v>
          </cell>
          <cell r="I574">
            <v>0</v>
          </cell>
          <cell r="J574">
            <v>0</v>
          </cell>
          <cell r="K574">
            <v>0</v>
          </cell>
          <cell r="L574">
            <v>0</v>
          </cell>
          <cell r="M574">
            <v>0</v>
          </cell>
          <cell r="N574">
            <v>0</v>
          </cell>
          <cell r="O574">
            <v>0</v>
          </cell>
          <cell r="P574">
            <v>0</v>
          </cell>
          <cell r="Q574">
            <v>0</v>
          </cell>
        </row>
        <row r="575">
          <cell r="A575" t="str">
            <v>Total G&amp;A</v>
          </cell>
          <cell r="E575">
            <v>135458.46000000002</v>
          </cell>
          <cell r="F575">
            <v>208641.47999999992</v>
          </cell>
          <cell r="G575">
            <v>98781.099999999962</v>
          </cell>
          <cell r="H575">
            <v>225439.98</v>
          </cell>
          <cell r="I575">
            <v>124024.28</v>
          </cell>
          <cell r="J575">
            <v>224140.84000000008</v>
          </cell>
          <cell r="K575">
            <v>154049.73000000004</v>
          </cell>
          <cell r="L575">
            <v>264592.3</v>
          </cell>
          <cell r="M575">
            <v>109926.17</v>
          </cell>
          <cell r="N575">
            <v>249406.65000000005</v>
          </cell>
          <cell r="O575">
            <v>123801.06999999996</v>
          </cell>
          <cell r="P575">
            <v>250967.55000000005</v>
          </cell>
          <cell r="Q575">
            <v>2169229.61</v>
          </cell>
        </row>
        <row r="577">
          <cell r="A577" t="str">
            <v>Overhead</v>
          </cell>
        </row>
        <row r="578">
          <cell r="A578">
            <v>70149</v>
          </cell>
          <cell r="B578" t="str">
            <v>Corporate Overhead Allocation In</v>
          </cell>
          <cell r="E578">
            <v>95576.95</v>
          </cell>
          <cell r="F578">
            <v>93754.57</v>
          </cell>
          <cell r="G578">
            <v>96892.32</v>
          </cell>
          <cell r="H578">
            <v>96287.7</v>
          </cell>
          <cell r="I578">
            <v>98950.95</v>
          </cell>
          <cell r="J578">
            <v>99254.64</v>
          </cell>
          <cell r="K578">
            <v>97352.26</v>
          </cell>
          <cell r="L578">
            <v>97777.96</v>
          </cell>
          <cell r="M578">
            <v>98592.93</v>
          </cell>
          <cell r="N578">
            <v>101400.48</v>
          </cell>
          <cell r="O578">
            <v>100544.01</v>
          </cell>
          <cell r="P578">
            <v>100617.72</v>
          </cell>
          <cell r="Q578">
            <v>1177002.49</v>
          </cell>
        </row>
        <row r="579">
          <cell r="A579">
            <v>70159</v>
          </cell>
          <cell r="B579" t="str">
            <v>Region Overhead Allocation In</v>
          </cell>
          <cell r="E579">
            <v>0</v>
          </cell>
          <cell r="F579">
            <v>0</v>
          </cell>
          <cell r="G579">
            <v>0</v>
          </cell>
          <cell r="H579">
            <v>0</v>
          </cell>
          <cell r="I579">
            <v>0</v>
          </cell>
          <cell r="J579">
            <v>0</v>
          </cell>
          <cell r="K579">
            <v>0</v>
          </cell>
          <cell r="L579">
            <v>0</v>
          </cell>
          <cell r="M579">
            <v>0</v>
          </cell>
          <cell r="N579">
            <v>0</v>
          </cell>
          <cell r="O579">
            <v>0</v>
          </cell>
          <cell r="P579">
            <v>0</v>
          </cell>
          <cell r="Q579">
            <v>0</v>
          </cell>
        </row>
        <row r="580">
          <cell r="A580" t="str">
            <v>Total Overhead</v>
          </cell>
          <cell r="E580">
            <v>95576.95</v>
          </cell>
          <cell r="F580">
            <v>93754.57</v>
          </cell>
          <cell r="G580">
            <v>96892.32</v>
          </cell>
          <cell r="H580">
            <v>96287.7</v>
          </cell>
          <cell r="I580">
            <v>98950.95</v>
          </cell>
          <cell r="J580">
            <v>99254.64</v>
          </cell>
          <cell r="K580">
            <v>97352.26</v>
          </cell>
          <cell r="L580">
            <v>97777.96</v>
          </cell>
          <cell r="M580">
            <v>98592.93</v>
          </cell>
          <cell r="N580">
            <v>101400.48</v>
          </cell>
          <cell r="O580">
            <v>100544.01</v>
          </cell>
          <cell r="P580">
            <v>100617.72</v>
          </cell>
          <cell r="Q580">
            <v>1177002.49</v>
          </cell>
        </row>
        <row r="582">
          <cell r="A582" t="str">
            <v>Total SG&amp;A</v>
          </cell>
          <cell r="E582">
            <v>246511.28000000003</v>
          </cell>
          <cell r="F582">
            <v>305793.68999999994</v>
          </cell>
          <cell r="G582">
            <v>203965.25999999998</v>
          </cell>
          <cell r="H582">
            <v>328473.28999999998</v>
          </cell>
          <cell r="I582">
            <v>228706.00999999998</v>
          </cell>
          <cell r="J582">
            <v>331450.5400000001</v>
          </cell>
          <cell r="K582">
            <v>256165.84000000005</v>
          </cell>
          <cell r="L582">
            <v>365954.82</v>
          </cell>
          <cell r="M582">
            <v>239060.30999999997</v>
          </cell>
          <cell r="N582">
            <v>379132.25000000006</v>
          </cell>
          <cell r="O582">
            <v>228004.79999999996</v>
          </cell>
          <cell r="P582">
            <v>390132.22000000003</v>
          </cell>
          <cell r="Q582">
            <v>3503350.3099999996</v>
          </cell>
        </row>
        <row r="584">
          <cell r="A584" t="str">
            <v>EBITDA</v>
          </cell>
          <cell r="E584">
            <v>712085.01999999979</v>
          </cell>
          <cell r="F584">
            <v>772605.35999999987</v>
          </cell>
          <cell r="G584">
            <v>776716.52999999991</v>
          </cell>
          <cell r="H584">
            <v>731539.77</v>
          </cell>
          <cell r="I584">
            <v>769618.66999999934</v>
          </cell>
          <cell r="J584">
            <v>552555.60000000033</v>
          </cell>
          <cell r="K584">
            <v>743010.76999999932</v>
          </cell>
          <cell r="L584">
            <v>663397.72999999952</v>
          </cell>
          <cell r="M584">
            <v>766161.14</v>
          </cell>
          <cell r="N584">
            <v>683037.77000000048</v>
          </cell>
          <cell r="O584">
            <v>782671.56999999972</v>
          </cell>
          <cell r="P584">
            <v>621819.83000000031</v>
          </cell>
          <cell r="Q584">
            <v>8575219.7600000016</v>
          </cell>
        </row>
        <row r="586">
          <cell r="A586" t="str">
            <v>DD&amp;A</v>
          </cell>
        </row>
        <row r="587">
          <cell r="A587" t="str">
            <v>Depreciation</v>
          </cell>
        </row>
        <row r="588">
          <cell r="A588">
            <v>51260</v>
          </cell>
          <cell r="B588" t="str">
            <v>Depreciation</v>
          </cell>
          <cell r="E588">
            <v>128653.02</v>
          </cell>
          <cell r="F588">
            <v>131370.81</v>
          </cell>
          <cell r="G588">
            <v>131344.75</v>
          </cell>
          <cell r="H588">
            <v>130833.62</v>
          </cell>
          <cell r="I588">
            <v>128898.54</v>
          </cell>
          <cell r="J588">
            <v>124756.98</v>
          </cell>
          <cell r="K588">
            <v>129780.01</v>
          </cell>
          <cell r="L588">
            <v>124499.33</v>
          </cell>
          <cell r="M588">
            <v>116250.86</v>
          </cell>
          <cell r="N588">
            <v>116469.34</v>
          </cell>
          <cell r="O588">
            <v>115552.67</v>
          </cell>
          <cell r="P588">
            <v>115400.84</v>
          </cell>
          <cell r="Q588">
            <v>1493810.77</v>
          </cell>
        </row>
        <row r="589">
          <cell r="A589">
            <v>54260</v>
          </cell>
          <cell r="B589" t="str">
            <v>Depreciation</v>
          </cell>
          <cell r="E589">
            <v>44644.21</v>
          </cell>
          <cell r="F589">
            <v>45130.14</v>
          </cell>
          <cell r="G589">
            <v>45176.2</v>
          </cell>
          <cell r="H589">
            <v>45736.24</v>
          </cell>
          <cell r="I589">
            <v>45872.49</v>
          </cell>
          <cell r="J589">
            <v>46097.22</v>
          </cell>
          <cell r="K589">
            <v>46974.19</v>
          </cell>
          <cell r="L589">
            <v>47668</v>
          </cell>
          <cell r="M589">
            <v>47777.17</v>
          </cell>
          <cell r="N589">
            <v>47529.919999999998</v>
          </cell>
          <cell r="O589">
            <v>47583.6</v>
          </cell>
          <cell r="P589">
            <v>47682.03</v>
          </cell>
          <cell r="Q589">
            <v>557871.40999999992</v>
          </cell>
        </row>
        <row r="590">
          <cell r="A590">
            <v>56260</v>
          </cell>
          <cell r="B590" t="str">
            <v>Depreciation</v>
          </cell>
          <cell r="E590">
            <v>0</v>
          </cell>
          <cell r="F590">
            <v>0</v>
          </cell>
          <cell r="G590">
            <v>0</v>
          </cell>
          <cell r="H590">
            <v>0</v>
          </cell>
          <cell r="I590">
            <v>0</v>
          </cell>
          <cell r="J590">
            <v>0</v>
          </cell>
          <cell r="K590">
            <v>0</v>
          </cell>
          <cell r="L590">
            <v>0</v>
          </cell>
          <cell r="M590">
            <v>0</v>
          </cell>
          <cell r="N590">
            <v>0</v>
          </cell>
          <cell r="O590">
            <v>0</v>
          </cell>
          <cell r="P590">
            <v>0</v>
          </cell>
          <cell r="Q590">
            <v>0</v>
          </cell>
        </row>
        <row r="591">
          <cell r="A591">
            <v>57260</v>
          </cell>
          <cell r="B591" t="str">
            <v>Depreciation</v>
          </cell>
          <cell r="E591">
            <v>5579.13</v>
          </cell>
          <cell r="F591">
            <v>5579.15</v>
          </cell>
          <cell r="G591">
            <v>5579.14</v>
          </cell>
          <cell r="H591">
            <v>5579.12</v>
          </cell>
          <cell r="I591">
            <v>5579.14</v>
          </cell>
          <cell r="J591">
            <v>5579.19</v>
          </cell>
          <cell r="K591">
            <v>5579.09</v>
          </cell>
          <cell r="L591">
            <v>5579.1</v>
          </cell>
          <cell r="M591">
            <v>5521.44</v>
          </cell>
          <cell r="N591">
            <v>5521.33</v>
          </cell>
          <cell r="O591">
            <v>5521.37</v>
          </cell>
          <cell r="P591">
            <v>5521.3</v>
          </cell>
          <cell r="Q591">
            <v>66718.5</v>
          </cell>
        </row>
        <row r="592">
          <cell r="A592">
            <v>60260</v>
          </cell>
          <cell r="B592" t="str">
            <v>Depreciation</v>
          </cell>
          <cell r="E592">
            <v>0</v>
          </cell>
          <cell r="F592">
            <v>0</v>
          </cell>
          <cell r="G592">
            <v>0</v>
          </cell>
          <cell r="H592">
            <v>0</v>
          </cell>
          <cell r="I592">
            <v>0</v>
          </cell>
          <cell r="J592">
            <v>0</v>
          </cell>
          <cell r="K592">
            <v>0</v>
          </cell>
          <cell r="L592">
            <v>0</v>
          </cell>
          <cell r="M592">
            <v>0</v>
          </cell>
          <cell r="N592">
            <v>0</v>
          </cell>
          <cell r="O592">
            <v>0</v>
          </cell>
          <cell r="P592">
            <v>0</v>
          </cell>
          <cell r="Q592">
            <v>0</v>
          </cell>
        </row>
        <row r="593">
          <cell r="A593">
            <v>70257</v>
          </cell>
          <cell r="B593" t="str">
            <v>Depreciation</v>
          </cell>
          <cell r="E593">
            <v>0</v>
          </cell>
          <cell r="F593">
            <v>0</v>
          </cell>
          <cell r="G593">
            <v>0</v>
          </cell>
          <cell r="H593">
            <v>0</v>
          </cell>
          <cell r="I593">
            <v>0</v>
          </cell>
          <cell r="J593">
            <v>0</v>
          </cell>
          <cell r="K593">
            <v>0</v>
          </cell>
          <cell r="L593">
            <v>0</v>
          </cell>
          <cell r="M593">
            <v>0</v>
          </cell>
          <cell r="N593">
            <v>0</v>
          </cell>
          <cell r="O593">
            <v>0</v>
          </cell>
          <cell r="P593">
            <v>0</v>
          </cell>
          <cell r="Q593">
            <v>0</v>
          </cell>
        </row>
        <row r="594">
          <cell r="A594">
            <v>70260</v>
          </cell>
          <cell r="B594" t="str">
            <v>Depreciation</v>
          </cell>
          <cell r="E594">
            <v>819.53</v>
          </cell>
          <cell r="F594">
            <v>819.52</v>
          </cell>
          <cell r="G594">
            <v>819.52</v>
          </cell>
          <cell r="H594">
            <v>819.45</v>
          </cell>
          <cell r="I594">
            <v>622.97</v>
          </cell>
          <cell r="J594">
            <v>622.99</v>
          </cell>
          <cell r="K594">
            <v>622.98</v>
          </cell>
          <cell r="L594">
            <v>622.91</v>
          </cell>
          <cell r="M594">
            <v>451.09</v>
          </cell>
          <cell r="N594">
            <v>451.1</v>
          </cell>
          <cell r="O594">
            <v>430.18</v>
          </cell>
          <cell r="P594">
            <v>386.57</v>
          </cell>
          <cell r="Q594">
            <v>7488.8099999999995</v>
          </cell>
        </row>
        <row r="595">
          <cell r="A595" t="str">
            <v>Total Depreciation</v>
          </cell>
          <cell r="E595">
            <v>179695.89</v>
          </cell>
          <cell r="F595">
            <v>182899.62</v>
          </cell>
          <cell r="G595">
            <v>182919.61000000002</v>
          </cell>
          <cell r="H595">
            <v>182968.43</v>
          </cell>
          <cell r="I595">
            <v>180973.14</v>
          </cell>
          <cell r="J595">
            <v>177056.38</v>
          </cell>
          <cell r="K595">
            <v>182956.27000000002</v>
          </cell>
          <cell r="L595">
            <v>178369.34000000003</v>
          </cell>
          <cell r="M595">
            <v>170000.56</v>
          </cell>
          <cell r="N595">
            <v>169971.69</v>
          </cell>
          <cell r="O595">
            <v>169087.81999999998</v>
          </cell>
          <cell r="P595">
            <v>168990.74</v>
          </cell>
          <cell r="Q595">
            <v>2125889.4899999998</v>
          </cell>
        </row>
        <row r="597">
          <cell r="A597" t="str">
            <v>Depletion</v>
          </cell>
        </row>
        <row r="598">
          <cell r="A598">
            <v>46000</v>
          </cell>
          <cell r="B598" t="str">
            <v>Depletion</v>
          </cell>
          <cell r="E598">
            <v>0</v>
          </cell>
          <cell r="F598">
            <v>0</v>
          </cell>
          <cell r="G598">
            <v>0</v>
          </cell>
          <cell r="H598">
            <v>0</v>
          </cell>
          <cell r="I598">
            <v>0</v>
          </cell>
          <cell r="J598">
            <v>0</v>
          </cell>
          <cell r="K598">
            <v>0</v>
          </cell>
          <cell r="L598">
            <v>0</v>
          </cell>
          <cell r="M598">
            <v>0</v>
          </cell>
          <cell r="N598">
            <v>0</v>
          </cell>
          <cell r="O598">
            <v>0</v>
          </cell>
          <cell r="P598">
            <v>0</v>
          </cell>
          <cell r="Q598">
            <v>0</v>
          </cell>
        </row>
        <row r="599">
          <cell r="A599">
            <v>46010</v>
          </cell>
          <cell r="B599" t="str">
            <v>Closure Amortization</v>
          </cell>
          <cell r="E599">
            <v>0</v>
          </cell>
          <cell r="F599">
            <v>0</v>
          </cell>
          <cell r="G599">
            <v>0</v>
          </cell>
          <cell r="H599">
            <v>0</v>
          </cell>
          <cell r="I599">
            <v>0</v>
          </cell>
          <cell r="J599">
            <v>0</v>
          </cell>
          <cell r="K599">
            <v>0</v>
          </cell>
          <cell r="L599">
            <v>0</v>
          </cell>
          <cell r="M599">
            <v>0</v>
          </cell>
          <cell r="N599">
            <v>0</v>
          </cell>
          <cell r="O599">
            <v>0</v>
          </cell>
          <cell r="P599">
            <v>0</v>
          </cell>
          <cell r="Q599">
            <v>0</v>
          </cell>
        </row>
        <row r="600">
          <cell r="A600">
            <v>57261</v>
          </cell>
          <cell r="B600" t="str">
            <v>Airspace Amortization</v>
          </cell>
          <cell r="E600">
            <v>0</v>
          </cell>
          <cell r="F600">
            <v>0</v>
          </cell>
          <cell r="G600">
            <v>0</v>
          </cell>
          <cell r="H600">
            <v>0</v>
          </cell>
          <cell r="I600">
            <v>0</v>
          </cell>
          <cell r="J600">
            <v>0</v>
          </cell>
          <cell r="K600">
            <v>0</v>
          </cell>
          <cell r="L600">
            <v>0</v>
          </cell>
          <cell r="M600">
            <v>0</v>
          </cell>
          <cell r="N600">
            <v>0</v>
          </cell>
          <cell r="O600">
            <v>0</v>
          </cell>
          <cell r="P600">
            <v>0</v>
          </cell>
          <cell r="Q600">
            <v>0</v>
          </cell>
        </row>
        <row r="601">
          <cell r="A601" t="str">
            <v>Total Depletion</v>
          </cell>
          <cell r="E601">
            <v>0</v>
          </cell>
          <cell r="F601">
            <v>0</v>
          </cell>
          <cell r="G601">
            <v>0</v>
          </cell>
          <cell r="H601">
            <v>0</v>
          </cell>
          <cell r="I601">
            <v>0</v>
          </cell>
          <cell r="J601">
            <v>0</v>
          </cell>
          <cell r="K601">
            <v>0</v>
          </cell>
          <cell r="L601">
            <v>0</v>
          </cell>
          <cell r="M601">
            <v>0</v>
          </cell>
          <cell r="N601">
            <v>0</v>
          </cell>
          <cell r="O601">
            <v>0</v>
          </cell>
          <cell r="P601">
            <v>0</v>
          </cell>
          <cell r="Q601">
            <v>0</v>
          </cell>
        </row>
        <row r="603">
          <cell r="A603" t="str">
            <v>Amortization</v>
          </cell>
        </row>
        <row r="604">
          <cell r="A604">
            <v>70264</v>
          </cell>
          <cell r="B604" t="str">
            <v>Amortization</v>
          </cell>
          <cell r="E604">
            <v>0</v>
          </cell>
          <cell r="F604">
            <v>0</v>
          </cell>
          <cell r="G604">
            <v>0</v>
          </cell>
          <cell r="H604">
            <v>0</v>
          </cell>
          <cell r="I604">
            <v>0</v>
          </cell>
          <cell r="J604">
            <v>0</v>
          </cell>
          <cell r="K604">
            <v>0</v>
          </cell>
          <cell r="L604">
            <v>0</v>
          </cell>
          <cell r="M604">
            <v>0</v>
          </cell>
          <cell r="N604">
            <v>0</v>
          </cell>
          <cell r="O604">
            <v>0</v>
          </cell>
          <cell r="P604">
            <v>0</v>
          </cell>
          <cell r="Q604">
            <v>0</v>
          </cell>
        </row>
        <row r="605">
          <cell r="A605">
            <v>70266</v>
          </cell>
          <cell r="B605" t="str">
            <v>Cov. Not to Compete</v>
          </cell>
          <cell r="E605">
            <v>1987.84</v>
          </cell>
          <cell r="F605">
            <v>1987.84</v>
          </cell>
          <cell r="G605">
            <v>1987.83</v>
          </cell>
          <cell r="H605">
            <v>1987.84</v>
          </cell>
          <cell r="I605">
            <v>1987.83</v>
          </cell>
          <cell r="J605">
            <v>1987.83</v>
          </cell>
          <cell r="K605">
            <v>1987.84</v>
          </cell>
          <cell r="L605">
            <v>1987.8</v>
          </cell>
          <cell r="M605">
            <v>0</v>
          </cell>
          <cell r="N605">
            <v>0</v>
          </cell>
          <cell r="O605">
            <v>0</v>
          </cell>
          <cell r="P605">
            <v>0</v>
          </cell>
          <cell r="Q605">
            <v>15902.65</v>
          </cell>
        </row>
        <row r="606">
          <cell r="A606">
            <v>70267</v>
          </cell>
          <cell r="B606" t="str">
            <v>Amortization of Goodwill - Taxable</v>
          </cell>
          <cell r="E606">
            <v>0</v>
          </cell>
          <cell r="F606">
            <v>0</v>
          </cell>
          <cell r="G606">
            <v>0</v>
          </cell>
          <cell r="H606">
            <v>0</v>
          </cell>
          <cell r="I606">
            <v>0</v>
          </cell>
          <cell r="J606">
            <v>0</v>
          </cell>
          <cell r="K606">
            <v>0</v>
          </cell>
          <cell r="L606">
            <v>0</v>
          </cell>
          <cell r="M606">
            <v>0</v>
          </cell>
          <cell r="N606">
            <v>0</v>
          </cell>
          <cell r="O606">
            <v>0</v>
          </cell>
          <cell r="P606">
            <v>0</v>
          </cell>
          <cell r="Q606">
            <v>0</v>
          </cell>
        </row>
        <row r="607">
          <cell r="A607">
            <v>70268</v>
          </cell>
          <cell r="B607" t="str">
            <v>Amortization of Goodwill - Non-Taxable</v>
          </cell>
          <cell r="E607">
            <v>0</v>
          </cell>
          <cell r="F607">
            <v>0</v>
          </cell>
          <cell r="G607">
            <v>0</v>
          </cell>
          <cell r="H607">
            <v>0</v>
          </cell>
          <cell r="I607">
            <v>0</v>
          </cell>
          <cell r="J607">
            <v>0</v>
          </cell>
          <cell r="K607">
            <v>0</v>
          </cell>
          <cell r="L607">
            <v>0</v>
          </cell>
          <cell r="M607">
            <v>0</v>
          </cell>
          <cell r="N607">
            <v>0</v>
          </cell>
          <cell r="O607">
            <v>0</v>
          </cell>
          <cell r="P607">
            <v>0</v>
          </cell>
          <cell r="Q607">
            <v>0</v>
          </cell>
        </row>
        <row r="608">
          <cell r="A608">
            <v>70269</v>
          </cell>
          <cell r="B608" t="str">
            <v>Long Term Contract Amort</v>
          </cell>
          <cell r="E608">
            <v>0</v>
          </cell>
          <cell r="F608">
            <v>0</v>
          </cell>
          <cell r="G608">
            <v>0</v>
          </cell>
          <cell r="H608">
            <v>0</v>
          </cell>
          <cell r="I608">
            <v>0</v>
          </cell>
          <cell r="J608">
            <v>0</v>
          </cell>
          <cell r="K608">
            <v>0</v>
          </cell>
          <cell r="L608">
            <v>0</v>
          </cell>
          <cell r="M608">
            <v>0</v>
          </cell>
          <cell r="N608">
            <v>0</v>
          </cell>
          <cell r="O608">
            <v>0</v>
          </cell>
          <cell r="P608">
            <v>0</v>
          </cell>
          <cell r="Q608">
            <v>0</v>
          </cell>
        </row>
        <row r="609">
          <cell r="A609" t="str">
            <v>Total Amortization</v>
          </cell>
          <cell r="E609">
            <v>1987.84</v>
          </cell>
          <cell r="F609">
            <v>1987.84</v>
          </cell>
          <cell r="G609">
            <v>1987.83</v>
          </cell>
          <cell r="H609">
            <v>1987.84</v>
          </cell>
          <cell r="I609">
            <v>1987.83</v>
          </cell>
          <cell r="J609">
            <v>1987.83</v>
          </cell>
          <cell r="K609">
            <v>1987.84</v>
          </cell>
          <cell r="L609">
            <v>1987.8</v>
          </cell>
          <cell r="M609">
            <v>0</v>
          </cell>
          <cell r="N609">
            <v>0</v>
          </cell>
          <cell r="O609">
            <v>0</v>
          </cell>
          <cell r="P609">
            <v>0</v>
          </cell>
          <cell r="Q609">
            <v>15902.65</v>
          </cell>
        </row>
        <row r="611">
          <cell r="A611" t="str">
            <v>Total DDA</v>
          </cell>
          <cell r="E611">
            <v>181683.73</v>
          </cell>
          <cell r="F611">
            <v>184887.46</v>
          </cell>
          <cell r="G611">
            <v>184907.44</v>
          </cell>
          <cell r="H611">
            <v>184956.27</v>
          </cell>
          <cell r="I611">
            <v>182960.97</v>
          </cell>
          <cell r="J611">
            <v>179044.21</v>
          </cell>
          <cell r="K611">
            <v>184944.11000000002</v>
          </cell>
          <cell r="L611">
            <v>180357.14</v>
          </cell>
          <cell r="M611">
            <v>170000.56</v>
          </cell>
          <cell r="N611">
            <v>169971.69</v>
          </cell>
          <cell r="O611">
            <v>169087.81999999998</v>
          </cell>
          <cell r="P611">
            <v>168990.74</v>
          </cell>
          <cell r="Q611">
            <v>2141792.1399999997</v>
          </cell>
        </row>
        <row r="613">
          <cell r="A613" t="str">
            <v>EBIT</v>
          </cell>
          <cell r="E613">
            <v>530401.2899999998</v>
          </cell>
          <cell r="F613">
            <v>587717.89999999991</v>
          </cell>
          <cell r="G613">
            <v>591809.08999999985</v>
          </cell>
          <cell r="H613">
            <v>546583.5</v>
          </cell>
          <cell r="I613">
            <v>586657.69999999937</v>
          </cell>
          <cell r="J613">
            <v>373511.39000000036</v>
          </cell>
          <cell r="K613">
            <v>558066.65999999933</v>
          </cell>
          <cell r="L613">
            <v>483040.5899999995</v>
          </cell>
          <cell r="M613">
            <v>596160.58000000007</v>
          </cell>
          <cell r="N613">
            <v>513066.08000000048</v>
          </cell>
          <cell r="O613">
            <v>613583.74999999977</v>
          </cell>
          <cell r="P613">
            <v>452829.09000000032</v>
          </cell>
          <cell r="Q613">
            <v>6433427.620000002</v>
          </cell>
        </row>
        <row r="615">
          <cell r="A615" t="str">
            <v>Interest Expense</v>
          </cell>
        </row>
        <row r="616">
          <cell r="A616">
            <v>80000</v>
          </cell>
          <cell r="B616" t="str">
            <v>Interest Expense</v>
          </cell>
          <cell r="E616">
            <v>0</v>
          </cell>
          <cell r="F616">
            <v>0</v>
          </cell>
          <cell r="G616">
            <v>0</v>
          </cell>
          <cell r="H616">
            <v>0</v>
          </cell>
          <cell r="I616">
            <v>0</v>
          </cell>
          <cell r="J616">
            <v>0</v>
          </cell>
          <cell r="K616">
            <v>0</v>
          </cell>
          <cell r="L616">
            <v>0</v>
          </cell>
          <cell r="M616">
            <v>0</v>
          </cell>
          <cell r="N616">
            <v>0</v>
          </cell>
          <cell r="O616">
            <v>0</v>
          </cell>
          <cell r="P616">
            <v>0</v>
          </cell>
          <cell r="Q616">
            <v>0</v>
          </cell>
        </row>
        <row r="617">
          <cell r="A617">
            <v>80001</v>
          </cell>
          <cell r="B617" t="str">
            <v>Debt Accretion</v>
          </cell>
          <cell r="E617">
            <v>0</v>
          </cell>
          <cell r="F617">
            <v>0</v>
          </cell>
          <cell r="G617">
            <v>0</v>
          </cell>
          <cell r="H617">
            <v>0</v>
          </cell>
          <cell r="I617">
            <v>0</v>
          </cell>
          <cell r="J617">
            <v>0</v>
          </cell>
          <cell r="K617">
            <v>0</v>
          </cell>
          <cell r="L617">
            <v>0</v>
          </cell>
          <cell r="M617">
            <v>0</v>
          </cell>
          <cell r="N617">
            <v>0</v>
          </cell>
          <cell r="O617">
            <v>0</v>
          </cell>
          <cell r="P617">
            <v>0</v>
          </cell>
          <cell r="Q617">
            <v>0</v>
          </cell>
        </row>
        <row r="618">
          <cell r="A618">
            <v>80009</v>
          </cell>
          <cell r="B618" t="str">
            <v>Capitalized Interest</v>
          </cell>
          <cell r="E618">
            <v>0</v>
          </cell>
          <cell r="F618">
            <v>0</v>
          </cell>
          <cell r="G618">
            <v>0</v>
          </cell>
          <cell r="H618">
            <v>0</v>
          </cell>
          <cell r="I618">
            <v>0</v>
          </cell>
          <cell r="J618">
            <v>0</v>
          </cell>
          <cell r="K618">
            <v>0</v>
          </cell>
          <cell r="L618">
            <v>0</v>
          </cell>
          <cell r="M618">
            <v>0</v>
          </cell>
          <cell r="N618">
            <v>0</v>
          </cell>
          <cell r="O618">
            <v>0</v>
          </cell>
          <cell r="P618">
            <v>0</v>
          </cell>
          <cell r="Q618">
            <v>0</v>
          </cell>
        </row>
        <row r="619">
          <cell r="A619">
            <v>80099</v>
          </cell>
          <cell r="B619" t="str">
            <v>Interest Allocation</v>
          </cell>
          <cell r="E619">
            <v>0</v>
          </cell>
          <cell r="F619">
            <v>0</v>
          </cell>
          <cell r="G619">
            <v>0</v>
          </cell>
          <cell r="H619">
            <v>0</v>
          </cell>
          <cell r="I619">
            <v>0</v>
          </cell>
          <cell r="J619">
            <v>0</v>
          </cell>
          <cell r="K619">
            <v>0</v>
          </cell>
          <cell r="L619">
            <v>0</v>
          </cell>
          <cell r="M619">
            <v>0</v>
          </cell>
          <cell r="N619">
            <v>0</v>
          </cell>
          <cell r="O619">
            <v>0</v>
          </cell>
          <cell r="P619">
            <v>0</v>
          </cell>
          <cell r="Q619">
            <v>0</v>
          </cell>
        </row>
        <row r="620">
          <cell r="A620" t="str">
            <v>Total Interest Expense</v>
          </cell>
          <cell r="E620">
            <v>0</v>
          </cell>
          <cell r="F620">
            <v>0</v>
          </cell>
          <cell r="G620">
            <v>0</v>
          </cell>
          <cell r="H620">
            <v>0</v>
          </cell>
          <cell r="I620">
            <v>0</v>
          </cell>
          <cell r="J620">
            <v>0</v>
          </cell>
          <cell r="K620">
            <v>0</v>
          </cell>
          <cell r="L620">
            <v>0</v>
          </cell>
          <cell r="M620">
            <v>0</v>
          </cell>
          <cell r="N620">
            <v>0</v>
          </cell>
          <cell r="O620">
            <v>0</v>
          </cell>
          <cell r="P620">
            <v>0</v>
          </cell>
          <cell r="Q620">
            <v>0</v>
          </cell>
        </row>
        <row r="622">
          <cell r="A622" t="str">
            <v>Interest Income</v>
          </cell>
        </row>
        <row r="623">
          <cell r="A623">
            <v>80010</v>
          </cell>
          <cell r="B623" t="str">
            <v>Interest Income</v>
          </cell>
          <cell r="E623">
            <v>0</v>
          </cell>
          <cell r="F623">
            <v>0</v>
          </cell>
          <cell r="G623">
            <v>0</v>
          </cell>
          <cell r="H623">
            <v>0</v>
          </cell>
          <cell r="I623">
            <v>0</v>
          </cell>
          <cell r="J623">
            <v>0</v>
          </cell>
          <cell r="K623">
            <v>0</v>
          </cell>
          <cell r="L623">
            <v>0</v>
          </cell>
          <cell r="M623">
            <v>0</v>
          </cell>
          <cell r="N623">
            <v>0</v>
          </cell>
          <cell r="O623">
            <v>0</v>
          </cell>
          <cell r="P623">
            <v>0</v>
          </cell>
          <cell r="Q623">
            <v>0</v>
          </cell>
        </row>
        <row r="624">
          <cell r="A624" t="str">
            <v>Total Interest Income</v>
          </cell>
          <cell r="E624">
            <v>0</v>
          </cell>
          <cell r="F624">
            <v>0</v>
          </cell>
          <cell r="G624">
            <v>0</v>
          </cell>
          <cell r="H624">
            <v>0</v>
          </cell>
          <cell r="I624">
            <v>0</v>
          </cell>
          <cell r="J624">
            <v>0</v>
          </cell>
          <cell r="K624">
            <v>0</v>
          </cell>
          <cell r="L624">
            <v>0</v>
          </cell>
          <cell r="M624">
            <v>0</v>
          </cell>
          <cell r="N624">
            <v>0</v>
          </cell>
          <cell r="O624">
            <v>0</v>
          </cell>
          <cell r="P624">
            <v>0</v>
          </cell>
          <cell r="Q624">
            <v>0</v>
          </cell>
        </row>
        <row r="626">
          <cell r="A626" t="str">
            <v>Other (Income) and Expense</v>
          </cell>
        </row>
        <row r="627">
          <cell r="A627">
            <v>70901</v>
          </cell>
          <cell r="B627" t="str">
            <v>Pooling Costs</v>
          </cell>
          <cell r="E627">
            <v>0</v>
          </cell>
          <cell r="F627">
            <v>0</v>
          </cell>
          <cell r="G627">
            <v>0</v>
          </cell>
          <cell r="H627">
            <v>0</v>
          </cell>
          <cell r="I627">
            <v>0</v>
          </cell>
          <cell r="J627">
            <v>0</v>
          </cell>
          <cell r="K627">
            <v>0</v>
          </cell>
          <cell r="L627">
            <v>0</v>
          </cell>
          <cell r="M627">
            <v>0</v>
          </cell>
          <cell r="N627">
            <v>0</v>
          </cell>
          <cell r="O627">
            <v>0</v>
          </cell>
          <cell r="P627">
            <v>0</v>
          </cell>
          <cell r="Q627">
            <v>0</v>
          </cell>
        </row>
        <row r="628">
          <cell r="A628">
            <v>91000</v>
          </cell>
          <cell r="B628" t="str">
            <v>Unusual Gain/Loss</v>
          </cell>
          <cell r="E628">
            <v>0</v>
          </cell>
          <cell r="F628">
            <v>0</v>
          </cell>
          <cell r="G628">
            <v>0</v>
          </cell>
          <cell r="H628">
            <v>0</v>
          </cell>
          <cell r="I628">
            <v>0</v>
          </cell>
          <cell r="J628">
            <v>0</v>
          </cell>
          <cell r="K628">
            <v>0</v>
          </cell>
          <cell r="L628">
            <v>0</v>
          </cell>
          <cell r="M628">
            <v>0</v>
          </cell>
          <cell r="N628">
            <v>0</v>
          </cell>
          <cell r="O628">
            <v>0</v>
          </cell>
          <cell r="P628">
            <v>0</v>
          </cell>
          <cell r="Q628">
            <v>0</v>
          </cell>
        </row>
        <row r="629">
          <cell r="A629">
            <v>91001</v>
          </cell>
          <cell r="B629" t="str">
            <v>Investment Distribution Income</v>
          </cell>
          <cell r="E629">
            <v>0</v>
          </cell>
          <cell r="F629">
            <v>0</v>
          </cell>
          <cell r="G629">
            <v>0</v>
          </cell>
          <cell r="H629">
            <v>0</v>
          </cell>
          <cell r="I629">
            <v>0</v>
          </cell>
          <cell r="J629">
            <v>0</v>
          </cell>
          <cell r="K629">
            <v>0</v>
          </cell>
          <cell r="L629">
            <v>0</v>
          </cell>
          <cell r="M629">
            <v>0</v>
          </cell>
          <cell r="N629">
            <v>0</v>
          </cell>
          <cell r="O629">
            <v>0</v>
          </cell>
          <cell r="P629">
            <v>0</v>
          </cell>
          <cell r="Q629">
            <v>0</v>
          </cell>
        </row>
        <row r="630">
          <cell r="A630">
            <v>91002</v>
          </cell>
          <cell r="B630" t="str">
            <v>NSF Fees</v>
          </cell>
          <cell r="E630">
            <v>0</v>
          </cell>
          <cell r="F630">
            <v>0</v>
          </cell>
          <cell r="G630">
            <v>0</v>
          </cell>
          <cell r="H630">
            <v>0</v>
          </cell>
          <cell r="I630">
            <v>0</v>
          </cell>
          <cell r="J630">
            <v>0</v>
          </cell>
          <cell r="K630">
            <v>0</v>
          </cell>
          <cell r="L630">
            <v>0</v>
          </cell>
          <cell r="M630">
            <v>0</v>
          </cell>
          <cell r="N630">
            <v>0</v>
          </cell>
          <cell r="O630">
            <v>0</v>
          </cell>
          <cell r="P630">
            <v>0</v>
          </cell>
          <cell r="Q630">
            <v>0</v>
          </cell>
        </row>
        <row r="631">
          <cell r="A631" t="str">
            <v>Total Other (Income) and Expense</v>
          </cell>
          <cell r="E631">
            <v>0</v>
          </cell>
          <cell r="F631">
            <v>0</v>
          </cell>
          <cell r="G631">
            <v>0</v>
          </cell>
          <cell r="H631">
            <v>0</v>
          </cell>
          <cell r="I631">
            <v>0</v>
          </cell>
          <cell r="J631">
            <v>0</v>
          </cell>
          <cell r="K631">
            <v>0</v>
          </cell>
          <cell r="L631">
            <v>0</v>
          </cell>
          <cell r="M631">
            <v>0</v>
          </cell>
          <cell r="N631">
            <v>0</v>
          </cell>
          <cell r="O631">
            <v>0</v>
          </cell>
          <cell r="P631">
            <v>0</v>
          </cell>
          <cell r="Q631">
            <v>0</v>
          </cell>
        </row>
        <row r="633">
          <cell r="A633" t="str">
            <v>Income Before Taxes and Extraordinary Items</v>
          </cell>
          <cell r="E633">
            <v>530401.2899999998</v>
          </cell>
          <cell r="F633">
            <v>587717.89999999991</v>
          </cell>
          <cell r="G633">
            <v>591809.08999999985</v>
          </cell>
          <cell r="H633">
            <v>546583.5</v>
          </cell>
          <cell r="I633">
            <v>586657.69999999937</v>
          </cell>
          <cell r="J633">
            <v>373511.39000000036</v>
          </cell>
          <cell r="K633">
            <v>558066.65999999933</v>
          </cell>
          <cell r="L633">
            <v>483040.5899999995</v>
          </cell>
          <cell r="M633">
            <v>596160.58000000007</v>
          </cell>
          <cell r="N633">
            <v>513066.08000000048</v>
          </cell>
          <cell r="O633">
            <v>613583.74999999977</v>
          </cell>
          <cell r="P633">
            <v>452829.09000000032</v>
          </cell>
          <cell r="Q633">
            <v>6433427.620000002</v>
          </cell>
        </row>
        <row r="635">
          <cell r="A635" t="str">
            <v>Extraordinary Income and Expense</v>
          </cell>
        </row>
        <row r="636">
          <cell r="A636">
            <v>92999</v>
          </cell>
          <cell r="B636" t="str">
            <v>Extraordinary Gain/Loss</v>
          </cell>
          <cell r="E636">
            <v>0</v>
          </cell>
          <cell r="F636">
            <v>0</v>
          </cell>
          <cell r="G636">
            <v>0</v>
          </cell>
          <cell r="H636">
            <v>0</v>
          </cell>
          <cell r="I636">
            <v>0</v>
          </cell>
          <cell r="J636">
            <v>0</v>
          </cell>
          <cell r="K636">
            <v>0</v>
          </cell>
          <cell r="L636">
            <v>0</v>
          </cell>
          <cell r="M636">
            <v>0</v>
          </cell>
          <cell r="N636">
            <v>0</v>
          </cell>
          <cell r="O636">
            <v>0</v>
          </cell>
          <cell r="P636">
            <v>0</v>
          </cell>
          <cell r="Q636">
            <v>0</v>
          </cell>
        </row>
        <row r="637">
          <cell r="A637" t="str">
            <v>Total Extraordinary Income and Expense</v>
          </cell>
          <cell r="E637">
            <v>0</v>
          </cell>
          <cell r="F637">
            <v>0</v>
          </cell>
          <cell r="G637">
            <v>0</v>
          </cell>
          <cell r="H637">
            <v>0</v>
          </cell>
          <cell r="I637">
            <v>0</v>
          </cell>
          <cell r="J637">
            <v>0</v>
          </cell>
          <cell r="K637">
            <v>0</v>
          </cell>
          <cell r="L637">
            <v>0</v>
          </cell>
          <cell r="M637">
            <v>0</v>
          </cell>
          <cell r="N637">
            <v>0</v>
          </cell>
          <cell r="O637">
            <v>0</v>
          </cell>
          <cell r="P637">
            <v>0</v>
          </cell>
          <cell r="Q637">
            <v>0</v>
          </cell>
        </row>
        <row r="639">
          <cell r="A639" t="str">
            <v>Net Income Before Taxes</v>
          </cell>
          <cell r="E639">
            <v>530401.2899999998</v>
          </cell>
          <cell r="F639">
            <v>587717.89999999991</v>
          </cell>
          <cell r="G639">
            <v>591809.08999999985</v>
          </cell>
          <cell r="H639">
            <v>546583.5</v>
          </cell>
          <cell r="I639">
            <v>586657.69999999937</v>
          </cell>
          <cell r="J639">
            <v>373511.39000000036</v>
          </cell>
          <cell r="K639">
            <v>558066.65999999933</v>
          </cell>
          <cell r="L639">
            <v>483040.5899999995</v>
          </cell>
          <cell r="M639">
            <v>596160.58000000007</v>
          </cell>
          <cell r="N639">
            <v>513066.08000000048</v>
          </cell>
          <cell r="O639">
            <v>613583.74999999977</v>
          </cell>
          <cell r="P639">
            <v>452829.09000000032</v>
          </cell>
          <cell r="Q639">
            <v>6433427.620000002</v>
          </cell>
        </row>
        <row r="641">
          <cell r="A641" t="str">
            <v>Income Taxes</v>
          </cell>
        </row>
        <row r="642">
          <cell r="A642">
            <v>90000</v>
          </cell>
          <cell r="B642" t="str">
            <v>Taxes -Federal</v>
          </cell>
          <cell r="E642">
            <v>0</v>
          </cell>
          <cell r="F642">
            <v>0</v>
          </cell>
          <cell r="G642">
            <v>0</v>
          </cell>
          <cell r="H642">
            <v>0</v>
          </cell>
          <cell r="I642">
            <v>0</v>
          </cell>
          <cell r="J642">
            <v>0</v>
          </cell>
          <cell r="K642">
            <v>0</v>
          </cell>
          <cell r="L642">
            <v>0</v>
          </cell>
          <cell r="M642">
            <v>0</v>
          </cell>
          <cell r="N642">
            <v>0</v>
          </cell>
          <cell r="O642">
            <v>0</v>
          </cell>
          <cell r="P642">
            <v>0</v>
          </cell>
          <cell r="Q642">
            <v>0</v>
          </cell>
        </row>
        <row r="643">
          <cell r="A643">
            <v>90010</v>
          </cell>
          <cell r="B643" t="str">
            <v>Taxes - State</v>
          </cell>
          <cell r="E643">
            <v>0</v>
          </cell>
          <cell r="F643">
            <v>0</v>
          </cell>
          <cell r="G643">
            <v>0</v>
          </cell>
          <cell r="H643">
            <v>0</v>
          </cell>
          <cell r="I643">
            <v>0</v>
          </cell>
          <cell r="J643">
            <v>0</v>
          </cell>
          <cell r="K643">
            <v>0</v>
          </cell>
          <cell r="L643">
            <v>0</v>
          </cell>
          <cell r="M643">
            <v>0</v>
          </cell>
          <cell r="N643">
            <v>0</v>
          </cell>
          <cell r="O643">
            <v>0</v>
          </cell>
          <cell r="P643">
            <v>0</v>
          </cell>
          <cell r="Q643">
            <v>0</v>
          </cell>
        </row>
        <row r="644">
          <cell r="A644" t="str">
            <v>Total Income Taxes</v>
          </cell>
          <cell r="E644">
            <v>0</v>
          </cell>
          <cell r="F644">
            <v>0</v>
          </cell>
          <cell r="G644">
            <v>0</v>
          </cell>
          <cell r="H644">
            <v>0</v>
          </cell>
          <cell r="I644">
            <v>0</v>
          </cell>
          <cell r="J644">
            <v>0</v>
          </cell>
          <cell r="K644">
            <v>0</v>
          </cell>
          <cell r="L644">
            <v>0</v>
          </cell>
          <cell r="M644">
            <v>0</v>
          </cell>
          <cell r="N644">
            <v>0</v>
          </cell>
          <cell r="O644">
            <v>0</v>
          </cell>
          <cell r="P644">
            <v>0</v>
          </cell>
          <cell r="Q644">
            <v>0</v>
          </cell>
        </row>
        <row r="646">
          <cell r="A646" t="str">
            <v>Net Income</v>
          </cell>
          <cell r="E646">
            <v>530401.2899999998</v>
          </cell>
          <cell r="F646">
            <v>587717.89999999991</v>
          </cell>
          <cell r="G646">
            <v>591809.08999999985</v>
          </cell>
          <cell r="H646">
            <v>546583.5</v>
          </cell>
          <cell r="I646">
            <v>586657.69999999937</v>
          </cell>
          <cell r="J646">
            <v>373511.39000000036</v>
          </cell>
          <cell r="K646">
            <v>558066.65999999933</v>
          </cell>
          <cell r="L646">
            <v>483040.5899999995</v>
          </cell>
          <cell r="M646">
            <v>596160.58000000007</v>
          </cell>
          <cell r="N646">
            <v>513066.08000000048</v>
          </cell>
          <cell r="O646">
            <v>613583.74999999977</v>
          </cell>
          <cell r="P646">
            <v>452829.09000000032</v>
          </cell>
          <cell r="Q646">
            <v>6433427.620000002</v>
          </cell>
        </row>
        <row r="648">
          <cell r="A648" t="str">
            <v>Noncontrolling Interests Expense</v>
          </cell>
        </row>
        <row r="649">
          <cell r="A649">
            <v>92000</v>
          </cell>
          <cell r="B649" t="str">
            <v>Noncontrolling interests</v>
          </cell>
          <cell r="E649">
            <v>0</v>
          </cell>
          <cell r="F649">
            <v>0</v>
          </cell>
          <cell r="G649">
            <v>0</v>
          </cell>
          <cell r="H649">
            <v>0</v>
          </cell>
          <cell r="I649">
            <v>0</v>
          </cell>
          <cell r="J649">
            <v>0</v>
          </cell>
          <cell r="K649">
            <v>0</v>
          </cell>
          <cell r="L649">
            <v>0</v>
          </cell>
          <cell r="M649">
            <v>0</v>
          </cell>
          <cell r="N649">
            <v>0</v>
          </cell>
          <cell r="O649">
            <v>0</v>
          </cell>
          <cell r="P649">
            <v>0</v>
          </cell>
          <cell r="Q649">
            <v>0</v>
          </cell>
        </row>
        <row r="650">
          <cell r="A650" t="str">
            <v>Total Noncontrolling Interests</v>
          </cell>
          <cell r="E650">
            <v>0</v>
          </cell>
          <cell r="F650">
            <v>0</v>
          </cell>
          <cell r="G650">
            <v>0</v>
          </cell>
          <cell r="H650">
            <v>0</v>
          </cell>
          <cell r="I650">
            <v>0</v>
          </cell>
          <cell r="J650">
            <v>0</v>
          </cell>
          <cell r="K650">
            <v>0</v>
          </cell>
          <cell r="L650">
            <v>0</v>
          </cell>
          <cell r="M650">
            <v>0</v>
          </cell>
          <cell r="N650">
            <v>0</v>
          </cell>
          <cell r="O650">
            <v>0</v>
          </cell>
          <cell r="P650">
            <v>0</v>
          </cell>
          <cell r="Q650">
            <v>0</v>
          </cell>
        </row>
        <row r="652">
          <cell r="A652" t="str">
            <v>Net Income Attributable to Waste Connections</v>
          </cell>
          <cell r="E652">
            <v>530401.2899999998</v>
          </cell>
          <cell r="F652">
            <v>587717.89999999991</v>
          </cell>
          <cell r="G652">
            <v>591809.08999999985</v>
          </cell>
          <cell r="H652">
            <v>546583.5</v>
          </cell>
          <cell r="I652">
            <v>586657.69999999937</v>
          </cell>
          <cell r="J652">
            <v>373511.39000000036</v>
          </cell>
          <cell r="K652">
            <v>558066.65999999933</v>
          </cell>
          <cell r="L652">
            <v>483040.5899999995</v>
          </cell>
          <cell r="M652">
            <v>596160.58000000007</v>
          </cell>
          <cell r="N652">
            <v>513066.08000000048</v>
          </cell>
          <cell r="O652">
            <v>613583.74999999977</v>
          </cell>
          <cell r="P652">
            <v>452829.09000000032</v>
          </cell>
          <cell r="Q652">
            <v>6433427.620000002</v>
          </cell>
        </row>
        <row r="654">
          <cell r="A654" t="str">
            <v>Net Income Attributable to Waste Connections per categories</v>
          </cell>
          <cell r="E654">
            <v>530401.29</v>
          </cell>
          <cell r="F654">
            <v>587717.9</v>
          </cell>
          <cell r="G654">
            <v>591809.09</v>
          </cell>
          <cell r="H654">
            <v>546583.5</v>
          </cell>
          <cell r="I654">
            <v>586657.69999999995</v>
          </cell>
          <cell r="J654">
            <v>373511.39</v>
          </cell>
          <cell r="K654">
            <v>558066.66</v>
          </cell>
          <cell r="L654">
            <v>483040.59</v>
          </cell>
          <cell r="M654">
            <v>596160.57999999996</v>
          </cell>
          <cell r="N654">
            <v>513066.08</v>
          </cell>
          <cell r="O654">
            <v>613583.75</v>
          </cell>
          <cell r="P654">
            <v>452829.09</v>
          </cell>
        </row>
      </sheetData>
      <sheetData sheetId="6" refreshError="1"/>
      <sheetData sheetId="7" refreshError="1">
        <row r="18">
          <cell r="Z18">
            <v>0.33073677436726834</v>
          </cell>
        </row>
        <row r="20">
          <cell r="AC20">
            <v>0.2095860832011289</v>
          </cell>
          <cell r="AK20">
            <v>0.43549015768657823</v>
          </cell>
        </row>
        <row r="39">
          <cell r="AC39">
            <v>0.37964780853584096</v>
          </cell>
        </row>
        <row r="40">
          <cell r="AC40">
            <v>0.36547527560558957</v>
          </cell>
        </row>
        <row r="120">
          <cell r="AE120">
            <v>0.43886061148837213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PL_ActReview2"/>
      <sheetName val="BS_Close"/>
      <sheetName val="PL_ActTranx"/>
      <sheetName val="IS200PL"/>
      <sheetName val="IS210PL"/>
      <sheetName val="ProjRevCheck"/>
      <sheetName val="BDebtCheck"/>
      <sheetName val="52901Check"/>
      <sheetName val="ICCheck"/>
      <sheetName val="BSCheck"/>
      <sheetName val="BadJECheck"/>
      <sheetName val="JE_Review"/>
      <sheetName val="Proj1"/>
      <sheetName val="Proj2"/>
    </sheetNames>
    <sheetDataSet>
      <sheetData sheetId="0"/>
      <sheetData sheetId="1">
        <row r="2">
          <cell r="S2" t="str">
            <v>P&amp;L Close Report</v>
          </cell>
        </row>
        <row r="3">
          <cell r="S3" t="str">
            <v>P&amp;L Close Report 2</v>
          </cell>
        </row>
        <row r="4">
          <cell r="S4" t="str">
            <v>BS Close Report</v>
          </cell>
        </row>
        <row r="5">
          <cell r="S5" t="str">
            <v>IS 200 - PL Review</v>
          </cell>
        </row>
        <row r="6">
          <cell r="S6" t="str">
            <v>IS 210 - PL Review</v>
          </cell>
        </row>
        <row r="7">
          <cell r="S7" t="str">
            <v>P&amp;L Tranx Report</v>
          </cell>
        </row>
        <row r="8">
          <cell r="S8" t="str">
            <v>JE Review Report</v>
          </cell>
        </row>
        <row r="9">
          <cell r="S9" t="str">
            <v>Corp: Rev/Proj Check</v>
          </cell>
        </row>
        <row r="10">
          <cell r="S10" t="str">
            <v>Corp: 52901 Check</v>
          </cell>
        </row>
        <row r="11">
          <cell r="S11" t="str">
            <v>Corp: BS Check</v>
          </cell>
        </row>
        <row r="12">
          <cell r="S12" t="str">
            <v>Corp: Bad Debt Check</v>
          </cell>
        </row>
        <row r="13">
          <cell r="S13" t="str">
            <v>Corp: IC Check</v>
          </cell>
        </row>
        <row r="14">
          <cell r="S14" t="str">
            <v>Corp: JE Neg Check</v>
          </cell>
        </row>
        <row r="15">
          <cell r="S15" t="str">
            <v>Proj Review Report</v>
          </cell>
        </row>
        <row r="16">
          <cell r="S16" t="str">
            <v>Proj Review Report 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ruck Schedule"/>
      <sheetName val="Jun 2011 FAR"/>
      <sheetName val="Scrap List"/>
      <sheetName val="Sheet1"/>
      <sheetName val="Sheet2"/>
      <sheetName val="Sheet3"/>
      <sheetName val="Sheet4"/>
      <sheetName val="Feb'12 FAR Data"/>
      <sheetName val="Sheet5"/>
    </sheetNames>
    <sheetDataSet>
      <sheetData sheetId="0"/>
      <sheetData sheetId="1"/>
      <sheetData sheetId="2"/>
      <sheetData sheetId="3"/>
      <sheetData sheetId="4"/>
      <sheetData sheetId="5"/>
      <sheetData sheetId="6"/>
      <sheetData sheetId="7"/>
      <sheetData sheetId="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ruck Schedule"/>
      <sheetName val="Jun 2011 FAR"/>
      <sheetName val="Scrap List"/>
      <sheetName val="Sheet1"/>
      <sheetName val="Sheet2"/>
      <sheetName val="Sheet3"/>
      <sheetName val="Sheet4"/>
      <sheetName val="Feb'12 FAR Data"/>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ruck Schedule"/>
      <sheetName val="Jun 2011 FAR"/>
      <sheetName val="Scrap List"/>
      <sheetName val="Sheet1"/>
      <sheetName val="Sheet2"/>
      <sheetName val="Sheet3"/>
      <sheetName val="Sheet4"/>
      <sheetName val="Feb'12 FAR Data"/>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4MthProj1"/>
      <sheetName val="4MthProj2"/>
      <sheetName val="PL_ActReview"/>
      <sheetName val="PL_ActReview2"/>
      <sheetName val="BS_Close"/>
      <sheetName val="IS200PL"/>
      <sheetName val="PL_ActTranx"/>
      <sheetName val="IS210PL"/>
      <sheetName val="ProjRevCheck"/>
      <sheetName val="BDebtCheck"/>
      <sheetName val="52901Check"/>
      <sheetName val="ICCheck"/>
      <sheetName val="BSCheck"/>
      <sheetName val="BadJECheck"/>
      <sheetName val="JE_Review"/>
      <sheetName val="Proj1"/>
      <sheetName val="Proj2"/>
    </sheetNames>
    <sheetDataSet>
      <sheetData sheetId="0"/>
      <sheetData sheetId="1">
        <row r="2">
          <cell r="S2" t="str">
            <v>P&amp;L Close Report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_IS"/>
      <sheetName val="Vancouver Consolidated IS"/>
      <sheetName val="Ratios"/>
      <sheetName val="Restating Adj's"/>
      <sheetName val="Pro-forma Adj's"/>
      <sheetName val="LG Regulated - AUDIT CHNGS"/>
      <sheetName val="Proposed Rates"/>
      <sheetName val="Price Out"/>
      <sheetName val="Cust Counts"/>
      <sheetName val="Payroll Summary"/>
      <sheetName val="Payroll Detail"/>
      <sheetName val="Total Depreciation Summary"/>
      <sheetName val="Disposal"/>
      <sheetName val="Shop Exp"/>
      <sheetName val="Fuel"/>
      <sheetName val="DivCon-DVP Alloc Out"/>
      <sheetName val="43001"/>
      <sheetName val="60225"/>
      <sheetName val="70195"/>
      <sheetName val="70225"/>
      <sheetName val="WCI P&amp;L"/>
      <sheetName val="WCI BS"/>
      <sheetName val="Region OH Calc"/>
      <sheetName val="Corp OH"/>
      <sheetName val="9.30.17 BS"/>
      <sheetName val="9.30.16 BS"/>
      <sheetName val="References"/>
    </sheetNames>
    <sheetDataSet>
      <sheetData sheetId="0" refreshError="1"/>
      <sheetData sheetId="1">
        <row r="1">
          <cell r="A1" t="str">
            <v>Waste Connections of Washington, G-253</v>
          </cell>
        </row>
        <row r="3">
          <cell r="A3" t="str">
            <v>Test Period Ending 9-30-2017</v>
          </cell>
        </row>
      </sheetData>
      <sheetData sheetId="2" refreshError="1"/>
      <sheetData sheetId="3" refreshError="1"/>
      <sheetData sheetId="4" refreshError="1"/>
      <sheetData sheetId="5">
        <row r="6">
          <cell r="E6">
            <v>20586707.078697309</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ttyCash-10110"/>
      <sheetName val="10200"/>
      <sheetName val="10210"/>
      <sheetName val="10250_RECON"/>
      <sheetName val="10250_MVPSS"/>
      <sheetName val="10250_Recy Chkg"/>
      <sheetName val="10250_Reimb Accts"/>
      <sheetName val="10250_Rollfwd"/>
      <sheetName val="10410_Rollfwd"/>
      <sheetName val="10410_Recon"/>
      <sheetName val="10410_Trade"/>
      <sheetName val="10410_Lodi"/>
      <sheetName val="10410_Sac Co"/>
      <sheetName val="10410_Brokered"/>
      <sheetName val="10420_Rollfwd"/>
      <sheetName val="10420 RECON"/>
      <sheetName val="Rollfwd_10550"/>
      <sheetName val="Recon_10550"/>
      <sheetName val="Recon_10555"/>
      <sheetName val="Recon_10610"/>
      <sheetName val="A170XX-October"/>
      <sheetName val="Recon_10760"/>
      <sheetName val="Rollfwd_10820"/>
      <sheetName val="PPXXC_10830"/>
      <sheetName val="Schedule_10830"/>
      <sheetName val="Recon_10830"/>
      <sheetName val="Rollfwd_10850"/>
      <sheetName val="Recon_10850"/>
      <sheetName val="ReconSumm_10890"/>
      <sheetName val="ASSETS 11XXX"/>
      <sheetName val="ACC DEP 12XXX"/>
      <sheetName val="GOODWILL_15120"/>
      <sheetName val="Rollfwd_15450"/>
      <sheetName val="15450_92 bond"/>
      <sheetName val="15450_94 Bond "/>
      <sheetName val="Recon_15450"/>
      <sheetName val="Rollfwd_15320_15500"/>
      <sheetName val="16100_Rollfwd"/>
      <sheetName val="A180543"/>
      <sheetName val="A20110"/>
      <sheetName val="Rollfwd_20120"/>
      <sheetName val="Recon_20120"/>
      <sheetName val="Recon_20130"/>
      <sheetName val="Recon_20133"/>
      <sheetName val="Recon_20135"/>
      <sheetName val="Recon_20137"/>
      <sheetName val="A20140"/>
      <sheetName val="SALES TAX RETURN_20140"/>
      <sheetName val="Rollfwd_20170"/>
      <sheetName val="Recon_20170"/>
      <sheetName val="Recon_20175"/>
      <sheetName val="Recon_20177"/>
      <sheetName val="Detail_20320"/>
      <sheetName val="Rollfwd_20325"/>
      <sheetName val="Recon_20325"/>
      <sheetName val="A20330"/>
      <sheetName val="RECON 20335"/>
      <sheetName val="RECON_20340"/>
      <sheetName val="DETAILED 20360"/>
      <sheetName val="recon 20365"/>
      <sheetName val="recon 20375"/>
      <sheetName val="A21100 &amp; A21250"/>
      <sheetName val="21250_92 Bond"/>
      <sheetName val="21250_94 Bond"/>
      <sheetName val="21250_R. Vaccarezza"/>
      <sheetName val="21250_BOND DIS AMORT"/>
      <sheetName val="A21390"/>
      <sheetName val="Recon 22104"/>
      <sheetName val="Recon 22105"/>
      <sheetName val="Recon 22109"/>
      <sheetName val="Recon 22205 "/>
      <sheetName val="Recon 22206"/>
      <sheetName val="Recon_30XXXX"/>
      <sheetName val="Recon 150543 Revised"/>
      <sheetName val="170001 DL 121999"/>
      <sheetName val="Rollfwd_170001"/>
      <sheetName val="A170001"/>
      <sheetName val="Rollfwd_170050"/>
      <sheetName val="A170050"/>
      <sheetName val="Rollfwd_171170"/>
      <sheetName val="A171170"/>
      <sheetName val="Rollfwd_171500"/>
      <sheetName val="A171500"/>
      <sheetName val="A171504"/>
      <sheetName val="A171531"/>
      <sheetName val="A172216"/>
      <sheetName val="A172220"/>
      <sheetName val="A172355"/>
      <sheetName val="Dec_99 DL_RAW"/>
      <sheetName val="Dec_99 DL_"/>
      <sheetName val="DEC_98 DL RAW"/>
      <sheetName val="DEC_98 DL "/>
      <sheetName val="Sheet4"/>
      <sheetName val="Sheet4 (2)"/>
      <sheetName val="XXXXXX"/>
      <sheetName val="BU NAMES"/>
      <sheetName val="PS BS ACCOU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ummary"/>
      <sheetName val="Customer Summary"/>
      <sheetName val="P&amp;L thru 12-2019"/>
      <sheetName val="2019 UTC Reg svc pricing"/>
      <sheetName val="UTC Reg Pricing - Defaul 1-1-18"/>
      <sheetName val="2019 UTC Non-Reg svc pricing"/>
      <sheetName val="UTC Non-Reg svc pricing 2018"/>
      <sheetName val="2019 Unregulated svc pricing"/>
      <sheetName val="Unregulated Rates 2018"/>
      <sheetName val="2019 defaultpricingALL non-utc "/>
      <sheetName val="2019 School Rates"/>
      <sheetName val="2018 School Rates"/>
      <sheetName val="2019 DB Recy Rates"/>
      <sheetName val="2018 DB Rates"/>
      <sheetName val="Clark Co. Regulated - Price Out"/>
      <sheetName val="UTC Non-Reg Svc - Price Out "/>
      <sheetName val="Regulated Pivot"/>
      <sheetName val="Camas Non-Reg - Price Out"/>
      <sheetName val="Camas Pivot"/>
      <sheetName val="Ridgefield Non-Reg - Price Out "/>
      <sheetName val="Ridgefield Pivot"/>
      <sheetName val="Vancouver Non-Reg - Price Out"/>
      <sheetName val="Vancouver Pivot"/>
      <sheetName val="Washougal Non-Reg - Price Out"/>
      <sheetName val="Washougal Pivot"/>
      <sheetName val="West Van Non-Reg - Price Out"/>
      <sheetName val="West Van Pivot"/>
      <sheetName val="Shred Non-Reg - Price Out"/>
      <sheetName val="Shred Pivot"/>
      <sheetName val="DATA"/>
      <sheetName val="Bill Area Lay Out"/>
    </sheetNames>
    <sheetDataSet>
      <sheetData sheetId="0"/>
      <sheetData sheetId="1"/>
      <sheetData sheetId="2"/>
      <sheetData sheetId="3">
        <row r="1">
          <cell r="O1" t="str">
            <v>Pasted data</v>
          </cell>
        </row>
        <row r="2">
          <cell r="O2" t="str">
            <v>Row Labels</v>
          </cell>
          <cell r="P2" t="str">
            <v>Average of 2019 Monthly Rate</v>
          </cell>
        </row>
        <row r="3">
          <cell r="O3" t="str">
            <v>CACCESS</v>
          </cell>
          <cell r="P3">
            <v>6.45</v>
          </cell>
        </row>
        <row r="4">
          <cell r="O4" t="str">
            <v>CACCESSEOW</v>
          </cell>
          <cell r="P4">
            <v>3.2299999999999995</v>
          </cell>
        </row>
        <row r="5">
          <cell r="O5" t="str">
            <v>CACOMPRNT</v>
          </cell>
          <cell r="P5">
            <v>0</v>
          </cell>
        </row>
        <row r="6">
          <cell r="O6" t="str">
            <v>CADEM15</v>
          </cell>
          <cell r="P6">
            <v>63.75</v>
          </cell>
        </row>
        <row r="7">
          <cell r="O7" t="str">
            <v>CADEM20</v>
          </cell>
          <cell r="P7">
            <v>63.75</v>
          </cell>
        </row>
        <row r="8">
          <cell r="O8" t="str">
            <v>CADEM30</v>
          </cell>
          <cell r="P8">
            <v>63.75</v>
          </cell>
        </row>
        <row r="9">
          <cell r="O9" t="str">
            <v>CADEM40</v>
          </cell>
          <cell r="P9">
            <v>63.75</v>
          </cell>
        </row>
        <row r="10">
          <cell r="O10" t="str">
            <v>CADEMLID</v>
          </cell>
          <cell r="P10">
            <v>98.21</v>
          </cell>
        </row>
        <row r="11">
          <cell r="O11" t="str">
            <v>CAHAUL</v>
          </cell>
          <cell r="P11">
            <v>110.22</v>
          </cell>
        </row>
        <row r="12">
          <cell r="O12" t="str">
            <v>CAHAULC</v>
          </cell>
          <cell r="P12">
            <v>112.51000000000002</v>
          </cell>
        </row>
        <row r="13">
          <cell r="O13" t="str">
            <v>CAMISC</v>
          </cell>
          <cell r="P13">
            <v>97.5</v>
          </cell>
        </row>
        <row r="14">
          <cell r="O14" t="str">
            <v>CC15Y1W</v>
          </cell>
          <cell r="P14">
            <v>103.53</v>
          </cell>
        </row>
        <row r="15">
          <cell r="O15" t="str">
            <v>CC15Y2W</v>
          </cell>
          <cell r="P15">
            <v>207.06</v>
          </cell>
        </row>
        <row r="16">
          <cell r="O16" t="str">
            <v>CC15Y3W</v>
          </cell>
          <cell r="P16">
            <v>310.58999999999997</v>
          </cell>
        </row>
        <row r="17">
          <cell r="O17" t="str">
            <v>CC15Y4W</v>
          </cell>
          <cell r="P17">
            <v>414.12</v>
          </cell>
        </row>
        <row r="18">
          <cell r="O18" t="str">
            <v>CC15Y5W</v>
          </cell>
          <cell r="P18">
            <v>517.65</v>
          </cell>
        </row>
        <row r="19">
          <cell r="O19" t="str">
            <v>CC15Y6W</v>
          </cell>
          <cell r="P19">
            <v>621.17999999999995</v>
          </cell>
        </row>
        <row r="20">
          <cell r="O20" t="str">
            <v>CC15Y7W</v>
          </cell>
          <cell r="P20">
            <v>724.71</v>
          </cell>
        </row>
        <row r="21">
          <cell r="O21" t="str">
            <v>CC15YEOW</v>
          </cell>
          <cell r="P21">
            <v>51.88000000000001</v>
          </cell>
        </row>
        <row r="22">
          <cell r="O22" t="str">
            <v>CC15YOC</v>
          </cell>
          <cell r="P22">
            <v>13.87</v>
          </cell>
        </row>
        <row r="23">
          <cell r="O23" t="str">
            <v>CC15YPR</v>
          </cell>
          <cell r="P23">
            <v>13.87</v>
          </cell>
        </row>
        <row r="24">
          <cell r="O24" t="str">
            <v>CC15YTR</v>
          </cell>
          <cell r="P24">
            <v>13.87</v>
          </cell>
        </row>
        <row r="25">
          <cell r="O25" t="str">
            <v>CC1Y1W</v>
          </cell>
          <cell r="P25">
            <v>76.77</v>
          </cell>
        </row>
        <row r="26">
          <cell r="O26" t="str">
            <v>CC1Y2W</v>
          </cell>
          <cell r="P26">
            <v>153.54</v>
          </cell>
        </row>
        <row r="27">
          <cell r="O27" t="str">
            <v>CC1Y3W</v>
          </cell>
          <cell r="P27">
            <v>230.31</v>
          </cell>
        </row>
        <row r="28">
          <cell r="O28" t="str">
            <v>CC1Y4W</v>
          </cell>
          <cell r="P28">
            <v>307.08</v>
          </cell>
        </row>
        <row r="29">
          <cell r="O29" t="str">
            <v>CC1Y5W</v>
          </cell>
          <cell r="P29">
            <v>383.85</v>
          </cell>
        </row>
        <row r="30">
          <cell r="O30" t="str">
            <v>CC1Y6W</v>
          </cell>
          <cell r="P30">
            <v>460.63</v>
          </cell>
        </row>
        <row r="31">
          <cell r="O31" t="str">
            <v>CC1Y7W</v>
          </cell>
          <cell r="P31">
            <v>537.4</v>
          </cell>
        </row>
        <row r="32">
          <cell r="O32" t="str">
            <v>CC1YEOW</v>
          </cell>
          <cell r="P32">
            <v>38.47</v>
          </cell>
        </row>
        <row r="33">
          <cell r="O33" t="str">
            <v>CC1YOC</v>
          </cell>
          <cell r="P33">
            <v>12.27</v>
          </cell>
        </row>
        <row r="34">
          <cell r="O34" t="str">
            <v>CC1YPR</v>
          </cell>
          <cell r="P34">
            <v>12.27</v>
          </cell>
        </row>
        <row r="35">
          <cell r="O35" t="str">
            <v>CC1YTR</v>
          </cell>
          <cell r="P35">
            <v>12.27</v>
          </cell>
        </row>
        <row r="36">
          <cell r="O36" t="str">
            <v>CC2Y1W</v>
          </cell>
          <cell r="P36">
            <v>123.41</v>
          </cell>
        </row>
        <row r="37">
          <cell r="O37" t="str">
            <v>CC2Y2W</v>
          </cell>
          <cell r="P37">
            <v>246.81</v>
          </cell>
        </row>
        <row r="38">
          <cell r="O38" t="str">
            <v>CC2Y3W</v>
          </cell>
          <cell r="P38">
            <v>370.22</v>
          </cell>
        </row>
        <row r="39">
          <cell r="O39" t="str">
            <v>CC2Y4W</v>
          </cell>
          <cell r="P39">
            <v>493.62</v>
          </cell>
        </row>
        <row r="40">
          <cell r="O40" t="str">
            <v>CC2Y5W</v>
          </cell>
          <cell r="P40">
            <v>617.03</v>
          </cell>
        </row>
        <row r="41">
          <cell r="O41" t="str">
            <v>CC2Y6W</v>
          </cell>
          <cell r="P41">
            <v>740.43</v>
          </cell>
        </row>
        <row r="42">
          <cell r="O42" t="str">
            <v>CC2Y7W</v>
          </cell>
          <cell r="P42">
            <v>863.83999999999992</v>
          </cell>
        </row>
        <row r="43">
          <cell r="O43" t="str">
            <v>CC2YEOW</v>
          </cell>
          <cell r="P43">
            <v>61.85</v>
          </cell>
        </row>
        <row r="44">
          <cell r="O44" t="str">
            <v>CC2YOC</v>
          </cell>
          <cell r="P44">
            <v>14.930000000000001</v>
          </cell>
        </row>
        <row r="45">
          <cell r="O45" t="str">
            <v>CC2YPR</v>
          </cell>
          <cell r="P45">
            <v>14.930000000000001</v>
          </cell>
        </row>
        <row r="46">
          <cell r="O46" t="str">
            <v>CC2YTR</v>
          </cell>
          <cell r="P46">
            <v>14.930000000000001</v>
          </cell>
        </row>
        <row r="47">
          <cell r="O47" t="str">
            <v>CC32W1</v>
          </cell>
          <cell r="P47">
            <v>12.6</v>
          </cell>
        </row>
        <row r="48">
          <cell r="O48" t="str">
            <v>CC32W10</v>
          </cell>
          <cell r="P48">
            <v>126</v>
          </cell>
        </row>
        <row r="49">
          <cell r="O49" t="str">
            <v>CC32W2</v>
          </cell>
          <cell r="P49">
            <v>25.2</v>
          </cell>
        </row>
        <row r="50">
          <cell r="O50" t="str">
            <v>CC32W3</v>
          </cell>
          <cell r="P50">
            <v>37.799999999999997</v>
          </cell>
        </row>
        <row r="51">
          <cell r="O51" t="str">
            <v>CC32W4</v>
          </cell>
          <cell r="P51">
            <v>50.4</v>
          </cell>
        </row>
        <row r="52">
          <cell r="O52" t="str">
            <v>CC32W5</v>
          </cell>
          <cell r="P52">
            <v>63</v>
          </cell>
        </row>
        <row r="53">
          <cell r="O53" t="str">
            <v>CC32W6</v>
          </cell>
          <cell r="P53">
            <v>75.599999999999994</v>
          </cell>
        </row>
        <row r="54">
          <cell r="O54" t="str">
            <v>CC32W7</v>
          </cell>
          <cell r="P54">
            <v>88.2</v>
          </cell>
        </row>
        <row r="55">
          <cell r="O55" t="str">
            <v>CC32W8</v>
          </cell>
          <cell r="P55">
            <v>100.8</v>
          </cell>
        </row>
        <row r="56">
          <cell r="O56" t="str">
            <v>CC32W9</v>
          </cell>
          <cell r="P56">
            <v>113.4</v>
          </cell>
        </row>
        <row r="57">
          <cell r="O57" t="str">
            <v>CC3Y1W</v>
          </cell>
          <cell r="P57">
            <v>172.25</v>
          </cell>
        </row>
        <row r="58">
          <cell r="O58" t="str">
            <v>CC3Y2W</v>
          </cell>
          <cell r="P58">
            <v>344.49</v>
          </cell>
        </row>
        <row r="59">
          <cell r="O59" t="str">
            <v>CC3Y3W</v>
          </cell>
          <cell r="P59">
            <v>516.74</v>
          </cell>
        </row>
        <row r="60">
          <cell r="O60" t="str">
            <v>CC3Y4W</v>
          </cell>
          <cell r="P60">
            <v>688.99</v>
          </cell>
        </row>
        <row r="61">
          <cell r="O61" t="str">
            <v>CC3Y5W</v>
          </cell>
          <cell r="P61">
            <v>861.24</v>
          </cell>
        </row>
        <row r="62">
          <cell r="O62" t="str">
            <v>CC3Y6W</v>
          </cell>
          <cell r="P62">
            <v>1033.48</v>
          </cell>
        </row>
        <row r="63">
          <cell r="O63" t="str">
            <v>CC3Y7W</v>
          </cell>
          <cell r="P63">
            <v>1205.73</v>
          </cell>
        </row>
        <row r="64">
          <cell r="O64" t="str">
            <v>CC3YEOW</v>
          </cell>
          <cell r="P64">
            <v>86.32</v>
          </cell>
        </row>
        <row r="65">
          <cell r="O65" t="str">
            <v>CC3YOC</v>
          </cell>
          <cell r="P65">
            <v>16</v>
          </cell>
        </row>
        <row r="66">
          <cell r="O66" t="str">
            <v>CC3YPR</v>
          </cell>
          <cell r="P66">
            <v>16</v>
          </cell>
        </row>
        <row r="67">
          <cell r="O67" t="str">
            <v>CC3YTR</v>
          </cell>
          <cell r="P67">
            <v>16</v>
          </cell>
        </row>
        <row r="68">
          <cell r="O68" t="str">
            <v>CC4Y1W</v>
          </cell>
          <cell r="P68">
            <v>222.91</v>
          </cell>
        </row>
        <row r="69">
          <cell r="O69" t="str">
            <v>CC4Y2W</v>
          </cell>
          <cell r="P69">
            <v>445.82</v>
          </cell>
        </row>
        <row r="70">
          <cell r="O70" t="str">
            <v>CC4Y3W</v>
          </cell>
          <cell r="P70">
            <v>668.73</v>
          </cell>
        </row>
        <row r="71">
          <cell r="O71" t="str">
            <v>CC4Y4W</v>
          </cell>
          <cell r="P71">
            <v>891.62999999999988</v>
          </cell>
        </row>
        <row r="72">
          <cell r="O72" t="str">
            <v>CC4Y5W</v>
          </cell>
          <cell r="P72">
            <v>1114.54</v>
          </cell>
        </row>
        <row r="73">
          <cell r="O73" t="str">
            <v>CC4Y6W</v>
          </cell>
          <cell r="P73">
            <v>1337.45</v>
          </cell>
        </row>
        <row r="74">
          <cell r="O74" t="str">
            <v>CC4Y7W</v>
          </cell>
          <cell r="P74">
            <v>1560.36</v>
          </cell>
        </row>
        <row r="75">
          <cell r="O75" t="str">
            <v>CC4YEOW</v>
          </cell>
          <cell r="P75">
            <v>111.71</v>
          </cell>
        </row>
        <row r="76">
          <cell r="O76" t="str">
            <v>CC4YPR</v>
          </cell>
          <cell r="P76">
            <v>17.059999999999999</v>
          </cell>
        </row>
        <row r="77">
          <cell r="O77" t="str">
            <v>CC4YTR</v>
          </cell>
          <cell r="P77">
            <v>17.059999999999999</v>
          </cell>
        </row>
        <row r="78">
          <cell r="O78" t="str">
            <v>CC5Y1W</v>
          </cell>
          <cell r="P78">
            <v>273.48</v>
          </cell>
        </row>
        <row r="79">
          <cell r="O79" t="str">
            <v>CC5Y2W</v>
          </cell>
          <cell r="P79">
            <v>546.97</v>
          </cell>
        </row>
        <row r="80">
          <cell r="O80" t="str">
            <v>CC5Y3W</v>
          </cell>
          <cell r="P80">
            <v>820.45</v>
          </cell>
        </row>
        <row r="81">
          <cell r="O81" t="str">
            <v>CC5Y4W</v>
          </cell>
          <cell r="P81">
            <v>1093.93</v>
          </cell>
        </row>
        <row r="82">
          <cell r="O82" t="str">
            <v>CC5Y5W</v>
          </cell>
          <cell r="P82">
            <v>1367.41</v>
          </cell>
        </row>
        <row r="83">
          <cell r="O83" t="str">
            <v>CC5Y6W</v>
          </cell>
          <cell r="P83">
            <v>1640.9</v>
          </cell>
        </row>
        <row r="84">
          <cell r="O84" t="str">
            <v>CC5Y7W</v>
          </cell>
          <cell r="P84">
            <v>1914.3800000000003</v>
          </cell>
        </row>
        <row r="85">
          <cell r="O85" t="str">
            <v>CC5YEOW</v>
          </cell>
          <cell r="P85">
            <v>137.06</v>
          </cell>
        </row>
        <row r="86">
          <cell r="O86" t="str">
            <v>CC5YPR</v>
          </cell>
          <cell r="P86">
            <v>18.13</v>
          </cell>
        </row>
        <row r="87">
          <cell r="O87" t="str">
            <v>CC5YTR</v>
          </cell>
          <cell r="P87">
            <v>18.13</v>
          </cell>
        </row>
        <row r="88">
          <cell r="O88" t="str">
            <v>CC6Y1W</v>
          </cell>
          <cell r="P88">
            <v>323.58</v>
          </cell>
        </row>
        <row r="89">
          <cell r="O89" t="str">
            <v>CC6Y2W</v>
          </cell>
          <cell r="P89">
            <v>647.16</v>
          </cell>
        </row>
        <row r="90">
          <cell r="O90" t="str">
            <v>CC6Y3W</v>
          </cell>
          <cell r="P90">
            <v>970.74</v>
          </cell>
        </row>
        <row r="91">
          <cell r="O91" t="str">
            <v>CC6Y4W</v>
          </cell>
          <cell r="P91">
            <v>1294.32</v>
          </cell>
        </row>
        <row r="92">
          <cell r="O92" t="str">
            <v>CC6Y5W</v>
          </cell>
          <cell r="P92">
            <v>1617.9</v>
          </cell>
        </row>
        <row r="93">
          <cell r="O93" t="str">
            <v>CC6Y6W</v>
          </cell>
          <cell r="P93">
            <v>1941.4900000000002</v>
          </cell>
        </row>
        <row r="94">
          <cell r="O94" t="str">
            <v>CC6Y7W</v>
          </cell>
          <cell r="P94">
            <v>2265.0700000000002</v>
          </cell>
        </row>
        <row r="95">
          <cell r="O95" t="str">
            <v>CC6YEOW</v>
          </cell>
          <cell r="P95">
            <v>162.16</v>
          </cell>
        </row>
        <row r="96">
          <cell r="O96" t="str">
            <v>CC6YPR</v>
          </cell>
          <cell r="P96">
            <v>19.190000000000001</v>
          </cell>
        </row>
        <row r="97">
          <cell r="O97" t="str">
            <v>CC6YTR</v>
          </cell>
          <cell r="P97">
            <v>19.190000000000001</v>
          </cell>
        </row>
        <row r="98">
          <cell r="O98" t="str">
            <v>CC8Y1W</v>
          </cell>
          <cell r="P98">
            <v>422.22000000000008</v>
          </cell>
        </row>
        <row r="99">
          <cell r="O99" t="str">
            <v>CC8Y2W</v>
          </cell>
          <cell r="P99">
            <v>844.44000000000017</v>
          </cell>
        </row>
        <row r="100">
          <cell r="O100" t="str">
            <v>CC8Y3W</v>
          </cell>
          <cell r="P100">
            <v>1266.6500000000001</v>
          </cell>
        </row>
        <row r="101">
          <cell r="O101" t="str">
            <v>CC8Y4W</v>
          </cell>
          <cell r="P101">
            <v>1688.8699999999997</v>
          </cell>
        </row>
        <row r="102">
          <cell r="O102" t="str">
            <v>CC8Y5W</v>
          </cell>
          <cell r="P102">
            <v>2111.09</v>
          </cell>
        </row>
        <row r="103">
          <cell r="O103" t="str">
            <v>CC8Y6W</v>
          </cell>
          <cell r="P103">
            <v>2533.31</v>
          </cell>
        </row>
        <row r="104">
          <cell r="O104" t="str">
            <v>CC8Y7W</v>
          </cell>
          <cell r="P104">
            <v>2955.53</v>
          </cell>
        </row>
        <row r="105">
          <cell r="O105" t="str">
            <v>CC8YEOW</v>
          </cell>
          <cell r="P105">
            <v>211.6</v>
          </cell>
        </row>
        <row r="106">
          <cell r="O106" t="str">
            <v>CC8YPR</v>
          </cell>
          <cell r="P106">
            <v>22.4</v>
          </cell>
        </row>
        <row r="107">
          <cell r="O107" t="str">
            <v>CC8YTR</v>
          </cell>
          <cell r="P107">
            <v>22.4</v>
          </cell>
        </row>
        <row r="108">
          <cell r="O108" t="str">
            <v>CCCMP2Y</v>
          </cell>
          <cell r="P108">
            <v>265.08</v>
          </cell>
        </row>
        <row r="109">
          <cell r="O109" t="str">
            <v>CCCMP3Y</v>
          </cell>
          <cell r="P109">
            <v>359.48</v>
          </cell>
        </row>
        <row r="110">
          <cell r="O110" t="str">
            <v>CCCMP4Y</v>
          </cell>
          <cell r="P110">
            <v>467.25</v>
          </cell>
        </row>
        <row r="111">
          <cell r="O111" t="str">
            <v>CCCMP6Y</v>
          </cell>
          <cell r="P111">
            <v>640.19000000000005</v>
          </cell>
        </row>
        <row r="112">
          <cell r="O112" t="str">
            <v>CCDISC</v>
          </cell>
          <cell r="P112">
            <v>38.409999999999997</v>
          </cell>
        </row>
        <row r="113">
          <cell r="O113" t="str">
            <v>CCDRVIN</v>
          </cell>
          <cell r="P113">
            <v>7.62</v>
          </cell>
        </row>
        <row r="114">
          <cell r="O114" t="str">
            <v>CCEXCAN</v>
          </cell>
          <cell r="P114">
            <v>4.01</v>
          </cell>
        </row>
        <row r="115">
          <cell r="O115" t="str">
            <v>CCEXYD</v>
          </cell>
          <cell r="P115">
            <v>18.28</v>
          </cell>
        </row>
        <row r="116">
          <cell r="O116" t="str">
            <v>CCOMP15</v>
          </cell>
          <cell r="P116">
            <v>112.51000000000002</v>
          </cell>
        </row>
        <row r="117">
          <cell r="O117" t="str">
            <v>CCOMP20</v>
          </cell>
          <cell r="P117">
            <v>112.51000000000002</v>
          </cell>
        </row>
        <row r="118">
          <cell r="O118" t="str">
            <v>CCOMP25</v>
          </cell>
          <cell r="P118">
            <v>126.3</v>
          </cell>
        </row>
        <row r="119">
          <cell r="O119" t="str">
            <v>CCOMP30</v>
          </cell>
          <cell r="P119">
            <v>126.3</v>
          </cell>
        </row>
        <row r="120">
          <cell r="O120" t="str">
            <v>CCOMP35</v>
          </cell>
          <cell r="P120">
            <v>126.3</v>
          </cell>
        </row>
        <row r="121">
          <cell r="O121" t="str">
            <v>CCOMP40</v>
          </cell>
          <cell r="P121">
            <v>126.3</v>
          </cell>
        </row>
        <row r="122">
          <cell r="O122" t="str">
            <v>CCPLACE</v>
          </cell>
          <cell r="P122">
            <v>32.020000000000003</v>
          </cell>
        </row>
        <row r="123">
          <cell r="O123" t="str">
            <v>CCSP15Y</v>
          </cell>
          <cell r="P123">
            <v>24.93</v>
          </cell>
        </row>
        <row r="124">
          <cell r="O124" t="str">
            <v>CCSP1Y</v>
          </cell>
          <cell r="P124">
            <v>18.739999999999998</v>
          </cell>
        </row>
        <row r="125">
          <cell r="O125" t="str">
            <v>CCSP2Y</v>
          </cell>
          <cell r="P125">
            <v>29.52</v>
          </cell>
        </row>
        <row r="126">
          <cell r="O126" t="str">
            <v>CCSP3Y</v>
          </cell>
          <cell r="P126">
            <v>40.799999999999997</v>
          </cell>
        </row>
        <row r="127">
          <cell r="O127" t="str">
            <v>CCSP4Y</v>
          </cell>
          <cell r="P127">
            <v>52.5</v>
          </cell>
        </row>
        <row r="128">
          <cell r="O128" t="str">
            <v>CCSP5Y</v>
          </cell>
          <cell r="P128">
            <v>64.180000000000007</v>
          </cell>
        </row>
        <row r="129">
          <cell r="O129" t="str">
            <v>CCSP6Y</v>
          </cell>
          <cell r="P129">
            <v>75.75</v>
          </cell>
        </row>
        <row r="130">
          <cell r="O130" t="str">
            <v>CCSP8Y</v>
          </cell>
          <cell r="P130">
            <v>98.53</v>
          </cell>
        </row>
        <row r="131">
          <cell r="O131" t="str">
            <v>CCSPCN</v>
          </cell>
          <cell r="P131">
            <v>11.76</v>
          </cell>
        </row>
        <row r="132">
          <cell r="O132" t="str">
            <v>CCTP15Y</v>
          </cell>
          <cell r="P132">
            <v>23.91</v>
          </cell>
        </row>
        <row r="133">
          <cell r="O133" t="str">
            <v>CCTP1Y</v>
          </cell>
          <cell r="P133">
            <v>17.73</v>
          </cell>
        </row>
        <row r="134">
          <cell r="O134" t="str">
            <v>CCTP2Y</v>
          </cell>
          <cell r="P134">
            <v>28.5</v>
          </cell>
        </row>
        <row r="135">
          <cell r="O135" t="str">
            <v>CCTP3Y</v>
          </cell>
          <cell r="P135">
            <v>39.78</v>
          </cell>
        </row>
        <row r="136">
          <cell r="O136" t="str">
            <v>CCTP4Y</v>
          </cell>
          <cell r="P136">
            <v>51.48</v>
          </cell>
        </row>
        <row r="137">
          <cell r="O137" t="str">
            <v>CCTP5Y</v>
          </cell>
          <cell r="P137">
            <v>63.159999999999989</v>
          </cell>
        </row>
        <row r="138">
          <cell r="O138" t="str">
            <v>CCTP6Y</v>
          </cell>
          <cell r="P138">
            <v>74.73</v>
          </cell>
        </row>
        <row r="139">
          <cell r="O139" t="str">
            <v>CCTP8Y</v>
          </cell>
          <cell r="P139">
            <v>97.51</v>
          </cell>
        </row>
        <row r="140">
          <cell r="O140" t="str">
            <v>CCTRIP</v>
          </cell>
          <cell r="P140">
            <v>32.020000000000003</v>
          </cell>
        </row>
        <row r="141">
          <cell r="O141" t="str">
            <v>CDEM15</v>
          </cell>
          <cell r="P141">
            <v>63.75</v>
          </cell>
        </row>
        <row r="142">
          <cell r="O142" t="str">
            <v>CDEM20</v>
          </cell>
          <cell r="P142">
            <v>63.75</v>
          </cell>
        </row>
        <row r="143">
          <cell r="O143" t="str">
            <v>CDEM30</v>
          </cell>
          <cell r="P143">
            <v>63.75</v>
          </cell>
        </row>
        <row r="144">
          <cell r="O144" t="str">
            <v>CDEM40</v>
          </cell>
          <cell r="P144">
            <v>63.75</v>
          </cell>
        </row>
        <row r="145">
          <cell r="O145" t="str">
            <v>CER15YD</v>
          </cell>
          <cell r="P145">
            <v>110.22</v>
          </cell>
        </row>
        <row r="146">
          <cell r="O146" t="str">
            <v>CER20YD</v>
          </cell>
          <cell r="P146">
            <v>110.22</v>
          </cell>
        </row>
        <row r="147">
          <cell r="O147" t="str">
            <v>CER30YD</v>
          </cell>
          <cell r="P147">
            <v>114.8</v>
          </cell>
        </row>
        <row r="148">
          <cell r="O148" t="str">
            <v>CER40YD</v>
          </cell>
          <cell r="P148">
            <v>114.8</v>
          </cell>
        </row>
        <row r="149">
          <cell r="O149" t="str">
            <v>CLIDCHG</v>
          </cell>
          <cell r="P149">
            <v>34.46</v>
          </cell>
        </row>
        <row r="150">
          <cell r="O150" t="str">
            <v>COCCAN</v>
          </cell>
          <cell r="P150">
            <v>4.99</v>
          </cell>
        </row>
        <row r="151">
          <cell r="O151" t="str">
            <v>COFOW</v>
          </cell>
          <cell r="P151">
            <v>4.84</v>
          </cell>
        </row>
        <row r="152">
          <cell r="O152" t="str">
            <v>CPLACE</v>
          </cell>
          <cell r="P152">
            <v>58.67</v>
          </cell>
        </row>
        <row r="153">
          <cell r="O153" t="str">
            <v>CR32MO</v>
          </cell>
          <cell r="P153">
            <v>4.99</v>
          </cell>
        </row>
        <row r="154">
          <cell r="O154" t="str">
            <v>CR32W1</v>
          </cell>
          <cell r="P154">
            <v>13.680000000000001</v>
          </cell>
        </row>
        <row r="155">
          <cell r="O155" t="str">
            <v>CR32W2</v>
          </cell>
          <cell r="P155">
            <v>19.93</v>
          </cell>
        </row>
        <row r="156">
          <cell r="O156" t="str">
            <v>CR32W3</v>
          </cell>
          <cell r="P156">
            <v>29.54</v>
          </cell>
        </row>
        <row r="157">
          <cell r="O157" t="str">
            <v>CR32W4</v>
          </cell>
          <cell r="P157">
            <v>36.729999999999997</v>
          </cell>
        </row>
        <row r="158">
          <cell r="O158" t="str">
            <v>CR32W5</v>
          </cell>
          <cell r="P158">
            <v>45.8</v>
          </cell>
        </row>
        <row r="159">
          <cell r="O159" t="str">
            <v>CR32W6</v>
          </cell>
          <cell r="P159">
            <v>54.970000000000006</v>
          </cell>
        </row>
        <row r="160">
          <cell r="O160" t="str">
            <v>CR32W7</v>
          </cell>
          <cell r="P160">
            <v>63.7</v>
          </cell>
        </row>
        <row r="161">
          <cell r="O161" t="str">
            <v>CR32W8</v>
          </cell>
          <cell r="P161">
            <v>69.97</v>
          </cell>
        </row>
        <row r="162">
          <cell r="O162" t="str">
            <v>CR32W9</v>
          </cell>
          <cell r="P162">
            <v>82.14</v>
          </cell>
        </row>
        <row r="163">
          <cell r="O163" t="str">
            <v>CRCALL</v>
          </cell>
          <cell r="P163">
            <v>4.99</v>
          </cell>
        </row>
        <row r="164">
          <cell r="O164" t="str">
            <v>CRDRVIN</v>
          </cell>
          <cell r="P164">
            <v>7.62</v>
          </cell>
        </row>
        <row r="165">
          <cell r="O165" t="str">
            <v>CREOW</v>
          </cell>
          <cell r="P165">
            <v>9.2200000000000006</v>
          </cell>
        </row>
        <row r="166">
          <cell r="O166" t="str">
            <v>CRMC</v>
          </cell>
          <cell r="P166">
            <v>10.68</v>
          </cell>
        </row>
        <row r="167">
          <cell r="O167" t="str">
            <v>CRMCEOW</v>
          </cell>
          <cell r="P167">
            <v>8</v>
          </cell>
        </row>
        <row r="168">
          <cell r="O168" t="str">
            <v>CROLLOUT</v>
          </cell>
          <cell r="P168">
            <v>9.2200000000000006</v>
          </cell>
        </row>
        <row r="169">
          <cell r="O169" t="str">
            <v>CROLLOUTEOW</v>
          </cell>
          <cell r="P169">
            <v>4.62</v>
          </cell>
        </row>
        <row r="170">
          <cell r="O170" t="str">
            <v>CRSUNK</v>
          </cell>
          <cell r="P170">
            <v>3.94</v>
          </cell>
        </row>
        <row r="171">
          <cell r="O171" t="str">
            <v>CRTIME1</v>
          </cell>
          <cell r="P171">
            <v>1.6299999999999997</v>
          </cell>
        </row>
        <row r="172">
          <cell r="O172" t="str">
            <v>CRTIME2</v>
          </cell>
          <cell r="P172">
            <v>2.41</v>
          </cell>
        </row>
        <row r="173">
          <cell r="O173" t="str">
            <v>CRTRIP</v>
          </cell>
          <cell r="P173">
            <v>10.71</v>
          </cell>
        </row>
        <row r="174">
          <cell r="O174" t="str">
            <v>CRV15YD</v>
          </cell>
          <cell r="P174">
            <v>110.22</v>
          </cell>
        </row>
        <row r="175">
          <cell r="O175" t="str">
            <v>CRV20YD</v>
          </cell>
          <cell r="P175">
            <v>110.22</v>
          </cell>
        </row>
        <row r="176">
          <cell r="O176" t="str">
            <v>CRV30YD</v>
          </cell>
          <cell r="P176">
            <v>114.8</v>
          </cell>
        </row>
        <row r="177">
          <cell r="O177" t="str">
            <v>CRV40YD</v>
          </cell>
          <cell r="P177">
            <v>114.8</v>
          </cell>
        </row>
        <row r="178">
          <cell r="O178" t="str">
            <v>CTDEM15</v>
          </cell>
          <cell r="P178">
            <v>63.75</v>
          </cell>
        </row>
        <row r="179">
          <cell r="O179" t="str">
            <v>CTDEM20</v>
          </cell>
          <cell r="P179">
            <v>63.75</v>
          </cell>
        </row>
        <row r="180">
          <cell r="O180" t="str">
            <v>CTDEM30</v>
          </cell>
          <cell r="P180">
            <v>63.75</v>
          </cell>
        </row>
        <row r="181">
          <cell r="O181" t="str">
            <v>CTDEM40</v>
          </cell>
          <cell r="P181">
            <v>63.75</v>
          </cell>
        </row>
        <row r="182">
          <cell r="O182" t="str">
            <v>CTER15YD</v>
          </cell>
          <cell r="P182">
            <v>110.22</v>
          </cell>
        </row>
        <row r="183">
          <cell r="O183" t="str">
            <v>CTER20YD</v>
          </cell>
          <cell r="P183">
            <v>110.22</v>
          </cell>
        </row>
        <row r="184">
          <cell r="O184" t="str">
            <v>CTER30YD</v>
          </cell>
          <cell r="P184">
            <v>114.8</v>
          </cell>
        </row>
        <row r="185">
          <cell r="O185" t="str">
            <v>CTER40YD</v>
          </cell>
          <cell r="P185">
            <v>114.8</v>
          </cell>
        </row>
        <row r="186">
          <cell r="O186" t="str">
            <v>CTIME1M</v>
          </cell>
          <cell r="P186">
            <v>1.6299999999999997</v>
          </cell>
        </row>
        <row r="187">
          <cell r="O187" t="str">
            <v>CTIME2M</v>
          </cell>
          <cell r="P187">
            <v>2.41</v>
          </cell>
        </row>
        <row r="188">
          <cell r="O188" t="str">
            <v>CTLIDCHG</v>
          </cell>
          <cell r="P188">
            <v>34.46</v>
          </cell>
        </row>
        <row r="189">
          <cell r="O189" t="str">
            <v>CTRV15YD</v>
          </cell>
          <cell r="P189">
            <v>110.22</v>
          </cell>
        </row>
        <row r="190">
          <cell r="O190" t="str">
            <v>CTRV20YD</v>
          </cell>
          <cell r="P190">
            <v>110.22</v>
          </cell>
        </row>
        <row r="191">
          <cell r="O191" t="str">
            <v>CTRV30YD</v>
          </cell>
          <cell r="P191">
            <v>114.8</v>
          </cell>
        </row>
        <row r="192">
          <cell r="O192" t="str">
            <v>CTRV40YD</v>
          </cell>
          <cell r="P192">
            <v>114.8</v>
          </cell>
        </row>
        <row r="193">
          <cell r="O193" t="str">
            <v>CTYD101</v>
          </cell>
          <cell r="P193">
            <v>6.93</v>
          </cell>
        </row>
        <row r="194">
          <cell r="O194" t="str">
            <v>CTYD126</v>
          </cell>
          <cell r="P194">
            <v>8.3149999999999995</v>
          </cell>
        </row>
        <row r="195">
          <cell r="O195" t="str">
            <v>CTYD151</v>
          </cell>
          <cell r="P195">
            <v>9.6999999999999993</v>
          </cell>
        </row>
        <row r="196">
          <cell r="O196" t="str">
            <v>CTYD176</v>
          </cell>
          <cell r="P196">
            <v>11.085000000000001</v>
          </cell>
        </row>
        <row r="197">
          <cell r="O197" t="str">
            <v>CTYD26</v>
          </cell>
          <cell r="P197">
            <v>2.77</v>
          </cell>
        </row>
        <row r="198">
          <cell r="O198" t="str">
            <v>CTYD51</v>
          </cell>
          <cell r="P198">
            <v>4.1550000000000002</v>
          </cell>
        </row>
        <row r="199">
          <cell r="O199" t="str">
            <v>CTYD6</v>
          </cell>
          <cell r="P199">
            <v>1.385</v>
          </cell>
        </row>
        <row r="200">
          <cell r="O200" t="str">
            <v>CTYD76</v>
          </cell>
          <cell r="P200">
            <v>5.54</v>
          </cell>
        </row>
        <row r="201">
          <cell r="O201" t="str">
            <v>CWSAN 1-5</v>
          </cell>
          <cell r="P201">
            <v>62.61</v>
          </cell>
        </row>
        <row r="202">
          <cell r="O202" t="str">
            <v>CWSAN6</v>
          </cell>
          <cell r="P202">
            <v>63.220000000000006</v>
          </cell>
        </row>
        <row r="203">
          <cell r="O203" t="str">
            <v>CWSAN8</v>
          </cell>
          <cell r="P203">
            <v>73.62</v>
          </cell>
        </row>
        <row r="204">
          <cell r="O204" t="str">
            <v>DBACC</v>
          </cell>
          <cell r="P204">
            <v>1.54</v>
          </cell>
        </row>
        <row r="205">
          <cell r="O205" t="str">
            <v>DBTRIP</v>
          </cell>
          <cell r="P205">
            <v>68.92</v>
          </cell>
        </row>
        <row r="206">
          <cell r="O206" t="str">
            <v>DISP</v>
          </cell>
          <cell r="P206">
            <v>85.04</v>
          </cell>
        </row>
        <row r="207">
          <cell r="O207" t="str">
            <v>DWSAN15</v>
          </cell>
          <cell r="P207">
            <v>110.02000000000001</v>
          </cell>
        </row>
        <row r="208">
          <cell r="O208" t="str">
            <v>DWSAN20</v>
          </cell>
          <cell r="P208">
            <v>136.02000000000001</v>
          </cell>
        </row>
        <row r="209">
          <cell r="O209" t="str">
            <v>DWSAN30</v>
          </cell>
          <cell r="P209">
            <v>188.02</v>
          </cell>
        </row>
        <row r="210">
          <cell r="O210" t="str">
            <v>DWSAN40</v>
          </cell>
          <cell r="P210">
            <v>240.02000000000004</v>
          </cell>
        </row>
        <row r="211">
          <cell r="O211" t="str">
            <v>FEE</v>
          </cell>
          <cell r="P211">
            <v>10</v>
          </cell>
        </row>
        <row r="212">
          <cell r="O212" t="str">
            <v>MF32CAN</v>
          </cell>
          <cell r="P212">
            <v>12.47</v>
          </cell>
        </row>
        <row r="213">
          <cell r="O213" t="str">
            <v>MILE</v>
          </cell>
          <cell r="P213">
            <v>2.2999999999999998</v>
          </cell>
        </row>
        <row r="214">
          <cell r="O214" t="str">
            <v>PF1.5YRENT</v>
          </cell>
          <cell r="P214">
            <v>61.5</v>
          </cell>
        </row>
        <row r="215">
          <cell r="O215" t="str">
            <v>PF2YRENT</v>
          </cell>
          <cell r="P215">
            <v>61.5</v>
          </cell>
        </row>
        <row r="216">
          <cell r="O216" t="str">
            <v>PF3YRENT</v>
          </cell>
          <cell r="P216">
            <v>61.5</v>
          </cell>
        </row>
        <row r="217">
          <cell r="O217" t="str">
            <v>PF4YRENT</v>
          </cell>
          <cell r="P217">
            <v>61.5</v>
          </cell>
        </row>
        <row r="218">
          <cell r="O218" t="str">
            <v>PF5YRENT</v>
          </cell>
          <cell r="P218">
            <v>61.5</v>
          </cell>
        </row>
        <row r="219">
          <cell r="O219" t="str">
            <v>PF6YRENT</v>
          </cell>
          <cell r="P219">
            <v>61.5</v>
          </cell>
        </row>
        <row r="220">
          <cell r="O220" t="str">
            <v>PF8YRENT</v>
          </cell>
          <cell r="P220">
            <v>61.5</v>
          </cell>
        </row>
        <row r="221">
          <cell r="O221" t="str">
            <v>RACCESS</v>
          </cell>
          <cell r="P221">
            <v>6.45</v>
          </cell>
        </row>
        <row r="222">
          <cell r="O222" t="str">
            <v>RC15YTR</v>
          </cell>
          <cell r="P222">
            <v>13.87</v>
          </cell>
        </row>
        <row r="223">
          <cell r="O223" t="str">
            <v>RC32W1</v>
          </cell>
          <cell r="P223">
            <v>12.6</v>
          </cell>
        </row>
        <row r="224">
          <cell r="O224" t="str">
            <v>RC32W8</v>
          </cell>
          <cell r="P224">
            <v>100.8</v>
          </cell>
        </row>
        <row r="225">
          <cell r="O225" t="str">
            <v>RCOF</v>
          </cell>
          <cell r="P225">
            <v>18.28</v>
          </cell>
        </row>
        <row r="226">
          <cell r="O226" t="str">
            <v>RCPLACE</v>
          </cell>
          <cell r="P226">
            <v>32.020000000000003</v>
          </cell>
        </row>
        <row r="227">
          <cell r="O227" t="str">
            <v>RCSP15Y</v>
          </cell>
          <cell r="P227">
            <v>24.93</v>
          </cell>
        </row>
        <row r="228">
          <cell r="O228" t="str">
            <v>RCSP1Y</v>
          </cell>
          <cell r="P228">
            <v>18.739999999999998</v>
          </cell>
        </row>
        <row r="229">
          <cell r="O229" t="str">
            <v>RCSP2Y</v>
          </cell>
          <cell r="P229">
            <v>29.52</v>
          </cell>
        </row>
        <row r="230">
          <cell r="O230" t="str">
            <v>RCSP3Y</v>
          </cell>
          <cell r="P230">
            <v>40.799999999999997</v>
          </cell>
        </row>
        <row r="231">
          <cell r="O231" t="str">
            <v>RCSP4Y</v>
          </cell>
          <cell r="P231">
            <v>52.5</v>
          </cell>
        </row>
        <row r="232">
          <cell r="O232" t="str">
            <v>RCSP5Y</v>
          </cell>
          <cell r="P232">
            <v>64.180000000000007</v>
          </cell>
        </row>
        <row r="233">
          <cell r="O233" t="str">
            <v>RCSP6Y</v>
          </cell>
          <cell r="P233">
            <v>75.75</v>
          </cell>
        </row>
        <row r="234">
          <cell r="O234" t="str">
            <v>RCSP8Y</v>
          </cell>
          <cell r="P234">
            <v>98.53</v>
          </cell>
        </row>
        <row r="235">
          <cell r="O235" t="str">
            <v>RDEM15</v>
          </cell>
          <cell r="P235">
            <v>63.75</v>
          </cell>
        </row>
        <row r="236">
          <cell r="O236" t="str">
            <v>RDEM20</v>
          </cell>
          <cell r="P236">
            <v>63.75</v>
          </cell>
        </row>
        <row r="237">
          <cell r="O237" t="str">
            <v>RDEM30</v>
          </cell>
          <cell r="P237">
            <v>63.75</v>
          </cell>
        </row>
        <row r="238">
          <cell r="O238" t="str">
            <v>RDEM40</v>
          </cell>
          <cell r="P238">
            <v>63.75</v>
          </cell>
        </row>
        <row r="239">
          <cell r="O239" t="str">
            <v>RER15YD</v>
          </cell>
          <cell r="P239">
            <v>110.22</v>
          </cell>
        </row>
        <row r="240">
          <cell r="O240" t="str">
            <v>RER20YD</v>
          </cell>
          <cell r="P240">
            <v>110.22</v>
          </cell>
        </row>
        <row r="241">
          <cell r="O241" t="str">
            <v>RER30YD</v>
          </cell>
          <cell r="P241">
            <v>114.8</v>
          </cell>
        </row>
        <row r="242">
          <cell r="O242" t="str">
            <v>RER40YD</v>
          </cell>
          <cell r="P242">
            <v>114.8</v>
          </cell>
        </row>
        <row r="243">
          <cell r="O243" t="str">
            <v>RLIDCHG</v>
          </cell>
          <cell r="P243">
            <v>34.46</v>
          </cell>
        </row>
        <row r="244">
          <cell r="O244" t="str">
            <v>ROFOW</v>
          </cell>
          <cell r="P244">
            <v>4.84</v>
          </cell>
        </row>
        <row r="245">
          <cell r="O245" t="str">
            <v>RPLACE</v>
          </cell>
          <cell r="P245">
            <v>58.67</v>
          </cell>
        </row>
        <row r="246">
          <cell r="O246" t="str">
            <v>RRCALL</v>
          </cell>
          <cell r="P246">
            <v>4.99</v>
          </cell>
        </row>
        <row r="247">
          <cell r="O247" t="str">
            <v>RREXC</v>
          </cell>
          <cell r="P247">
            <v>3.75</v>
          </cell>
        </row>
        <row r="248">
          <cell r="O248" t="str">
            <v>RREXHEL</v>
          </cell>
          <cell r="P248">
            <v>3.75</v>
          </cell>
        </row>
        <row r="249">
          <cell r="O249" t="str">
            <v>RROFOWHEL</v>
          </cell>
          <cell r="P249">
            <v>4.84</v>
          </cell>
        </row>
        <row r="250">
          <cell r="O250" t="str">
            <v>RRTRIP</v>
          </cell>
          <cell r="P250">
            <v>10.71</v>
          </cell>
        </row>
        <row r="251">
          <cell r="O251" t="str">
            <v>RRTRIPHEL</v>
          </cell>
          <cell r="P251">
            <v>10.71</v>
          </cell>
        </row>
        <row r="252">
          <cell r="O252" t="str">
            <v>RRV15YD</v>
          </cell>
          <cell r="P252">
            <v>110.22</v>
          </cell>
        </row>
        <row r="253">
          <cell r="O253" t="str">
            <v>RRV20YD</v>
          </cell>
          <cell r="P253">
            <v>110.22</v>
          </cell>
        </row>
        <row r="254">
          <cell r="O254" t="str">
            <v>RRV30YD</v>
          </cell>
          <cell r="P254">
            <v>114.8</v>
          </cell>
        </row>
        <row r="255">
          <cell r="O255" t="str">
            <v>RRV40YD</v>
          </cell>
          <cell r="P255">
            <v>114.8</v>
          </cell>
        </row>
        <row r="256">
          <cell r="O256" t="str">
            <v>RSNP</v>
          </cell>
          <cell r="P256">
            <v>10.199999999999999</v>
          </cell>
        </row>
        <row r="257">
          <cell r="O257" t="str">
            <v>RSTANDBY</v>
          </cell>
          <cell r="P257">
            <v>97.5</v>
          </cell>
        </row>
        <row r="258">
          <cell r="O258" t="str">
            <v>SPDISCO</v>
          </cell>
          <cell r="P258">
            <v>9.1999999999999993</v>
          </cell>
        </row>
        <row r="259">
          <cell r="O259" t="str">
            <v>STANDBY</v>
          </cell>
          <cell r="P259">
            <v>97.5</v>
          </cell>
        </row>
        <row r="260">
          <cell r="O260" t="str">
            <v>TARP</v>
          </cell>
          <cell r="P260">
            <v>9.51</v>
          </cell>
        </row>
        <row r="261">
          <cell r="O261" t="str">
            <v>TRASH</v>
          </cell>
          <cell r="P261">
            <v>95.77</v>
          </cell>
        </row>
        <row r="262">
          <cell r="O262" t="str">
            <v>VACCESS</v>
          </cell>
          <cell r="P262">
            <v>6.45</v>
          </cell>
        </row>
        <row r="263">
          <cell r="O263" t="str">
            <v>VC15Y1W</v>
          </cell>
          <cell r="P263">
            <v>103.53</v>
          </cell>
        </row>
        <row r="264">
          <cell r="O264" t="str">
            <v>VC15Y2W</v>
          </cell>
          <cell r="P264">
            <v>207.06</v>
          </cell>
        </row>
        <row r="265">
          <cell r="O265" t="str">
            <v>VC15Y3W</v>
          </cell>
          <cell r="P265">
            <v>310.58999999999997</v>
          </cell>
        </row>
        <row r="266">
          <cell r="O266" t="str">
            <v>VC15Y4W</v>
          </cell>
          <cell r="P266">
            <v>414.12</v>
          </cell>
        </row>
        <row r="267">
          <cell r="O267" t="str">
            <v>VC15Y5W</v>
          </cell>
          <cell r="P267">
            <v>517.65</v>
          </cell>
        </row>
        <row r="268">
          <cell r="O268" t="str">
            <v>VC15Y6W</v>
          </cell>
          <cell r="P268">
            <v>621.17999999999995</v>
          </cell>
        </row>
        <row r="269">
          <cell r="O269" t="str">
            <v>VC15Y7W</v>
          </cell>
          <cell r="P269">
            <v>724.71</v>
          </cell>
        </row>
        <row r="270">
          <cell r="O270" t="str">
            <v>VC1Y1W</v>
          </cell>
          <cell r="P270">
            <v>76.77</v>
          </cell>
        </row>
        <row r="271">
          <cell r="O271" t="str">
            <v xml:space="preserve">VC1Y2W </v>
          </cell>
          <cell r="P271">
            <v>153.54</v>
          </cell>
        </row>
        <row r="272">
          <cell r="O272" t="str">
            <v>VC1Y3W</v>
          </cell>
          <cell r="P272">
            <v>230.31</v>
          </cell>
        </row>
        <row r="273">
          <cell r="O273" t="str">
            <v>VC1Y4W</v>
          </cell>
          <cell r="P273">
            <v>307.08</v>
          </cell>
        </row>
        <row r="274">
          <cell r="O274" t="str">
            <v>VC1Y5W</v>
          </cell>
          <cell r="P274">
            <v>383.85</v>
          </cell>
        </row>
        <row r="275">
          <cell r="O275" t="str">
            <v>VC1Y6W</v>
          </cell>
          <cell r="P275">
            <v>460.63</v>
          </cell>
        </row>
        <row r="276">
          <cell r="O276" t="str">
            <v>VC1Y7W</v>
          </cell>
          <cell r="P276">
            <v>537.4</v>
          </cell>
        </row>
        <row r="277">
          <cell r="O277" t="str">
            <v>VC2Y6W</v>
          </cell>
          <cell r="P277">
            <v>740.43</v>
          </cell>
        </row>
        <row r="278">
          <cell r="O278" t="str">
            <v>VC2Y7W</v>
          </cell>
          <cell r="P278">
            <v>863.83999999999992</v>
          </cell>
        </row>
        <row r="279">
          <cell r="O279" t="str">
            <v>VCA64CO</v>
          </cell>
          <cell r="P279">
            <v>26.59</v>
          </cell>
        </row>
        <row r="280">
          <cell r="O280" t="str">
            <v>VCA96W</v>
          </cell>
          <cell r="P280">
            <v>37.799999999999997</v>
          </cell>
        </row>
        <row r="281">
          <cell r="O281" t="str">
            <v>VCCMP2Y</v>
          </cell>
          <cell r="P281">
            <v>265.08</v>
          </cell>
        </row>
        <row r="282">
          <cell r="O282" t="str">
            <v>VCPLACE</v>
          </cell>
          <cell r="P282">
            <v>32.020000000000003</v>
          </cell>
        </row>
        <row r="283">
          <cell r="O283" t="str">
            <v>VCSP2YC</v>
          </cell>
          <cell r="P283">
            <v>62.239999999999995</v>
          </cell>
        </row>
        <row r="284">
          <cell r="O284" t="str">
            <v>VCSP3YC</v>
          </cell>
          <cell r="P284">
            <v>85.07</v>
          </cell>
        </row>
        <row r="285">
          <cell r="O285" t="str">
            <v>VCSP4YC</v>
          </cell>
          <cell r="P285">
            <v>108.93000000000002</v>
          </cell>
        </row>
        <row r="286">
          <cell r="O286" t="str">
            <v>VCSP6YC</v>
          </cell>
          <cell r="P286">
            <v>148.87</v>
          </cell>
        </row>
        <row r="287">
          <cell r="O287" t="str">
            <v>VDEM15</v>
          </cell>
          <cell r="P287">
            <v>63.75</v>
          </cell>
        </row>
        <row r="288">
          <cell r="O288" t="str">
            <v>VDEM20</v>
          </cell>
          <cell r="P288">
            <v>63.75</v>
          </cell>
        </row>
        <row r="289">
          <cell r="O289" t="str">
            <v>VDEM30</v>
          </cell>
          <cell r="P289">
            <v>63.75</v>
          </cell>
        </row>
        <row r="290">
          <cell r="O290" t="str">
            <v>VDEM40</v>
          </cell>
          <cell r="P290">
            <v>63.75</v>
          </cell>
        </row>
        <row r="291">
          <cell r="O291" t="str">
            <v>VDTIME</v>
          </cell>
          <cell r="P291">
            <v>1.6299999999999997</v>
          </cell>
        </row>
        <row r="292">
          <cell r="O292" t="str">
            <v>VERDB</v>
          </cell>
          <cell r="P292">
            <v>106.33</v>
          </cell>
        </row>
        <row r="293">
          <cell r="O293" t="str">
            <v>VHAUL15</v>
          </cell>
          <cell r="P293">
            <v>110.22</v>
          </cell>
        </row>
        <row r="294">
          <cell r="O294" t="str">
            <v>VHAUL15C</v>
          </cell>
          <cell r="P294">
            <v>112.51000000000002</v>
          </cell>
        </row>
        <row r="295">
          <cell r="O295" t="str">
            <v>VHAUL20</v>
          </cell>
          <cell r="P295">
            <v>110.22</v>
          </cell>
        </row>
        <row r="296">
          <cell r="O296" t="str">
            <v>VHAUL20C</v>
          </cell>
          <cell r="P296">
            <v>112.51000000000002</v>
          </cell>
        </row>
        <row r="297">
          <cell r="O297" t="str">
            <v>VHAUL25C</v>
          </cell>
          <cell r="P297">
            <v>126.3</v>
          </cell>
        </row>
        <row r="298">
          <cell r="O298" t="str">
            <v>VHAUL30</v>
          </cell>
          <cell r="P298">
            <v>114.8</v>
          </cell>
        </row>
        <row r="299">
          <cell r="O299" t="str">
            <v>VHAUL30C</v>
          </cell>
          <cell r="P299">
            <v>126.3</v>
          </cell>
        </row>
        <row r="300">
          <cell r="O300" t="str">
            <v>VHAUL40</v>
          </cell>
          <cell r="P300">
            <v>114.8</v>
          </cell>
        </row>
        <row r="301">
          <cell r="O301" t="str">
            <v>VHAUL40C</v>
          </cell>
          <cell r="P301">
            <v>126.3</v>
          </cell>
        </row>
        <row r="302">
          <cell r="O302" t="str">
            <v>VLIDCHG</v>
          </cell>
          <cell r="P302">
            <v>34.46</v>
          </cell>
        </row>
        <row r="303">
          <cell r="O303" t="str">
            <v>VLOCK</v>
          </cell>
          <cell r="P303">
            <v>6.45</v>
          </cell>
        </row>
        <row r="304">
          <cell r="O304" t="str">
            <v>VMF32CAN</v>
          </cell>
          <cell r="P304">
            <v>12.47</v>
          </cell>
        </row>
        <row r="305">
          <cell r="O305" t="str">
            <v>VPLACE</v>
          </cell>
          <cell r="P305">
            <v>58.67</v>
          </cell>
        </row>
        <row r="306">
          <cell r="O306" t="str">
            <v>VRA20EOW</v>
          </cell>
          <cell r="P306">
            <v>16</v>
          </cell>
        </row>
        <row r="307">
          <cell r="O307" t="str">
            <v>VRA20W</v>
          </cell>
          <cell r="P307">
            <v>21.36</v>
          </cell>
        </row>
        <row r="308">
          <cell r="O308" t="str">
            <v>VRA32EOW</v>
          </cell>
          <cell r="P308">
            <v>18.440000000000001</v>
          </cell>
        </row>
        <row r="309">
          <cell r="O309" t="str">
            <v>VRA32MO</v>
          </cell>
          <cell r="P309">
            <v>9.98</v>
          </cell>
        </row>
        <row r="310">
          <cell r="O310" t="str">
            <v>VRA32OC</v>
          </cell>
          <cell r="P310">
            <v>4.99</v>
          </cell>
        </row>
        <row r="311">
          <cell r="O311" t="str">
            <v>VRA32W</v>
          </cell>
          <cell r="P311">
            <v>27.36</v>
          </cell>
        </row>
        <row r="312">
          <cell r="O312" t="str">
            <v>VRA64EOW</v>
          </cell>
          <cell r="P312">
            <v>36.880000000000003</v>
          </cell>
        </row>
        <row r="313">
          <cell r="O313" t="str">
            <v>VRA64W</v>
          </cell>
          <cell r="P313">
            <v>39.86</v>
          </cell>
        </row>
        <row r="314">
          <cell r="O314" t="str">
            <v>VRA64W2</v>
          </cell>
          <cell r="P314">
            <v>73.459999999999994</v>
          </cell>
        </row>
        <row r="315">
          <cell r="O315" t="str">
            <v>VRA96W</v>
          </cell>
          <cell r="P315">
            <v>59.08</v>
          </cell>
        </row>
        <row r="316">
          <cell r="O316" t="str">
            <v>VRCOOFOW</v>
          </cell>
          <cell r="P316">
            <v>5.16</v>
          </cell>
        </row>
        <row r="317">
          <cell r="O317" t="str">
            <v>VRVDB</v>
          </cell>
          <cell r="P317">
            <v>56.6</v>
          </cell>
        </row>
        <row r="318">
          <cell r="O318" t="str">
            <v>WADEM20</v>
          </cell>
          <cell r="P318">
            <v>63.75</v>
          </cell>
        </row>
        <row r="319">
          <cell r="O319" t="str">
            <v>WADEM30</v>
          </cell>
          <cell r="P319">
            <v>63.75</v>
          </cell>
        </row>
        <row r="320">
          <cell r="O320" t="str">
            <v>WADEM40</v>
          </cell>
          <cell r="P320">
            <v>63.75</v>
          </cell>
        </row>
        <row r="321">
          <cell r="O321" t="str">
            <v>WADEMLID30</v>
          </cell>
          <cell r="P321">
            <v>98.21</v>
          </cell>
        </row>
        <row r="322">
          <cell r="O322" t="str">
            <v>WAHAUL20</v>
          </cell>
          <cell r="P322">
            <v>110.22</v>
          </cell>
        </row>
        <row r="323">
          <cell r="O323" t="str">
            <v>WAHAUL30</v>
          </cell>
          <cell r="P323">
            <v>114.8</v>
          </cell>
        </row>
        <row r="324">
          <cell r="O324" t="str">
            <v>WAHAUL40</v>
          </cell>
          <cell r="P324">
            <v>114.8</v>
          </cell>
        </row>
        <row r="325">
          <cell r="O325" t="str">
            <v>WAMISC</v>
          </cell>
          <cell r="P325">
            <v>97.5</v>
          </cell>
        </row>
        <row r="326">
          <cell r="O326" t="str">
            <v>WBCHAIR</v>
          </cell>
          <cell r="P326">
            <v>16.12</v>
          </cell>
        </row>
        <row r="327">
          <cell r="O327" t="str">
            <v>WBDRYER</v>
          </cell>
          <cell r="P327">
            <v>5.75</v>
          </cell>
        </row>
        <row r="328">
          <cell r="O328" t="str">
            <v>WBMATT</v>
          </cell>
          <cell r="P328">
            <v>16.12</v>
          </cell>
        </row>
        <row r="329">
          <cell r="O329" t="str">
            <v>WBMISC</v>
          </cell>
          <cell r="P329">
            <v>16.12</v>
          </cell>
        </row>
        <row r="330">
          <cell r="O330" t="str">
            <v>WBREFRIGE</v>
          </cell>
          <cell r="P330">
            <v>20</v>
          </cell>
        </row>
        <row r="331">
          <cell r="O331" t="str">
            <v>WBSOFA</v>
          </cell>
          <cell r="P331">
            <v>16.12</v>
          </cell>
        </row>
        <row r="332">
          <cell r="O332" t="str">
            <v>WBSTOVE</v>
          </cell>
          <cell r="P332">
            <v>5.75</v>
          </cell>
        </row>
        <row r="333">
          <cell r="O333" t="str">
            <v>WBTIME</v>
          </cell>
          <cell r="P333">
            <v>1.03</v>
          </cell>
        </row>
        <row r="334">
          <cell r="O334" t="str">
            <v>WBWASHER</v>
          </cell>
          <cell r="P334">
            <v>5.75</v>
          </cell>
        </row>
        <row r="335">
          <cell r="O335" t="str">
            <v>WBWTRHTR</v>
          </cell>
          <cell r="P335">
            <v>5.75</v>
          </cell>
        </row>
        <row r="336">
          <cell r="O336" t="str">
            <v>WCPLACE</v>
          </cell>
          <cell r="P336">
            <v>32.020000000000003</v>
          </cell>
        </row>
        <row r="337">
          <cell r="O337" t="str">
            <v>WCTIRE</v>
          </cell>
          <cell r="P337">
            <v>2.35</v>
          </cell>
        </row>
        <row r="338">
          <cell r="O338" t="str">
            <v>WCTIRE/RIM</v>
          </cell>
          <cell r="P338">
            <v>4.6900000000000004</v>
          </cell>
        </row>
        <row r="339">
          <cell r="O339" t="str">
            <v>WTTIRE</v>
          </cell>
          <cell r="P339">
            <v>9.3800000000000008</v>
          </cell>
        </row>
        <row r="340">
          <cell r="O340" t="str">
            <v>WTTIRE/RIM</v>
          </cell>
          <cell r="P340">
            <v>18.77</v>
          </cell>
        </row>
        <row r="341">
          <cell r="O341" t="str">
            <v>XPLACE</v>
          </cell>
          <cell r="P341">
            <v>56.6</v>
          </cell>
        </row>
        <row r="342">
          <cell r="O342" t="str">
            <v>(blank)</v>
          </cell>
        </row>
        <row r="343">
          <cell r="O343" t="str">
            <v>Grand Total</v>
          </cell>
          <cell r="P343">
            <v>213.16772426249085</v>
          </cell>
        </row>
      </sheetData>
      <sheetData sheetId="4"/>
      <sheetData sheetId="5"/>
      <sheetData sheetId="6"/>
      <sheetData sheetId="7"/>
      <sheetData sheetId="8"/>
      <sheetData sheetId="9"/>
      <sheetData sheetId="10"/>
      <sheetData sheetId="11"/>
      <sheetData sheetId="12"/>
      <sheetData sheetId="13"/>
      <sheetData sheetId="14"/>
      <sheetData sheetId="15">
        <row r="189">
          <cell r="R189">
            <v>10297761.935000002</v>
          </cell>
        </row>
      </sheetData>
      <sheetData sheetId="16">
        <row r="2">
          <cell r="A2" t="str">
            <v>BILL AREA</v>
          </cell>
          <cell r="B2" t="str">
            <v>(Multiple Items)</v>
          </cell>
        </row>
        <row r="4">
          <cell r="C4" t="str">
            <v>Values</v>
          </cell>
        </row>
        <row r="5">
          <cell r="A5" t="str">
            <v>Row Labels</v>
          </cell>
          <cell r="B5" t="str">
            <v>SERVICE CODE DESCRIPTION</v>
          </cell>
          <cell r="C5" t="str">
            <v>Sum of 1</v>
          </cell>
          <cell r="D5" t="str">
            <v>Sum of 2</v>
          </cell>
          <cell r="E5" t="str">
            <v>Sum of 3</v>
          </cell>
          <cell r="F5" t="str">
            <v>Sum of 4</v>
          </cell>
          <cell r="G5" t="str">
            <v>Sum of 5</v>
          </cell>
          <cell r="H5" t="str">
            <v>Sum of 6</v>
          </cell>
          <cell r="I5" t="str">
            <v>Sum of 7</v>
          </cell>
          <cell r="J5" t="str">
            <v>Sum of 8</v>
          </cell>
          <cell r="K5" t="str">
            <v>Sum of 9</v>
          </cell>
          <cell r="L5" t="str">
            <v>Sum of 10</v>
          </cell>
          <cell r="M5" t="str">
            <v>Sum of 11</v>
          </cell>
          <cell r="N5" t="str">
            <v>Sum of 12</v>
          </cell>
        </row>
        <row r="6">
          <cell r="A6" t="str">
            <v>ACCOUNT ADJUSTMENTS</v>
          </cell>
          <cell r="C6">
            <v>-199.15999999999997</v>
          </cell>
          <cell r="D6">
            <v>-10.100000000000023</v>
          </cell>
          <cell r="E6">
            <v>-119.78000000000003</v>
          </cell>
          <cell r="F6">
            <v>-1111.6600000000001</v>
          </cell>
          <cell r="G6">
            <v>1634.59</v>
          </cell>
          <cell r="H6">
            <v>-945.00999999999988</v>
          </cell>
          <cell r="I6">
            <v>-167.14999999999992</v>
          </cell>
          <cell r="J6">
            <v>77.920000000000016</v>
          </cell>
          <cell r="K6">
            <v>3010.5500000000006</v>
          </cell>
          <cell r="L6">
            <v>445.88999999999965</v>
          </cell>
          <cell r="M6">
            <v>-1210.67</v>
          </cell>
          <cell r="N6">
            <v>3428.86</v>
          </cell>
        </row>
        <row r="7">
          <cell r="A7" t="str">
            <v>ADJ</v>
          </cell>
          <cell r="B7" t="str">
            <v>ADJUST BALANCE</v>
          </cell>
          <cell r="C7">
            <v>1.33</v>
          </cell>
          <cell r="D7">
            <v>4.6199999999999992</v>
          </cell>
          <cell r="E7">
            <v>-185.51</v>
          </cell>
          <cell r="F7">
            <v>-109.39999999999999</v>
          </cell>
          <cell r="G7">
            <v>-35.26</v>
          </cell>
          <cell r="H7">
            <v>-2.7800000000000002</v>
          </cell>
          <cell r="I7">
            <v>-0.18</v>
          </cell>
          <cell r="J7">
            <v>-21.34</v>
          </cell>
          <cell r="K7">
            <v>-0.95</v>
          </cell>
          <cell r="L7">
            <v>-1.4400000000000004</v>
          </cell>
          <cell r="M7">
            <v>-24.240000000000002</v>
          </cell>
          <cell r="N7">
            <v>-3.13</v>
          </cell>
        </row>
        <row r="8">
          <cell r="A8" t="str">
            <v>GWC</v>
          </cell>
          <cell r="B8" t="str">
            <v>GOODWILL CREDIT</v>
          </cell>
          <cell r="C8">
            <v>-505</v>
          </cell>
          <cell r="D8">
            <v>-241.89</v>
          </cell>
          <cell r="E8">
            <v>-402.12</v>
          </cell>
          <cell r="F8">
            <v>-298.36</v>
          </cell>
          <cell r="G8">
            <v>-766.81</v>
          </cell>
          <cell r="H8">
            <v>-524.48</v>
          </cell>
          <cell r="I8">
            <v>-624.48</v>
          </cell>
          <cell r="J8">
            <v>-143</v>
          </cell>
          <cell r="K8">
            <v>-240</v>
          </cell>
          <cell r="L8">
            <v>-569.16000000000008</v>
          </cell>
          <cell r="M8">
            <v>-464</v>
          </cell>
          <cell r="N8">
            <v>-249.49</v>
          </cell>
        </row>
        <row r="9">
          <cell r="A9" t="str">
            <v>MM</v>
          </cell>
          <cell r="B9" t="str">
            <v>TRANSFER PAYMENT</v>
          </cell>
          <cell r="C9">
            <v>204.51000000000005</v>
          </cell>
          <cell r="D9">
            <v>177.16999999999996</v>
          </cell>
          <cell r="E9">
            <v>560.91999999999996</v>
          </cell>
          <cell r="F9">
            <v>-731.83</v>
          </cell>
          <cell r="G9">
            <v>2643.16</v>
          </cell>
          <cell r="H9">
            <v>-349.58999999999992</v>
          </cell>
          <cell r="I9">
            <v>493.56000000000006</v>
          </cell>
          <cell r="J9">
            <v>553.06000000000006</v>
          </cell>
          <cell r="K9">
            <v>3246.5000000000005</v>
          </cell>
          <cell r="L9">
            <v>1016.4899999999998</v>
          </cell>
          <cell r="M9">
            <v>117.65999999999995</v>
          </cell>
          <cell r="N9">
            <v>3727.62</v>
          </cell>
        </row>
        <row r="10">
          <cell r="A10" t="str">
            <v>PRICEADJ</v>
          </cell>
          <cell r="B10" t="str">
            <v>COMMODITY PRICE ADJ</v>
          </cell>
          <cell r="C10">
            <v>0</v>
          </cell>
          <cell r="D10">
            <v>0</v>
          </cell>
          <cell r="E10">
            <v>2.68</v>
          </cell>
          <cell r="F10">
            <v>2.93</v>
          </cell>
          <cell r="G10">
            <v>0</v>
          </cell>
          <cell r="H10">
            <v>0</v>
          </cell>
          <cell r="I10">
            <v>0</v>
          </cell>
          <cell r="J10">
            <v>0</v>
          </cell>
          <cell r="K10">
            <v>0</v>
          </cell>
          <cell r="L10">
            <v>0</v>
          </cell>
          <cell r="M10">
            <v>9.43</v>
          </cell>
          <cell r="N10">
            <v>0</v>
          </cell>
        </row>
        <row r="11">
          <cell r="A11" t="str">
            <v>DAMAGE</v>
          </cell>
          <cell r="B11" t="str">
            <v>PROPERTY DAMAGE</v>
          </cell>
          <cell r="C11">
            <v>0</v>
          </cell>
          <cell r="D11">
            <v>0</v>
          </cell>
          <cell r="E11">
            <v>-245.75</v>
          </cell>
          <cell r="F11">
            <v>0</v>
          </cell>
          <cell r="G11">
            <v>-331.5</v>
          </cell>
          <cell r="H11">
            <v>-118.16</v>
          </cell>
          <cell r="I11">
            <v>-136.05000000000001</v>
          </cell>
          <cell r="J11">
            <v>-385.8</v>
          </cell>
          <cell r="K11">
            <v>-120</v>
          </cell>
          <cell r="L11">
            <v>-150</v>
          </cell>
          <cell r="M11">
            <v>-924.52</v>
          </cell>
          <cell r="N11">
            <v>-171.14</v>
          </cell>
        </row>
        <row r="12">
          <cell r="A12" t="str">
            <v>RETCKC</v>
          </cell>
          <cell r="B12" t="str">
            <v>RETURNED CHECK CHARGE</v>
          </cell>
          <cell r="C12">
            <v>100</v>
          </cell>
          <cell r="D12">
            <v>50</v>
          </cell>
          <cell r="E12">
            <v>150</v>
          </cell>
          <cell r="F12">
            <v>25</v>
          </cell>
          <cell r="G12">
            <v>125</v>
          </cell>
          <cell r="H12">
            <v>50</v>
          </cell>
          <cell r="I12">
            <v>100</v>
          </cell>
          <cell r="J12">
            <v>75</v>
          </cell>
          <cell r="K12">
            <v>125</v>
          </cell>
          <cell r="L12">
            <v>150</v>
          </cell>
          <cell r="M12">
            <v>75</v>
          </cell>
          <cell r="N12">
            <v>125</v>
          </cell>
        </row>
        <row r="13">
          <cell r="A13" t="str">
            <v>ACCOUNTING</v>
          </cell>
          <cell r="C13">
            <v>1773.96</v>
          </cell>
          <cell r="D13">
            <v>6213.12</v>
          </cell>
          <cell r="E13">
            <v>2347.2099999999996</v>
          </cell>
          <cell r="F13">
            <v>5823.26</v>
          </cell>
          <cell r="G13">
            <v>2085.1499999999996</v>
          </cell>
          <cell r="H13">
            <v>7104.5899999999992</v>
          </cell>
          <cell r="I13">
            <v>2303.8900000000003</v>
          </cell>
          <cell r="J13">
            <v>7201.96</v>
          </cell>
          <cell r="K13">
            <v>2312.65</v>
          </cell>
          <cell r="L13">
            <v>6408.5099999999993</v>
          </cell>
          <cell r="M13">
            <v>2712.48</v>
          </cell>
          <cell r="N13">
            <v>6092.83</v>
          </cell>
        </row>
        <row r="14">
          <cell r="A14" t="str">
            <v>FINCHG</v>
          </cell>
          <cell r="B14" t="str">
            <v>FINANCE CHARGE</v>
          </cell>
          <cell r="C14">
            <v>1773.96</v>
          </cell>
          <cell r="D14">
            <v>6213.12</v>
          </cell>
          <cell r="E14">
            <v>2347.2099999999996</v>
          </cell>
          <cell r="F14">
            <v>5823.26</v>
          </cell>
          <cell r="G14">
            <v>2085.1499999999996</v>
          </cell>
          <cell r="H14">
            <v>7104.5899999999992</v>
          </cell>
          <cell r="I14">
            <v>2303.8900000000003</v>
          </cell>
          <cell r="J14">
            <v>7201.96</v>
          </cell>
          <cell r="K14">
            <v>2312.65</v>
          </cell>
          <cell r="L14">
            <v>6408.5099999999993</v>
          </cell>
          <cell r="M14">
            <v>2712.48</v>
          </cell>
          <cell r="N14">
            <v>6092.83</v>
          </cell>
        </row>
        <row r="15">
          <cell r="A15" t="str">
            <v>COMMERCIAL</v>
          </cell>
          <cell r="C15">
            <v>518343.31</v>
          </cell>
          <cell r="D15">
            <v>513168.44000000018</v>
          </cell>
          <cell r="E15">
            <v>522619.13999999978</v>
          </cell>
          <cell r="F15">
            <v>525069.53000000014</v>
          </cell>
          <cell r="G15">
            <v>534506.98</v>
          </cell>
          <cell r="H15">
            <v>541414.61000000022</v>
          </cell>
          <cell r="I15">
            <v>543363.56999999972</v>
          </cell>
          <cell r="J15">
            <v>549216.10999999975</v>
          </cell>
          <cell r="K15">
            <v>541302.64000000013</v>
          </cell>
          <cell r="L15">
            <v>536407.62999999977</v>
          </cell>
          <cell r="M15">
            <v>533978.14000000013</v>
          </cell>
          <cell r="N15">
            <v>534027.74000000022</v>
          </cell>
        </row>
        <row r="16">
          <cell r="A16" t="str">
            <v>CACCESS</v>
          </cell>
          <cell r="B16" t="str">
            <v>ACCESS CHARGE - PER MTH</v>
          </cell>
          <cell r="C16">
            <v>4624.130000000001</v>
          </cell>
          <cell r="D16">
            <v>4656.3900000000003</v>
          </cell>
          <cell r="E16">
            <v>4695.12</v>
          </cell>
          <cell r="F16">
            <v>4750.08</v>
          </cell>
          <cell r="G16">
            <v>4730.4699999999993</v>
          </cell>
          <cell r="H16">
            <v>4749.6900000000005</v>
          </cell>
          <cell r="I16">
            <v>4556.18</v>
          </cell>
          <cell r="J16">
            <v>4649.87</v>
          </cell>
          <cell r="K16">
            <v>4621.05</v>
          </cell>
          <cell r="L16">
            <v>4689.0500000000011</v>
          </cell>
          <cell r="M16">
            <v>4590.55</v>
          </cell>
          <cell r="N16">
            <v>4744.1400000000003</v>
          </cell>
        </row>
        <row r="17">
          <cell r="A17" t="str">
            <v>CACCESSEOW</v>
          </cell>
          <cell r="B17" t="str">
            <v>EOW MONTHLY ACCESS CHARGE</v>
          </cell>
          <cell r="C17">
            <v>298.79000000000002</v>
          </cell>
          <cell r="D17">
            <v>303.62</v>
          </cell>
          <cell r="E17">
            <v>298.78999999999996</v>
          </cell>
          <cell r="F17">
            <v>294.75</v>
          </cell>
          <cell r="G17">
            <v>290.71000000000004</v>
          </cell>
          <cell r="H17">
            <v>279.39999999999998</v>
          </cell>
          <cell r="I17">
            <v>278.59999999999997</v>
          </cell>
          <cell r="J17">
            <v>284.23999999999995</v>
          </cell>
          <cell r="K17">
            <v>285.86</v>
          </cell>
          <cell r="L17">
            <v>284.25</v>
          </cell>
          <cell r="M17">
            <v>281.01</v>
          </cell>
          <cell r="N17">
            <v>281.02</v>
          </cell>
        </row>
        <row r="18">
          <cell r="A18" t="str">
            <v>CC15Y1W</v>
          </cell>
          <cell r="B18" t="str">
            <v>1.5YD CONT 1X WEEKLY</v>
          </cell>
          <cell r="C18">
            <v>11621.25</v>
          </cell>
          <cell r="D18">
            <v>12009.49</v>
          </cell>
          <cell r="E18">
            <v>12087.140000000001</v>
          </cell>
          <cell r="F18">
            <v>12320.070000000002</v>
          </cell>
          <cell r="G18">
            <v>12527.13</v>
          </cell>
          <cell r="H18">
            <v>12941.26</v>
          </cell>
          <cell r="I18">
            <v>13018.9</v>
          </cell>
          <cell r="J18">
            <v>13122.44</v>
          </cell>
          <cell r="K18">
            <v>12371.85</v>
          </cell>
          <cell r="L18">
            <v>12449.48</v>
          </cell>
          <cell r="M18">
            <v>12216.539999999999</v>
          </cell>
          <cell r="N18">
            <v>12320.07</v>
          </cell>
        </row>
        <row r="19">
          <cell r="A19" t="str">
            <v>CC15Y2W</v>
          </cell>
          <cell r="B19" t="str">
            <v>1.5YD CONT 2X WEEKLY</v>
          </cell>
          <cell r="C19">
            <v>414.12</v>
          </cell>
          <cell r="D19">
            <v>414.12</v>
          </cell>
          <cell r="E19">
            <v>414.12</v>
          </cell>
          <cell r="F19">
            <v>414.12</v>
          </cell>
          <cell r="G19">
            <v>414.12</v>
          </cell>
          <cell r="H19">
            <v>414.12</v>
          </cell>
          <cell r="I19">
            <v>414.12</v>
          </cell>
          <cell r="J19">
            <v>414.12</v>
          </cell>
          <cell r="K19">
            <v>414.12</v>
          </cell>
          <cell r="L19">
            <v>414.12</v>
          </cell>
          <cell r="M19">
            <v>414.12</v>
          </cell>
          <cell r="N19">
            <v>414.12</v>
          </cell>
        </row>
        <row r="20">
          <cell r="A20" t="str">
            <v>CC15YEOW</v>
          </cell>
          <cell r="B20" t="str">
            <v>1.5YD CONTAINER EOW</v>
          </cell>
          <cell r="C20">
            <v>8819.6</v>
          </cell>
          <cell r="D20">
            <v>8845.5400000000009</v>
          </cell>
          <cell r="E20">
            <v>8897.4199999999983</v>
          </cell>
          <cell r="F20">
            <v>8897.42</v>
          </cell>
          <cell r="G20">
            <v>8923.3599999999988</v>
          </cell>
          <cell r="H20">
            <v>8949.2999999999993</v>
          </cell>
          <cell r="I20">
            <v>8923.36</v>
          </cell>
          <cell r="J20">
            <v>8897.42</v>
          </cell>
          <cell r="K20">
            <v>8949.3000000000011</v>
          </cell>
          <cell r="L20">
            <v>9208.7000000000007</v>
          </cell>
          <cell r="M20">
            <v>9312.4600000000009</v>
          </cell>
          <cell r="N20">
            <v>9260.58</v>
          </cell>
        </row>
        <row r="21">
          <cell r="A21" t="str">
            <v>CC15YPR</v>
          </cell>
          <cell r="B21" t="str">
            <v>PERM CONT RENT 1.5YD</v>
          </cell>
          <cell r="C21">
            <v>3897.48</v>
          </cell>
          <cell r="D21">
            <v>3981.1600000000003</v>
          </cell>
          <cell r="E21">
            <v>3993.87</v>
          </cell>
          <cell r="F21">
            <v>4008.21</v>
          </cell>
          <cell r="G21">
            <v>4036.18</v>
          </cell>
          <cell r="H21">
            <v>4133.2599999999993</v>
          </cell>
          <cell r="I21">
            <v>4118.24</v>
          </cell>
          <cell r="J21">
            <v>4144.13</v>
          </cell>
          <cell r="K21">
            <v>4019.75</v>
          </cell>
          <cell r="L21">
            <v>4108.75</v>
          </cell>
          <cell r="M21">
            <v>4116.8499999999995</v>
          </cell>
          <cell r="N21">
            <v>4136.5</v>
          </cell>
        </row>
        <row r="22">
          <cell r="A22" t="str">
            <v>CC15YTR</v>
          </cell>
          <cell r="B22" t="str">
            <v>TEMP CONT RENT 1.5YD</v>
          </cell>
          <cell r="C22">
            <v>38.840000000000003</v>
          </cell>
          <cell r="D22">
            <v>32.36</v>
          </cell>
          <cell r="E22">
            <v>61.03</v>
          </cell>
          <cell r="F22">
            <v>65.650000000000006</v>
          </cell>
          <cell r="G22">
            <v>75.83</v>
          </cell>
          <cell r="H22">
            <v>71.67</v>
          </cell>
          <cell r="I22">
            <v>116.98</v>
          </cell>
          <cell r="J22">
            <v>116.50999999999999</v>
          </cell>
          <cell r="K22">
            <v>155.82</v>
          </cell>
          <cell r="L22">
            <v>113.28</v>
          </cell>
          <cell r="M22">
            <v>76.75</v>
          </cell>
          <cell r="N22">
            <v>77.67</v>
          </cell>
        </row>
        <row r="23">
          <cell r="A23" t="str">
            <v>CC1Y1W</v>
          </cell>
          <cell r="B23" t="str">
            <v>1YD CONT 1X WEEKLY</v>
          </cell>
          <cell r="C23">
            <v>26581.64</v>
          </cell>
          <cell r="D23">
            <v>26581.610000000004</v>
          </cell>
          <cell r="E23">
            <v>26773.550000000003</v>
          </cell>
          <cell r="F23">
            <v>27176.560000000001</v>
          </cell>
          <cell r="G23">
            <v>28673.58</v>
          </cell>
          <cell r="H23">
            <v>29805.96</v>
          </cell>
          <cell r="I23">
            <v>27598.839999999997</v>
          </cell>
          <cell r="J23">
            <v>27522.059999999998</v>
          </cell>
          <cell r="K23">
            <v>29959.5</v>
          </cell>
          <cell r="L23">
            <v>26927.079999999994</v>
          </cell>
          <cell r="M23">
            <v>26408.89</v>
          </cell>
          <cell r="N23">
            <v>25698.78</v>
          </cell>
        </row>
        <row r="24">
          <cell r="A24" t="str">
            <v>CC1Y2W</v>
          </cell>
          <cell r="B24" t="str">
            <v>1YD CONT 2X WEEKLY</v>
          </cell>
          <cell r="C24">
            <v>460.62</v>
          </cell>
          <cell r="D24">
            <v>460.62</v>
          </cell>
          <cell r="E24">
            <v>460.62</v>
          </cell>
          <cell r="F24">
            <v>460.62</v>
          </cell>
          <cell r="G24">
            <v>460.62</v>
          </cell>
          <cell r="H24">
            <v>460.62</v>
          </cell>
          <cell r="I24">
            <v>5680.98</v>
          </cell>
          <cell r="J24">
            <v>5680.98</v>
          </cell>
          <cell r="K24">
            <v>614.16</v>
          </cell>
          <cell r="L24">
            <v>614.16</v>
          </cell>
          <cell r="M24">
            <v>614.16</v>
          </cell>
          <cell r="N24">
            <v>614.16</v>
          </cell>
        </row>
        <row r="25">
          <cell r="A25" t="str">
            <v>CC1YEOW</v>
          </cell>
          <cell r="B25" t="str">
            <v>1YD CONTAINER EOW</v>
          </cell>
          <cell r="C25">
            <v>28180.340000000004</v>
          </cell>
          <cell r="D25">
            <v>28083.509999999995</v>
          </cell>
          <cell r="E25">
            <v>27940.33</v>
          </cell>
          <cell r="F25">
            <v>27977.34</v>
          </cell>
          <cell r="G25">
            <v>27736.93</v>
          </cell>
          <cell r="H25">
            <v>27573.440000000002</v>
          </cell>
          <cell r="I25">
            <v>27506.100000000002</v>
          </cell>
          <cell r="J25">
            <v>27631.119999999999</v>
          </cell>
          <cell r="K25">
            <v>27583.010000000002</v>
          </cell>
          <cell r="L25">
            <v>27525.360000000001</v>
          </cell>
          <cell r="M25">
            <v>27698.46</v>
          </cell>
          <cell r="N25">
            <v>27736.92</v>
          </cell>
        </row>
        <row r="26">
          <cell r="A26" t="str">
            <v>CC1YOC</v>
          </cell>
          <cell r="B26" t="str">
            <v>1YD CONT ON CALL RENTAL</v>
          </cell>
          <cell r="C26">
            <v>12.27</v>
          </cell>
          <cell r="D26">
            <v>12.27</v>
          </cell>
          <cell r="E26">
            <v>12.27</v>
          </cell>
          <cell r="F26">
            <v>12.27</v>
          </cell>
          <cell r="G26">
            <v>12.27</v>
          </cell>
          <cell r="H26">
            <v>0</v>
          </cell>
          <cell r="I26">
            <v>0</v>
          </cell>
          <cell r="J26">
            <v>0</v>
          </cell>
          <cell r="K26">
            <v>0</v>
          </cell>
          <cell r="L26">
            <v>12.27</v>
          </cell>
          <cell r="M26">
            <v>12.27</v>
          </cell>
          <cell r="N26">
            <v>12.27</v>
          </cell>
        </row>
        <row r="27">
          <cell r="A27" t="str">
            <v>CC1YPR</v>
          </cell>
          <cell r="B27" t="str">
            <v>PERM CONT RENT 1YD</v>
          </cell>
          <cell r="C27">
            <v>13166.97</v>
          </cell>
          <cell r="D27">
            <v>13182.48</v>
          </cell>
          <cell r="E27">
            <v>13159.609999999999</v>
          </cell>
          <cell r="F27">
            <v>13159.809999999998</v>
          </cell>
          <cell r="G27">
            <v>13355.33</v>
          </cell>
          <cell r="H27">
            <v>13403.550000000001</v>
          </cell>
          <cell r="I27">
            <v>13539.98</v>
          </cell>
          <cell r="J27">
            <v>13559.89</v>
          </cell>
          <cell r="K27">
            <v>13524.009999999998</v>
          </cell>
          <cell r="L27">
            <v>12887.82</v>
          </cell>
          <cell r="M27">
            <v>12967.76</v>
          </cell>
          <cell r="N27">
            <v>12866.94</v>
          </cell>
        </row>
        <row r="28">
          <cell r="A28" t="str">
            <v>CC1YTR</v>
          </cell>
          <cell r="B28" t="str">
            <v>TEMP CONT RENT 1YD</v>
          </cell>
          <cell r="C28">
            <v>22.09</v>
          </cell>
          <cell r="D28">
            <v>4.38</v>
          </cell>
          <cell r="E28">
            <v>14.73</v>
          </cell>
          <cell r="F28">
            <v>42.95</v>
          </cell>
          <cell r="G28">
            <v>73.209999999999994</v>
          </cell>
          <cell r="H28">
            <v>51.13</v>
          </cell>
          <cell r="I28">
            <v>58.49</v>
          </cell>
          <cell r="J28">
            <v>70.349999999999994</v>
          </cell>
          <cell r="K28">
            <v>80.570000000000007</v>
          </cell>
          <cell r="L28">
            <v>56.849999999999994</v>
          </cell>
          <cell r="M28">
            <v>47.04</v>
          </cell>
          <cell r="N28">
            <v>54.81</v>
          </cell>
        </row>
        <row r="29">
          <cell r="A29" t="str">
            <v>CC2Y1W</v>
          </cell>
          <cell r="B29" t="str">
            <v>2YD CONT 1X WEEKLY</v>
          </cell>
          <cell r="C29">
            <v>51229.060000000005</v>
          </cell>
          <cell r="D29">
            <v>51444.99</v>
          </cell>
          <cell r="E29">
            <v>51876.95</v>
          </cell>
          <cell r="F29">
            <v>53450.38</v>
          </cell>
          <cell r="G29">
            <v>53974.819999999992</v>
          </cell>
          <cell r="H29">
            <v>57060.160000000011</v>
          </cell>
          <cell r="I29">
            <v>53499.180000000008</v>
          </cell>
          <cell r="J29">
            <v>54406.859999999993</v>
          </cell>
          <cell r="K29">
            <v>58510.209999999992</v>
          </cell>
          <cell r="L29">
            <v>56072.530000000006</v>
          </cell>
          <cell r="M29">
            <v>53825.87</v>
          </cell>
          <cell r="N29">
            <v>52021.340000000004</v>
          </cell>
        </row>
        <row r="30">
          <cell r="A30" t="str">
            <v>CC2Y2W</v>
          </cell>
          <cell r="B30" t="str">
            <v>2YD CONT 2X WEEKLY</v>
          </cell>
          <cell r="C30">
            <v>10565.03</v>
          </cell>
          <cell r="D30">
            <v>10811.84</v>
          </cell>
          <cell r="E30">
            <v>10811.84</v>
          </cell>
          <cell r="F30">
            <v>10811.84</v>
          </cell>
          <cell r="G30">
            <v>14514.04</v>
          </cell>
          <cell r="H30">
            <v>15501.23</v>
          </cell>
          <cell r="I30">
            <v>23429.989999999998</v>
          </cell>
          <cell r="J30">
            <v>22905.53</v>
          </cell>
          <cell r="K30">
            <v>15686.38</v>
          </cell>
          <cell r="L30">
            <v>11058.649999999998</v>
          </cell>
          <cell r="M30">
            <v>11106.449999999999</v>
          </cell>
          <cell r="N30">
            <v>11198.999999999998</v>
          </cell>
        </row>
        <row r="31">
          <cell r="A31" t="str">
            <v>CC2Y3W</v>
          </cell>
          <cell r="B31" t="str">
            <v>2YD CONT 3X WEEKLY</v>
          </cell>
          <cell r="C31">
            <v>4442.6399999999994</v>
          </cell>
          <cell r="D31">
            <v>4164.9799999999996</v>
          </cell>
          <cell r="E31">
            <v>4257.5300000000007</v>
          </cell>
          <cell r="F31">
            <v>4072.42</v>
          </cell>
          <cell r="G31">
            <v>4350.09</v>
          </cell>
          <cell r="H31">
            <v>4442.6399999999994</v>
          </cell>
          <cell r="I31">
            <v>1851.1000000000001</v>
          </cell>
          <cell r="J31">
            <v>1851.1000000000001</v>
          </cell>
          <cell r="K31">
            <v>1851.1000000000001</v>
          </cell>
          <cell r="L31">
            <v>1665.99</v>
          </cell>
          <cell r="M31">
            <v>1480.88</v>
          </cell>
          <cell r="N31">
            <v>1480.88</v>
          </cell>
        </row>
        <row r="32">
          <cell r="A32" t="str">
            <v>CC2Y4W</v>
          </cell>
          <cell r="B32" t="str">
            <v>2YD CONT 4X WEEKLY</v>
          </cell>
          <cell r="C32">
            <v>493.62</v>
          </cell>
          <cell r="D32">
            <v>493.62</v>
          </cell>
          <cell r="E32">
            <v>493.62</v>
          </cell>
          <cell r="F32">
            <v>493.62</v>
          </cell>
          <cell r="G32">
            <v>493.62</v>
          </cell>
          <cell r="H32">
            <v>493.62</v>
          </cell>
          <cell r="I32">
            <v>493.62</v>
          </cell>
          <cell r="J32">
            <v>493.62</v>
          </cell>
          <cell r="K32">
            <v>493.62</v>
          </cell>
          <cell r="L32">
            <v>740.43</v>
          </cell>
          <cell r="M32">
            <v>987.24</v>
          </cell>
          <cell r="N32">
            <v>987.24</v>
          </cell>
        </row>
        <row r="33">
          <cell r="A33" t="str">
            <v>CC2YEOW</v>
          </cell>
          <cell r="B33" t="str">
            <v>2YD CONTAINER EOW</v>
          </cell>
          <cell r="C33">
            <v>21894.92</v>
          </cell>
          <cell r="D33">
            <v>22018.609999999997</v>
          </cell>
          <cell r="E33">
            <v>22405.18</v>
          </cell>
          <cell r="F33">
            <v>22544.39</v>
          </cell>
          <cell r="G33">
            <v>22558.339999999997</v>
          </cell>
          <cell r="H33">
            <v>22111.4</v>
          </cell>
          <cell r="I33">
            <v>21865.229999999996</v>
          </cell>
          <cell r="J33">
            <v>22204.149999999998</v>
          </cell>
          <cell r="K33">
            <v>22235.11</v>
          </cell>
          <cell r="L33">
            <v>22590.739999999998</v>
          </cell>
          <cell r="M33">
            <v>22915.440000000002</v>
          </cell>
          <cell r="N33">
            <v>23533.98</v>
          </cell>
        </row>
        <row r="34">
          <cell r="A34" t="str">
            <v>CC2YOC</v>
          </cell>
          <cell r="B34" t="str">
            <v>2YD CONT ON CALL RENT</v>
          </cell>
          <cell r="C34">
            <v>0</v>
          </cell>
          <cell r="D34">
            <v>0</v>
          </cell>
          <cell r="E34">
            <v>0</v>
          </cell>
          <cell r="F34">
            <v>0</v>
          </cell>
          <cell r="G34">
            <v>0</v>
          </cell>
          <cell r="H34">
            <v>0</v>
          </cell>
          <cell r="I34">
            <v>14.93</v>
          </cell>
          <cell r="J34">
            <v>13.44</v>
          </cell>
          <cell r="K34">
            <v>0</v>
          </cell>
          <cell r="L34">
            <v>14.93</v>
          </cell>
          <cell r="M34">
            <v>14.93</v>
          </cell>
          <cell r="N34">
            <v>14.93</v>
          </cell>
        </row>
        <row r="35">
          <cell r="A35" t="str">
            <v>CC2YPR</v>
          </cell>
          <cell r="B35" t="str">
            <v>PERM CONT RENT 2YD</v>
          </cell>
          <cell r="C35">
            <v>12259.320000000002</v>
          </cell>
          <cell r="D35">
            <v>12344.51</v>
          </cell>
          <cell r="E35">
            <v>12468.36</v>
          </cell>
          <cell r="F35">
            <v>12625.630000000001</v>
          </cell>
          <cell r="G35">
            <v>12920.449999999999</v>
          </cell>
          <cell r="H35">
            <v>13239.73</v>
          </cell>
          <cell r="I35">
            <v>13206.16</v>
          </cell>
          <cell r="J35">
            <v>13267.349999999999</v>
          </cell>
          <cell r="K35">
            <v>13365.86</v>
          </cell>
          <cell r="L35">
            <v>12869.960000000001</v>
          </cell>
          <cell r="M35">
            <v>12727.110000000002</v>
          </cell>
          <cell r="N35">
            <v>12721.37</v>
          </cell>
        </row>
        <row r="36">
          <cell r="A36" t="str">
            <v>CC2YTR</v>
          </cell>
          <cell r="B36" t="str">
            <v>TEMP CONT RENT 2YD</v>
          </cell>
          <cell r="C36">
            <v>884.41</v>
          </cell>
          <cell r="D36">
            <v>777.28000000000009</v>
          </cell>
          <cell r="E36">
            <v>699.74</v>
          </cell>
          <cell r="F36">
            <v>812.23</v>
          </cell>
          <cell r="G36">
            <v>1155.1599999999999</v>
          </cell>
          <cell r="H36">
            <v>1228.7900000000002</v>
          </cell>
          <cell r="I36">
            <v>1381.04</v>
          </cell>
          <cell r="J36">
            <v>1211.94</v>
          </cell>
          <cell r="K36">
            <v>1214.8300000000002</v>
          </cell>
          <cell r="L36">
            <v>1026.95</v>
          </cell>
          <cell r="M36">
            <v>815.2</v>
          </cell>
          <cell r="N36">
            <v>732.09</v>
          </cell>
        </row>
        <row r="37">
          <cell r="A37" t="str">
            <v>CC32W1</v>
          </cell>
          <cell r="B37" t="str">
            <v>32GAL CAN WEEKLY-COM</v>
          </cell>
          <cell r="C37">
            <v>10565.23</v>
          </cell>
          <cell r="D37">
            <v>10568.25</v>
          </cell>
          <cell r="E37">
            <v>10558.800000000001</v>
          </cell>
          <cell r="F37">
            <v>10568.250000000002</v>
          </cell>
          <cell r="G37">
            <v>9818.5500000000011</v>
          </cell>
          <cell r="H37">
            <v>10621.8</v>
          </cell>
          <cell r="I37">
            <v>10672.199999999999</v>
          </cell>
          <cell r="J37">
            <v>10708.429999999998</v>
          </cell>
          <cell r="K37">
            <v>10735.199999999999</v>
          </cell>
          <cell r="L37">
            <v>10713.149999999998</v>
          </cell>
          <cell r="M37">
            <v>10782.449999999999</v>
          </cell>
          <cell r="N37">
            <v>10832.85</v>
          </cell>
        </row>
        <row r="38">
          <cell r="A38" t="str">
            <v>CC32W2</v>
          </cell>
          <cell r="B38" t="str">
            <v>2-32GAL CANS WEEKLY</v>
          </cell>
          <cell r="C38">
            <v>1619.1</v>
          </cell>
          <cell r="D38">
            <v>1625.4</v>
          </cell>
          <cell r="E38">
            <v>1638</v>
          </cell>
          <cell r="F38">
            <v>1638</v>
          </cell>
          <cell r="G38">
            <v>1631.7</v>
          </cell>
          <cell r="H38">
            <v>1644.3</v>
          </cell>
          <cell r="I38">
            <v>1593.9</v>
          </cell>
          <cell r="J38">
            <v>1606.5</v>
          </cell>
          <cell r="K38">
            <v>1612.8000000000002</v>
          </cell>
          <cell r="L38">
            <v>1638</v>
          </cell>
          <cell r="M38">
            <v>1663.2000000000003</v>
          </cell>
          <cell r="N38">
            <v>1669.5</v>
          </cell>
        </row>
        <row r="39">
          <cell r="A39" t="str">
            <v>CC32W3</v>
          </cell>
          <cell r="B39" t="str">
            <v>3-32GAL CANS WEEKLY</v>
          </cell>
          <cell r="C39">
            <v>500.85</v>
          </cell>
          <cell r="D39">
            <v>500.84999999999997</v>
          </cell>
          <cell r="E39">
            <v>491.4</v>
          </cell>
          <cell r="F39">
            <v>481.95</v>
          </cell>
          <cell r="G39">
            <v>491.4</v>
          </cell>
          <cell r="H39">
            <v>491.4</v>
          </cell>
          <cell r="I39">
            <v>491.4</v>
          </cell>
          <cell r="J39">
            <v>491.4</v>
          </cell>
          <cell r="K39">
            <v>491.4</v>
          </cell>
          <cell r="L39">
            <v>491.4</v>
          </cell>
          <cell r="M39">
            <v>529.20000000000005</v>
          </cell>
          <cell r="N39">
            <v>529.20000000000005</v>
          </cell>
        </row>
        <row r="40">
          <cell r="A40" t="str">
            <v>CC32W4</v>
          </cell>
          <cell r="B40" t="str">
            <v>4-32GAL CANS WEEKLY</v>
          </cell>
          <cell r="C40">
            <v>302.39999999999998</v>
          </cell>
          <cell r="D40">
            <v>302.39999999999998</v>
          </cell>
          <cell r="E40">
            <v>302.39999999999998</v>
          </cell>
          <cell r="F40">
            <v>302.39999999999998</v>
          </cell>
          <cell r="G40">
            <v>302.39999999999998</v>
          </cell>
          <cell r="H40">
            <v>252</v>
          </cell>
          <cell r="I40">
            <v>252</v>
          </cell>
          <cell r="J40">
            <v>252</v>
          </cell>
          <cell r="K40">
            <v>252</v>
          </cell>
          <cell r="L40">
            <v>252</v>
          </cell>
          <cell r="M40">
            <v>252</v>
          </cell>
          <cell r="N40">
            <v>252</v>
          </cell>
        </row>
        <row r="41">
          <cell r="A41" t="str">
            <v>CC32W5</v>
          </cell>
          <cell r="B41" t="str">
            <v>5-32GAL CANS WEEKLY</v>
          </cell>
          <cell r="C41">
            <v>63</v>
          </cell>
          <cell r="D41">
            <v>63</v>
          </cell>
          <cell r="E41">
            <v>63</v>
          </cell>
          <cell r="F41">
            <v>63</v>
          </cell>
          <cell r="G41">
            <v>63</v>
          </cell>
          <cell r="H41">
            <v>63</v>
          </cell>
          <cell r="I41">
            <v>63</v>
          </cell>
          <cell r="J41">
            <v>63</v>
          </cell>
          <cell r="K41">
            <v>63</v>
          </cell>
          <cell r="L41">
            <v>63</v>
          </cell>
          <cell r="M41">
            <v>63</v>
          </cell>
          <cell r="N41">
            <v>63</v>
          </cell>
        </row>
        <row r="42">
          <cell r="A42" t="str">
            <v>CC32W6</v>
          </cell>
          <cell r="B42" t="str">
            <v>6-32GAL CANS WEEKLY</v>
          </cell>
          <cell r="C42">
            <v>151.19999999999999</v>
          </cell>
          <cell r="D42">
            <v>151.19999999999999</v>
          </cell>
          <cell r="E42">
            <v>151.19999999999999</v>
          </cell>
          <cell r="F42">
            <v>151.19999999999999</v>
          </cell>
          <cell r="G42">
            <v>170.1</v>
          </cell>
          <cell r="H42">
            <v>226.79999999999998</v>
          </cell>
          <cell r="I42">
            <v>226.79999999999998</v>
          </cell>
          <cell r="J42">
            <v>226.79999999999998</v>
          </cell>
          <cell r="K42">
            <v>226.79999999999998</v>
          </cell>
          <cell r="L42">
            <v>226.79999999999998</v>
          </cell>
          <cell r="M42">
            <v>151.19999999999999</v>
          </cell>
          <cell r="N42">
            <v>151.19999999999999</v>
          </cell>
        </row>
        <row r="43">
          <cell r="A43" t="str">
            <v>CC32W8</v>
          </cell>
          <cell r="B43" t="str">
            <v>8-32GAL CANS WEEKLY</v>
          </cell>
          <cell r="C43">
            <v>100.8</v>
          </cell>
          <cell r="D43">
            <v>100.8</v>
          </cell>
          <cell r="E43">
            <v>100.8</v>
          </cell>
          <cell r="F43">
            <v>100.8</v>
          </cell>
          <cell r="G43">
            <v>100.8</v>
          </cell>
          <cell r="H43">
            <v>100.8</v>
          </cell>
          <cell r="I43">
            <v>100.8</v>
          </cell>
          <cell r="J43">
            <v>100.8</v>
          </cell>
          <cell r="K43">
            <v>100.8</v>
          </cell>
          <cell r="L43">
            <v>100.8</v>
          </cell>
          <cell r="M43">
            <v>100.8</v>
          </cell>
          <cell r="N43">
            <v>100.8</v>
          </cell>
        </row>
        <row r="44">
          <cell r="A44" t="str">
            <v>CC32W9</v>
          </cell>
          <cell r="B44" t="str">
            <v>9-32GAL CANS WEEKLY</v>
          </cell>
          <cell r="C44">
            <v>113.4</v>
          </cell>
          <cell r="D44">
            <v>113.4</v>
          </cell>
          <cell r="E44">
            <v>113.4</v>
          </cell>
          <cell r="F44">
            <v>113.4</v>
          </cell>
          <cell r="G44">
            <v>113.4</v>
          </cell>
          <cell r="H44">
            <v>113.4</v>
          </cell>
          <cell r="I44">
            <v>113.4</v>
          </cell>
          <cell r="J44">
            <v>113.4</v>
          </cell>
          <cell r="K44">
            <v>113.4</v>
          </cell>
          <cell r="L44">
            <v>113.4</v>
          </cell>
          <cell r="M44">
            <v>113.4</v>
          </cell>
          <cell r="N44">
            <v>113.4</v>
          </cell>
        </row>
        <row r="45">
          <cell r="A45" t="str">
            <v>CC3Y1W</v>
          </cell>
          <cell r="B45" t="str">
            <v>3YD CONT 1X WEEKLY</v>
          </cell>
          <cell r="C45">
            <v>31920.81</v>
          </cell>
          <cell r="D45">
            <v>31478.69</v>
          </cell>
          <cell r="E45">
            <v>31868.530000000002</v>
          </cell>
          <cell r="F45">
            <v>32167.690000000002</v>
          </cell>
          <cell r="G45">
            <v>32463.39</v>
          </cell>
          <cell r="H45">
            <v>32727.5</v>
          </cell>
          <cell r="I45">
            <v>31564.850000000002</v>
          </cell>
          <cell r="J45">
            <v>32253.88</v>
          </cell>
          <cell r="K45">
            <v>32985.869999999995</v>
          </cell>
          <cell r="L45">
            <v>32555.25</v>
          </cell>
          <cell r="M45">
            <v>31912.6</v>
          </cell>
          <cell r="N45">
            <v>31823.19</v>
          </cell>
        </row>
        <row r="46">
          <cell r="A46" t="str">
            <v>CC3Y2W</v>
          </cell>
          <cell r="B46" t="str">
            <v>3YD CONT 2X WEEKLY</v>
          </cell>
          <cell r="C46">
            <v>17224.5</v>
          </cell>
          <cell r="D46">
            <v>17224.5</v>
          </cell>
          <cell r="E46">
            <v>17396.75</v>
          </cell>
          <cell r="F46">
            <v>17482.870000000003</v>
          </cell>
          <cell r="G46">
            <v>17224.5</v>
          </cell>
          <cell r="H46">
            <v>17568.989999999998</v>
          </cell>
          <cell r="I46">
            <v>17913.490000000002</v>
          </cell>
          <cell r="J46">
            <v>17482.870000000003</v>
          </cell>
          <cell r="K46">
            <v>16535.52</v>
          </cell>
          <cell r="L46">
            <v>16535.52</v>
          </cell>
          <cell r="M46">
            <v>16492.46</v>
          </cell>
          <cell r="N46">
            <v>16535.52</v>
          </cell>
        </row>
        <row r="47">
          <cell r="A47" t="str">
            <v>CC3Y3W</v>
          </cell>
          <cell r="B47" t="str">
            <v>3YD CONT 3X WEEKLY</v>
          </cell>
          <cell r="C47">
            <v>6717.62</v>
          </cell>
          <cell r="D47">
            <v>6717.62</v>
          </cell>
          <cell r="E47">
            <v>6717.62</v>
          </cell>
          <cell r="F47">
            <v>6846.81</v>
          </cell>
          <cell r="G47">
            <v>7234.36</v>
          </cell>
          <cell r="H47">
            <v>7234.36</v>
          </cell>
          <cell r="I47">
            <v>7234.36</v>
          </cell>
          <cell r="J47">
            <v>7234.36</v>
          </cell>
          <cell r="K47">
            <v>7234.36</v>
          </cell>
          <cell r="L47">
            <v>7621.92</v>
          </cell>
          <cell r="M47">
            <v>7751.1</v>
          </cell>
          <cell r="N47">
            <v>7105.18</v>
          </cell>
        </row>
        <row r="48">
          <cell r="A48" t="str">
            <v>CC3Y4W</v>
          </cell>
          <cell r="B48" t="str">
            <v>3YD CONT 4X WEEKLY</v>
          </cell>
          <cell r="C48">
            <v>688.99</v>
          </cell>
          <cell r="D48">
            <v>688.99</v>
          </cell>
          <cell r="E48">
            <v>688.99</v>
          </cell>
          <cell r="F48">
            <v>688.99</v>
          </cell>
          <cell r="G48">
            <v>688.99</v>
          </cell>
          <cell r="H48">
            <v>688.99</v>
          </cell>
          <cell r="I48">
            <v>688.99</v>
          </cell>
          <cell r="J48">
            <v>688.99</v>
          </cell>
          <cell r="K48">
            <v>688.99</v>
          </cell>
          <cell r="L48">
            <v>688.99</v>
          </cell>
          <cell r="M48">
            <v>688.99</v>
          </cell>
          <cell r="N48">
            <v>688.99</v>
          </cell>
        </row>
        <row r="49">
          <cell r="A49" t="str">
            <v>CC3Y5W</v>
          </cell>
          <cell r="B49" t="str">
            <v>3YD CONT 5X WEEKLY</v>
          </cell>
          <cell r="C49">
            <v>861.24</v>
          </cell>
          <cell r="D49">
            <v>861.24</v>
          </cell>
          <cell r="E49">
            <v>861.24</v>
          </cell>
          <cell r="F49">
            <v>861.24</v>
          </cell>
          <cell r="G49">
            <v>861.24</v>
          </cell>
          <cell r="H49">
            <v>861.24</v>
          </cell>
          <cell r="I49">
            <v>861.24</v>
          </cell>
          <cell r="J49">
            <v>861.24</v>
          </cell>
          <cell r="K49">
            <v>861.24</v>
          </cell>
          <cell r="L49">
            <v>904.3</v>
          </cell>
          <cell r="M49">
            <v>1722.48</v>
          </cell>
          <cell r="N49">
            <v>1937.79</v>
          </cell>
        </row>
        <row r="50">
          <cell r="A50" t="str">
            <v>CC3YEOW</v>
          </cell>
          <cell r="B50" t="str">
            <v>3YD CONTAINER EOW</v>
          </cell>
          <cell r="C50">
            <v>2794.92</v>
          </cell>
          <cell r="D50">
            <v>2838.08</v>
          </cell>
          <cell r="E50">
            <v>2794.92</v>
          </cell>
          <cell r="F50">
            <v>2838.08</v>
          </cell>
          <cell r="G50">
            <v>2794.92</v>
          </cell>
          <cell r="H50">
            <v>2838.08</v>
          </cell>
          <cell r="I50">
            <v>2838.08</v>
          </cell>
          <cell r="J50">
            <v>2924.4</v>
          </cell>
          <cell r="K50">
            <v>2967.56</v>
          </cell>
          <cell r="L50">
            <v>3140.2000000000003</v>
          </cell>
          <cell r="M50">
            <v>3193.8399999999997</v>
          </cell>
          <cell r="N50">
            <v>3150.68</v>
          </cell>
        </row>
        <row r="51">
          <cell r="A51" t="str">
            <v>CC3YOC</v>
          </cell>
          <cell r="B51" t="str">
            <v>3YD CONT ON CALL RENTAL</v>
          </cell>
          <cell r="C51">
            <v>16</v>
          </cell>
          <cell r="D51">
            <v>16</v>
          </cell>
          <cell r="E51">
            <v>16</v>
          </cell>
          <cell r="F51">
            <v>16</v>
          </cell>
          <cell r="G51">
            <v>16</v>
          </cell>
          <cell r="H51">
            <v>13.33</v>
          </cell>
          <cell r="I51">
            <v>0</v>
          </cell>
          <cell r="J51">
            <v>0</v>
          </cell>
          <cell r="K51">
            <v>16</v>
          </cell>
          <cell r="L51">
            <v>16</v>
          </cell>
          <cell r="M51">
            <v>16</v>
          </cell>
          <cell r="N51">
            <v>16</v>
          </cell>
        </row>
        <row r="52">
          <cell r="A52" t="str">
            <v>CC3YPR</v>
          </cell>
          <cell r="B52" t="str">
            <v>PERM CONT RENT 3YD</v>
          </cell>
          <cell r="C52">
            <v>4467.7299999999996</v>
          </cell>
          <cell r="D52">
            <v>4424.5300000000007</v>
          </cell>
          <cell r="E52">
            <v>4463.46</v>
          </cell>
          <cell r="F52">
            <v>4509.33</v>
          </cell>
          <cell r="G52">
            <v>4523.2</v>
          </cell>
          <cell r="H52">
            <v>4588.8099999999995</v>
          </cell>
          <cell r="I52">
            <v>4486.1399999999994</v>
          </cell>
          <cell r="J52">
            <v>4545.33</v>
          </cell>
          <cell r="K52">
            <v>4574.9399999999996</v>
          </cell>
          <cell r="L52">
            <v>4573.33</v>
          </cell>
          <cell r="M52">
            <v>4571.2</v>
          </cell>
          <cell r="N52">
            <v>4534.67</v>
          </cell>
        </row>
        <row r="53">
          <cell r="A53" t="str">
            <v>CC4Y1W</v>
          </cell>
          <cell r="B53" t="str">
            <v>4YD CONT 1X WEEKLY</v>
          </cell>
          <cell r="C53">
            <v>40235.269999999997</v>
          </cell>
          <cell r="D53">
            <v>40291.03</v>
          </cell>
          <cell r="E53">
            <v>40235.26</v>
          </cell>
          <cell r="F53">
            <v>40513.9</v>
          </cell>
          <cell r="G53">
            <v>40848.26</v>
          </cell>
          <cell r="H53">
            <v>41572.71</v>
          </cell>
          <cell r="I53">
            <v>42185.720000000008</v>
          </cell>
          <cell r="J53">
            <v>42579.130000000005</v>
          </cell>
          <cell r="K53">
            <v>42464.450000000004</v>
          </cell>
          <cell r="L53">
            <v>42241.46</v>
          </cell>
          <cell r="M53">
            <v>42575.82</v>
          </cell>
          <cell r="N53">
            <v>42743</v>
          </cell>
        </row>
        <row r="54">
          <cell r="A54" t="str">
            <v>CC4Y2W</v>
          </cell>
          <cell r="B54" t="str">
            <v>4YD CONT 2X WEEKLY</v>
          </cell>
          <cell r="C54">
            <v>39009.26</v>
          </cell>
          <cell r="D54">
            <v>38786.340000000004</v>
          </cell>
          <cell r="E54">
            <v>38006.15</v>
          </cell>
          <cell r="F54">
            <v>37225.96</v>
          </cell>
          <cell r="G54">
            <v>37448.879999999997</v>
          </cell>
          <cell r="H54">
            <v>37448.879999999997</v>
          </cell>
          <cell r="I54">
            <v>38117.61</v>
          </cell>
          <cell r="J54">
            <v>39789.449999999997</v>
          </cell>
          <cell r="K54">
            <v>40458.170000000006</v>
          </cell>
          <cell r="L54">
            <v>40172.130000000005</v>
          </cell>
          <cell r="M54">
            <v>40569.620000000003</v>
          </cell>
          <cell r="N54">
            <v>41015.440000000002</v>
          </cell>
        </row>
        <row r="55">
          <cell r="A55" t="str">
            <v>CC4Y3W</v>
          </cell>
          <cell r="B55" t="str">
            <v>4YD CONT 3X WEEKLY</v>
          </cell>
          <cell r="C55">
            <v>16049.52</v>
          </cell>
          <cell r="D55">
            <v>16049.52</v>
          </cell>
          <cell r="E55">
            <v>16383.89</v>
          </cell>
          <cell r="F55">
            <v>17052.61</v>
          </cell>
          <cell r="G55">
            <v>18055.71</v>
          </cell>
          <cell r="H55">
            <v>18055.71</v>
          </cell>
          <cell r="I55">
            <v>16718.25</v>
          </cell>
          <cell r="J55">
            <v>18055.71</v>
          </cell>
          <cell r="K55">
            <v>18222.89</v>
          </cell>
          <cell r="L55">
            <v>19225.989999999998</v>
          </cell>
          <cell r="M55">
            <v>21900.91</v>
          </cell>
          <cell r="N55">
            <v>22123.82</v>
          </cell>
        </row>
        <row r="56">
          <cell r="A56" t="str">
            <v>CC4Y4W</v>
          </cell>
          <cell r="B56" t="str">
            <v>4YD CONT 4X WEEKLY</v>
          </cell>
          <cell r="C56">
            <v>3566.52</v>
          </cell>
          <cell r="D56">
            <v>3566.5200000000004</v>
          </cell>
          <cell r="E56">
            <v>3566.52</v>
          </cell>
          <cell r="F56">
            <v>3566.52</v>
          </cell>
          <cell r="G56">
            <v>3566.52</v>
          </cell>
          <cell r="H56">
            <v>3566.52</v>
          </cell>
          <cell r="I56">
            <v>3566.52</v>
          </cell>
          <cell r="J56">
            <v>3566.52</v>
          </cell>
          <cell r="K56">
            <v>3566.52</v>
          </cell>
          <cell r="L56">
            <v>3566.52</v>
          </cell>
          <cell r="M56">
            <v>3566.52</v>
          </cell>
          <cell r="N56">
            <v>3566.52</v>
          </cell>
        </row>
        <row r="57">
          <cell r="A57" t="str">
            <v>CC4Y5W</v>
          </cell>
          <cell r="B57" t="str">
            <v>4YD CONT 5X WEEKLY</v>
          </cell>
          <cell r="C57">
            <v>5572.7</v>
          </cell>
          <cell r="D57">
            <v>5572.7</v>
          </cell>
          <cell r="E57">
            <v>5572.7</v>
          </cell>
          <cell r="F57">
            <v>5572.7</v>
          </cell>
          <cell r="G57">
            <v>3343.62</v>
          </cell>
          <cell r="H57">
            <v>3343.62</v>
          </cell>
          <cell r="I57">
            <v>3343.62</v>
          </cell>
          <cell r="J57">
            <v>3343.62</v>
          </cell>
          <cell r="K57">
            <v>3343.62</v>
          </cell>
          <cell r="L57">
            <v>3343.62</v>
          </cell>
          <cell r="M57">
            <v>3343.62</v>
          </cell>
          <cell r="N57">
            <v>3343.62</v>
          </cell>
        </row>
        <row r="58">
          <cell r="A58" t="str">
            <v>CC4Y6W</v>
          </cell>
          <cell r="B58" t="str">
            <v>4YD CONT 6X WEEKLY</v>
          </cell>
          <cell r="C58">
            <v>1337.45</v>
          </cell>
          <cell r="D58">
            <v>1337.45</v>
          </cell>
          <cell r="E58">
            <v>1337.45</v>
          </cell>
          <cell r="F58">
            <v>1337.45</v>
          </cell>
          <cell r="G58">
            <v>1337.45</v>
          </cell>
          <cell r="H58">
            <v>1337.45</v>
          </cell>
          <cell r="I58">
            <v>1337.45</v>
          </cell>
          <cell r="J58">
            <v>1337.45</v>
          </cell>
          <cell r="K58">
            <v>1337.45</v>
          </cell>
          <cell r="L58">
            <v>1337.45</v>
          </cell>
          <cell r="M58">
            <v>1337.45</v>
          </cell>
          <cell r="N58">
            <v>1337.45</v>
          </cell>
        </row>
        <row r="59">
          <cell r="A59" t="str">
            <v>CC4YEOW</v>
          </cell>
          <cell r="B59" t="str">
            <v>4YD CONTAINER EOW</v>
          </cell>
          <cell r="C59">
            <v>2345.91</v>
          </cell>
          <cell r="D59">
            <v>2401.77</v>
          </cell>
          <cell r="E59">
            <v>2457.62</v>
          </cell>
          <cell r="F59">
            <v>2625.1899999999996</v>
          </cell>
          <cell r="G59">
            <v>2569.33</v>
          </cell>
          <cell r="H59">
            <v>2569.33</v>
          </cell>
          <cell r="I59">
            <v>2569.33</v>
          </cell>
          <cell r="J59">
            <v>2457.62</v>
          </cell>
          <cell r="K59">
            <v>2457.62</v>
          </cell>
          <cell r="L59">
            <v>2513.48</v>
          </cell>
          <cell r="M59">
            <v>2457.62</v>
          </cell>
          <cell r="N59">
            <v>2513.48</v>
          </cell>
        </row>
        <row r="60">
          <cell r="A60" t="str">
            <v>CC4YPR</v>
          </cell>
          <cell r="B60" t="str">
            <v>PERM CONT RENT 4YD</v>
          </cell>
          <cell r="C60">
            <v>5477.3899999999994</v>
          </cell>
          <cell r="D60">
            <v>5493.89</v>
          </cell>
          <cell r="E60">
            <v>5454.99</v>
          </cell>
          <cell r="F60">
            <v>5483.37</v>
          </cell>
          <cell r="G60">
            <v>5503.56</v>
          </cell>
          <cell r="H60">
            <v>5550.76</v>
          </cell>
          <cell r="I60">
            <v>5585.4699999999993</v>
          </cell>
          <cell r="J60">
            <v>5678.84</v>
          </cell>
          <cell r="K60">
            <v>5697.19</v>
          </cell>
          <cell r="L60">
            <v>5761.17</v>
          </cell>
          <cell r="M60">
            <v>5821.18</v>
          </cell>
          <cell r="N60">
            <v>5872.34</v>
          </cell>
        </row>
        <row r="61">
          <cell r="A61" t="str">
            <v>CC4YTR</v>
          </cell>
          <cell r="B61" t="str">
            <v>TEMP CONT RENT 4YD</v>
          </cell>
          <cell r="C61">
            <v>0</v>
          </cell>
          <cell r="D61">
            <v>0</v>
          </cell>
          <cell r="E61">
            <v>0</v>
          </cell>
          <cell r="F61">
            <v>0</v>
          </cell>
          <cell r="G61">
            <v>0</v>
          </cell>
          <cell r="H61">
            <v>0</v>
          </cell>
          <cell r="I61">
            <v>0</v>
          </cell>
          <cell r="J61">
            <v>0</v>
          </cell>
          <cell r="K61">
            <v>5.68</v>
          </cell>
          <cell r="L61">
            <v>0</v>
          </cell>
          <cell r="M61">
            <v>0</v>
          </cell>
          <cell r="N61">
            <v>0</v>
          </cell>
        </row>
        <row r="62">
          <cell r="A62" t="str">
            <v>CC5Y1W</v>
          </cell>
          <cell r="B62" t="str">
            <v>5YD CONT 1X WEEKLY</v>
          </cell>
          <cell r="C62">
            <v>1093.92</v>
          </cell>
          <cell r="D62">
            <v>1093.92</v>
          </cell>
          <cell r="E62">
            <v>1093.92</v>
          </cell>
          <cell r="F62">
            <v>1093.92</v>
          </cell>
          <cell r="G62">
            <v>1093.92</v>
          </cell>
          <cell r="H62">
            <v>1093.92</v>
          </cell>
          <cell r="I62">
            <v>1093.92</v>
          </cell>
          <cell r="J62">
            <v>1093.92</v>
          </cell>
          <cell r="K62">
            <v>1093.92</v>
          </cell>
          <cell r="L62">
            <v>1093.92</v>
          </cell>
          <cell r="M62">
            <v>820.44</v>
          </cell>
          <cell r="N62">
            <v>820.44</v>
          </cell>
        </row>
        <row r="63">
          <cell r="A63" t="str">
            <v>CC5YPR</v>
          </cell>
          <cell r="B63" t="str">
            <v>PERM CONT RENT 5YD</v>
          </cell>
          <cell r="C63">
            <v>72.52</v>
          </cell>
          <cell r="D63">
            <v>72.52</v>
          </cell>
          <cell r="E63">
            <v>72.52</v>
          </cell>
          <cell r="F63">
            <v>72.52</v>
          </cell>
          <cell r="G63">
            <v>72.52</v>
          </cell>
          <cell r="H63">
            <v>72.52</v>
          </cell>
          <cell r="I63">
            <v>72.52</v>
          </cell>
          <cell r="J63">
            <v>72.52</v>
          </cell>
          <cell r="K63">
            <v>72.52</v>
          </cell>
          <cell r="L63">
            <v>72.52</v>
          </cell>
          <cell r="M63">
            <v>72.52</v>
          </cell>
          <cell r="N63">
            <v>72.52</v>
          </cell>
        </row>
        <row r="64">
          <cell r="A64" t="str">
            <v>CC6Y1W</v>
          </cell>
          <cell r="B64" t="str">
            <v>6YD CONT 1X WEEKLY</v>
          </cell>
          <cell r="C64">
            <v>27722.83</v>
          </cell>
          <cell r="D64">
            <v>27261.62</v>
          </cell>
          <cell r="E64">
            <v>27504.3</v>
          </cell>
          <cell r="F64">
            <v>28151.46</v>
          </cell>
          <cell r="G64">
            <v>27585.200000000001</v>
          </cell>
          <cell r="H64">
            <v>27099.829999999998</v>
          </cell>
          <cell r="I64">
            <v>26695.360000000001</v>
          </cell>
          <cell r="J64">
            <v>27989.670000000002</v>
          </cell>
          <cell r="K64">
            <v>28151.46</v>
          </cell>
          <cell r="L64">
            <v>28636.829999999998</v>
          </cell>
          <cell r="M64">
            <v>28070.57</v>
          </cell>
          <cell r="N64">
            <v>27504.3</v>
          </cell>
        </row>
        <row r="65">
          <cell r="A65" t="str">
            <v>CC6Y2W</v>
          </cell>
          <cell r="B65" t="str">
            <v>6YD CONT 2X WEEKLY</v>
          </cell>
          <cell r="C65">
            <v>15864.509999999998</v>
          </cell>
          <cell r="D65">
            <v>16179</v>
          </cell>
          <cell r="E65">
            <v>16179</v>
          </cell>
          <cell r="F65">
            <v>16179</v>
          </cell>
          <cell r="G65">
            <v>16179</v>
          </cell>
          <cell r="H65">
            <v>16179</v>
          </cell>
          <cell r="I65">
            <v>16179</v>
          </cell>
          <cell r="J65">
            <v>16421.689999999999</v>
          </cell>
          <cell r="K65">
            <v>16502.579999999998</v>
          </cell>
          <cell r="L65">
            <v>16421.68</v>
          </cell>
          <cell r="M65">
            <v>16987.95</v>
          </cell>
          <cell r="N65">
            <v>18120.48</v>
          </cell>
        </row>
        <row r="66">
          <cell r="A66" t="str">
            <v>CC6Y3W</v>
          </cell>
          <cell r="B66" t="str">
            <v>6YD CONT 3X WEEKLY</v>
          </cell>
          <cell r="C66">
            <v>7604.1399999999994</v>
          </cell>
          <cell r="D66">
            <v>7604.13</v>
          </cell>
          <cell r="E66">
            <v>7037.87</v>
          </cell>
          <cell r="F66">
            <v>6795.18</v>
          </cell>
          <cell r="G66">
            <v>6795.18</v>
          </cell>
          <cell r="H66">
            <v>6795.18</v>
          </cell>
          <cell r="I66">
            <v>5824.44</v>
          </cell>
          <cell r="J66">
            <v>5824.44</v>
          </cell>
          <cell r="K66">
            <v>5824.44</v>
          </cell>
          <cell r="L66">
            <v>5824.44</v>
          </cell>
          <cell r="M66">
            <v>5824.44</v>
          </cell>
          <cell r="N66">
            <v>5824.44</v>
          </cell>
        </row>
        <row r="67">
          <cell r="A67" t="str">
            <v>CC6YEOW</v>
          </cell>
          <cell r="B67" t="str">
            <v>6YD CONTAINER EOW</v>
          </cell>
          <cell r="C67">
            <v>2997.75</v>
          </cell>
          <cell r="D67">
            <v>3081.04</v>
          </cell>
          <cell r="E67">
            <v>3081.04</v>
          </cell>
          <cell r="F67">
            <v>2837.8</v>
          </cell>
          <cell r="G67">
            <v>2675.6400000000003</v>
          </cell>
          <cell r="H67">
            <v>2837.8</v>
          </cell>
          <cell r="I67">
            <v>2837.8</v>
          </cell>
          <cell r="J67">
            <v>2756.7200000000003</v>
          </cell>
          <cell r="K67">
            <v>2756.7200000000003</v>
          </cell>
          <cell r="L67">
            <v>2594.56</v>
          </cell>
          <cell r="M67">
            <v>2756.7200000000003</v>
          </cell>
          <cell r="N67">
            <v>2918.88</v>
          </cell>
        </row>
        <row r="68">
          <cell r="A68" t="str">
            <v>CC6YPR</v>
          </cell>
          <cell r="B68" t="str">
            <v>PERM CONT RENT 6YD</v>
          </cell>
          <cell r="C68">
            <v>2635.1</v>
          </cell>
          <cell r="D68">
            <v>2627.75</v>
          </cell>
          <cell r="E68">
            <v>2632.87</v>
          </cell>
          <cell r="F68">
            <v>2630.95</v>
          </cell>
          <cell r="G68">
            <v>2563.14</v>
          </cell>
          <cell r="H68">
            <v>2594.4899999999998</v>
          </cell>
          <cell r="I68">
            <v>2521.5899999999997</v>
          </cell>
          <cell r="J68">
            <v>2614.65</v>
          </cell>
          <cell r="K68">
            <v>2618.1600000000003</v>
          </cell>
          <cell r="L68">
            <v>2611.12</v>
          </cell>
          <cell r="M68">
            <v>2629.03</v>
          </cell>
          <cell r="N68">
            <v>2640.54</v>
          </cell>
        </row>
        <row r="69">
          <cell r="A69" t="str">
            <v>CC6YTR</v>
          </cell>
          <cell r="B69" t="str">
            <v>TEMP CONT RENT 6YD</v>
          </cell>
          <cell r="C69">
            <v>0</v>
          </cell>
          <cell r="D69">
            <v>0</v>
          </cell>
          <cell r="E69">
            <v>0</v>
          </cell>
          <cell r="F69">
            <v>0</v>
          </cell>
          <cell r="G69">
            <v>0</v>
          </cell>
          <cell r="H69">
            <v>5.12</v>
          </cell>
          <cell r="I69">
            <v>0</v>
          </cell>
          <cell r="J69">
            <v>0</v>
          </cell>
          <cell r="K69">
            <v>0</v>
          </cell>
          <cell r="L69">
            <v>0</v>
          </cell>
          <cell r="M69">
            <v>0</v>
          </cell>
          <cell r="N69">
            <v>0</v>
          </cell>
        </row>
        <row r="70">
          <cell r="A70" t="str">
            <v>CC8Y1W</v>
          </cell>
          <cell r="B70" t="str">
            <v>8YD CONT 1X WEEKLY</v>
          </cell>
          <cell r="C70">
            <v>20794.340000000004</v>
          </cell>
          <cell r="D70">
            <v>21849.899999999998</v>
          </cell>
          <cell r="E70">
            <v>21955.439999999999</v>
          </cell>
          <cell r="F70">
            <v>22377.66</v>
          </cell>
          <cell r="G70">
            <v>22799.88</v>
          </cell>
          <cell r="H70">
            <v>22694.33</v>
          </cell>
          <cell r="I70">
            <v>24699.880000000005</v>
          </cell>
          <cell r="J70">
            <v>23222.11</v>
          </cell>
          <cell r="K70">
            <v>23222.110000000004</v>
          </cell>
          <cell r="L70">
            <v>23222.100000000002</v>
          </cell>
          <cell r="M70">
            <v>22588.780000000002</v>
          </cell>
          <cell r="N70">
            <v>22166.55</v>
          </cell>
        </row>
        <row r="71">
          <cell r="A71" t="str">
            <v>CC8Y2W</v>
          </cell>
          <cell r="B71" t="str">
            <v>8YD CONT 2X WEEKLY</v>
          </cell>
          <cell r="C71">
            <v>11294.390000000001</v>
          </cell>
          <cell r="D71">
            <v>11716.61</v>
          </cell>
          <cell r="E71">
            <v>12033.27</v>
          </cell>
          <cell r="F71">
            <v>12244.38</v>
          </cell>
          <cell r="G71">
            <v>12666.599999999999</v>
          </cell>
          <cell r="H71">
            <v>13511.04</v>
          </cell>
          <cell r="I71">
            <v>9499.9500000000007</v>
          </cell>
          <cell r="J71">
            <v>12455.490000000002</v>
          </cell>
          <cell r="K71">
            <v>13088.82</v>
          </cell>
          <cell r="L71">
            <v>14355.48</v>
          </cell>
          <cell r="M71">
            <v>15094.37</v>
          </cell>
          <cell r="N71">
            <v>15199.920000000002</v>
          </cell>
        </row>
        <row r="72">
          <cell r="A72" t="str">
            <v>CC8Y3W</v>
          </cell>
          <cell r="B72" t="str">
            <v>8YD CONT 3X WEEKLY</v>
          </cell>
          <cell r="C72">
            <v>7494.35</v>
          </cell>
          <cell r="D72">
            <v>7599.9000000000005</v>
          </cell>
          <cell r="E72">
            <v>8549.89</v>
          </cell>
          <cell r="F72">
            <v>8866.5499999999993</v>
          </cell>
          <cell r="G72">
            <v>8866.5499999999993</v>
          </cell>
          <cell r="H72">
            <v>8866.5499999999993</v>
          </cell>
          <cell r="I72">
            <v>8866.5499999999993</v>
          </cell>
          <cell r="J72">
            <v>8866.5499999999993</v>
          </cell>
          <cell r="K72">
            <v>8866.5499999999993</v>
          </cell>
          <cell r="L72">
            <v>8866.5499999999993</v>
          </cell>
          <cell r="M72">
            <v>8549.89</v>
          </cell>
          <cell r="N72">
            <v>8233.23</v>
          </cell>
        </row>
        <row r="73">
          <cell r="A73" t="str">
            <v>CC8YEOW</v>
          </cell>
          <cell r="B73" t="str">
            <v>8YD CONTAINER EOW</v>
          </cell>
          <cell r="C73">
            <v>211.6</v>
          </cell>
          <cell r="D73">
            <v>211.6</v>
          </cell>
          <cell r="E73">
            <v>211.6</v>
          </cell>
          <cell r="F73">
            <v>317.39999999999998</v>
          </cell>
          <cell r="G73">
            <v>423.2</v>
          </cell>
          <cell r="H73">
            <v>423.2</v>
          </cell>
          <cell r="I73">
            <v>423.2</v>
          </cell>
          <cell r="J73">
            <v>423.2</v>
          </cell>
          <cell r="K73">
            <v>423.2</v>
          </cell>
          <cell r="L73">
            <v>423.2</v>
          </cell>
          <cell r="M73">
            <v>423.2</v>
          </cell>
          <cell r="N73">
            <v>423.2</v>
          </cell>
        </row>
        <row r="74">
          <cell r="A74" t="str">
            <v>CC8YPR</v>
          </cell>
          <cell r="B74" t="str">
            <v>PERM CONT RENT 8YD</v>
          </cell>
          <cell r="C74">
            <v>1583.69</v>
          </cell>
          <cell r="D74">
            <v>1645.65</v>
          </cell>
          <cell r="E74">
            <v>1680</v>
          </cell>
          <cell r="F74">
            <v>1729.2799999999997</v>
          </cell>
          <cell r="G74">
            <v>1769.6</v>
          </cell>
          <cell r="H74">
            <v>1787.52</v>
          </cell>
          <cell r="I74">
            <v>1775.5700000000002</v>
          </cell>
          <cell r="J74">
            <v>1786.4000000000003</v>
          </cell>
          <cell r="K74">
            <v>1790.5</v>
          </cell>
          <cell r="L74">
            <v>1792</v>
          </cell>
          <cell r="M74">
            <v>1805.44</v>
          </cell>
          <cell r="N74">
            <v>1769.6000000000001</v>
          </cell>
        </row>
        <row r="75">
          <cell r="A75" t="str">
            <v>CCCMP2Y</v>
          </cell>
          <cell r="B75" t="str">
            <v>2YD COMP CONT 1X WKLY</v>
          </cell>
          <cell r="C75">
            <v>265.08</v>
          </cell>
          <cell r="D75">
            <v>265.08</v>
          </cell>
          <cell r="E75">
            <v>265.08</v>
          </cell>
          <cell r="F75">
            <v>265.08</v>
          </cell>
          <cell r="G75">
            <v>265.08</v>
          </cell>
          <cell r="H75">
            <v>265.08</v>
          </cell>
          <cell r="I75">
            <v>265.08</v>
          </cell>
          <cell r="J75">
            <v>265.08</v>
          </cell>
          <cell r="K75">
            <v>265.08</v>
          </cell>
          <cell r="L75">
            <v>265.08</v>
          </cell>
          <cell r="M75">
            <v>265.08</v>
          </cell>
          <cell r="N75">
            <v>265.08</v>
          </cell>
        </row>
        <row r="76">
          <cell r="A76" t="str">
            <v>CCCMP4Y</v>
          </cell>
          <cell r="B76" t="str">
            <v>4YD COMP CONT 1X WKLY</v>
          </cell>
          <cell r="C76">
            <v>3270.75</v>
          </cell>
          <cell r="D76">
            <v>1401.75</v>
          </cell>
          <cell r="E76">
            <v>2803.5</v>
          </cell>
          <cell r="F76">
            <v>2803.5</v>
          </cell>
          <cell r="G76">
            <v>2803.5</v>
          </cell>
          <cell r="H76">
            <v>2803.5</v>
          </cell>
          <cell r="I76">
            <v>2803.5</v>
          </cell>
          <cell r="J76">
            <v>2803.5</v>
          </cell>
          <cell r="K76">
            <v>2803.5</v>
          </cell>
          <cell r="L76">
            <v>2803.5</v>
          </cell>
          <cell r="M76">
            <v>2803.5</v>
          </cell>
          <cell r="N76">
            <v>2803.5</v>
          </cell>
        </row>
        <row r="77">
          <cell r="A77" t="str">
            <v>CCDISC</v>
          </cell>
          <cell r="B77" t="str">
            <v>COMPACTOR CONT DISCONNECT</v>
          </cell>
          <cell r="C77">
            <v>115.22999999999999</v>
          </cell>
          <cell r="D77">
            <v>115.22999999999999</v>
          </cell>
          <cell r="E77">
            <v>115.22999999999999</v>
          </cell>
          <cell r="F77">
            <v>115.22999999999999</v>
          </cell>
          <cell r="G77">
            <v>115.22999999999999</v>
          </cell>
          <cell r="H77">
            <v>115.22999999999999</v>
          </cell>
          <cell r="I77">
            <v>115.22999999999999</v>
          </cell>
          <cell r="J77">
            <v>115.22999999999999</v>
          </cell>
          <cell r="K77">
            <v>115.22999999999999</v>
          </cell>
          <cell r="L77">
            <v>115.22999999999999</v>
          </cell>
          <cell r="M77">
            <v>115.22999999999999</v>
          </cell>
          <cell r="N77">
            <v>115.22999999999999</v>
          </cell>
        </row>
        <row r="78">
          <cell r="A78" t="str">
            <v>CCDRVIN</v>
          </cell>
          <cell r="B78" t="str">
            <v>DRIVE IN CHARGE - PER MTH</v>
          </cell>
          <cell r="C78">
            <v>182.88</v>
          </cell>
          <cell r="D78">
            <v>182.88</v>
          </cell>
          <cell r="E78">
            <v>188.16000000000003</v>
          </cell>
          <cell r="F78">
            <v>186.4</v>
          </cell>
          <cell r="G78">
            <v>186.69</v>
          </cell>
          <cell r="H78">
            <v>188.45</v>
          </cell>
          <cell r="I78">
            <v>184.79000000000002</v>
          </cell>
          <cell r="J78">
            <v>182.88</v>
          </cell>
          <cell r="K78">
            <v>182.88</v>
          </cell>
          <cell r="L78">
            <v>184.64</v>
          </cell>
          <cell r="M78">
            <v>177.01999999999998</v>
          </cell>
          <cell r="N78">
            <v>184.64000000000001</v>
          </cell>
        </row>
        <row r="79">
          <cell r="A79" t="str">
            <v>CCEXCAN</v>
          </cell>
          <cell r="B79" t="str">
            <v>EXTRA = CANS - COM</v>
          </cell>
          <cell r="C79">
            <v>1194.4100000000001</v>
          </cell>
          <cell r="D79">
            <v>681.7</v>
          </cell>
          <cell r="E79">
            <v>563.91999999999996</v>
          </cell>
          <cell r="F79">
            <v>673.68</v>
          </cell>
          <cell r="G79">
            <v>876.19</v>
          </cell>
          <cell r="H79">
            <v>814.03</v>
          </cell>
          <cell r="I79">
            <v>1652.12</v>
          </cell>
          <cell r="J79">
            <v>838.09</v>
          </cell>
          <cell r="K79">
            <v>1074.6799999999998</v>
          </cell>
          <cell r="L79">
            <v>617.54</v>
          </cell>
          <cell r="M79">
            <v>388.97</v>
          </cell>
          <cell r="N79">
            <v>737.83999999999992</v>
          </cell>
        </row>
        <row r="80">
          <cell r="A80" t="str">
            <v>CCEXYD</v>
          </cell>
          <cell r="B80" t="str">
            <v>EXTRA = YARDS</v>
          </cell>
          <cell r="C80">
            <v>5018.47</v>
          </cell>
          <cell r="D80">
            <v>3098.46</v>
          </cell>
          <cell r="E80">
            <v>5735.35</v>
          </cell>
          <cell r="F80">
            <v>4487.74</v>
          </cell>
          <cell r="G80">
            <v>4269.88</v>
          </cell>
          <cell r="H80">
            <v>4351.1000000000004</v>
          </cell>
          <cell r="I80">
            <v>3674.28</v>
          </cell>
          <cell r="J80">
            <v>3066.4700000000003</v>
          </cell>
          <cell r="K80">
            <v>3418.3599999999997</v>
          </cell>
          <cell r="L80">
            <v>4994.24</v>
          </cell>
          <cell r="M80">
            <v>4231.8200000000006</v>
          </cell>
          <cell r="N80">
            <v>5228.08</v>
          </cell>
        </row>
        <row r="81">
          <cell r="A81" t="str">
            <v>CCPLACE</v>
          </cell>
          <cell r="B81" t="str">
            <v>CONTAINER DELIVERY FEE</v>
          </cell>
          <cell r="C81">
            <v>1472.92</v>
          </cell>
          <cell r="D81">
            <v>864.54000000000008</v>
          </cell>
          <cell r="E81">
            <v>1921.2</v>
          </cell>
          <cell r="F81">
            <v>1793.12</v>
          </cell>
          <cell r="G81">
            <v>1953.22</v>
          </cell>
          <cell r="H81">
            <v>1921.2</v>
          </cell>
          <cell r="I81">
            <v>2081.5700000000002</v>
          </cell>
          <cell r="J81">
            <v>1312.82</v>
          </cell>
          <cell r="K81">
            <v>1440.9</v>
          </cell>
          <cell r="L81">
            <v>1312.82</v>
          </cell>
          <cell r="M81">
            <v>1152.7199999999998</v>
          </cell>
          <cell r="N81">
            <v>864.54</v>
          </cell>
        </row>
        <row r="82">
          <cell r="A82" t="str">
            <v>CCSP15Y</v>
          </cell>
          <cell r="B82" t="str">
            <v>SPECIAL PICKUP 1.5YD CONT</v>
          </cell>
          <cell r="C82">
            <v>99.97</v>
          </cell>
          <cell r="D82">
            <v>124.65</v>
          </cell>
          <cell r="E82">
            <v>224.37</v>
          </cell>
          <cell r="F82">
            <v>74.789999999999992</v>
          </cell>
          <cell r="G82">
            <v>125.67</v>
          </cell>
          <cell r="H82">
            <v>199.44</v>
          </cell>
          <cell r="I82">
            <v>324.09000000000003</v>
          </cell>
          <cell r="J82">
            <v>174.51</v>
          </cell>
          <cell r="K82">
            <v>199.44</v>
          </cell>
          <cell r="L82">
            <v>224.37</v>
          </cell>
          <cell r="M82">
            <v>49.86</v>
          </cell>
          <cell r="N82">
            <v>99.72</v>
          </cell>
        </row>
        <row r="83">
          <cell r="A83" t="str">
            <v>CCSP1Y</v>
          </cell>
          <cell r="B83" t="str">
            <v>SPECIAL PICKUP 1YD CONT</v>
          </cell>
          <cell r="C83">
            <v>675.18000000000006</v>
          </cell>
          <cell r="D83">
            <v>318.94</v>
          </cell>
          <cell r="E83">
            <v>618.41999999999996</v>
          </cell>
          <cell r="F83">
            <v>749.59999999999991</v>
          </cell>
          <cell r="G83">
            <v>599.68000000000006</v>
          </cell>
          <cell r="H83">
            <v>655.9</v>
          </cell>
          <cell r="I83">
            <v>562.20000000000005</v>
          </cell>
          <cell r="J83">
            <v>580.94000000000005</v>
          </cell>
          <cell r="K83">
            <v>412.28</v>
          </cell>
          <cell r="L83">
            <v>580.94000000000005</v>
          </cell>
          <cell r="M83">
            <v>431.02000000000004</v>
          </cell>
          <cell r="N83">
            <v>299.84000000000003</v>
          </cell>
        </row>
        <row r="84">
          <cell r="A84" t="str">
            <v>CCSP2Y</v>
          </cell>
          <cell r="B84" t="str">
            <v>SPECIAL PICKUP 2YD CONT</v>
          </cell>
          <cell r="C84">
            <v>560.88</v>
          </cell>
          <cell r="D84">
            <v>531.36</v>
          </cell>
          <cell r="E84">
            <v>708.48</v>
          </cell>
          <cell r="F84">
            <v>413.28</v>
          </cell>
          <cell r="G84">
            <v>767.52</v>
          </cell>
          <cell r="H84">
            <v>797.04</v>
          </cell>
          <cell r="I84">
            <v>767.52</v>
          </cell>
          <cell r="J84">
            <v>708.48</v>
          </cell>
          <cell r="K84">
            <v>354.24</v>
          </cell>
          <cell r="L84">
            <v>531.36</v>
          </cell>
          <cell r="M84">
            <v>826.56</v>
          </cell>
          <cell r="N84">
            <v>534.96</v>
          </cell>
        </row>
        <row r="85">
          <cell r="A85" t="str">
            <v>CCSP3Y</v>
          </cell>
          <cell r="B85" t="str">
            <v>SPECIAL PICKUP 3YD CONT</v>
          </cell>
          <cell r="C85">
            <v>40.799999999999997</v>
          </cell>
          <cell r="D85">
            <v>40.799999999999997</v>
          </cell>
          <cell r="E85">
            <v>40.799999999999997</v>
          </cell>
          <cell r="F85">
            <v>40.799999999999997</v>
          </cell>
          <cell r="G85">
            <v>81.599999999999994</v>
          </cell>
          <cell r="H85">
            <v>81.599999999999994</v>
          </cell>
          <cell r="I85">
            <v>81.599999999999994</v>
          </cell>
          <cell r="J85">
            <v>612</v>
          </cell>
          <cell r="K85">
            <v>-571.20000000000005</v>
          </cell>
          <cell r="L85">
            <v>204</v>
          </cell>
          <cell r="M85">
            <v>81.599999999999994</v>
          </cell>
          <cell r="N85">
            <v>0</v>
          </cell>
        </row>
        <row r="86">
          <cell r="A86" t="str">
            <v>CCSP4Y</v>
          </cell>
          <cell r="B86" t="str">
            <v>SPECIAL PICKUP 4YD CONT</v>
          </cell>
          <cell r="C86">
            <v>0</v>
          </cell>
          <cell r="D86">
            <v>210</v>
          </cell>
          <cell r="E86">
            <v>577.5</v>
          </cell>
          <cell r="F86">
            <v>105</v>
          </cell>
          <cell r="G86">
            <v>315</v>
          </cell>
          <cell r="H86">
            <v>210</v>
          </cell>
          <cell r="I86">
            <v>210</v>
          </cell>
          <cell r="J86">
            <v>188.09</v>
          </cell>
          <cell r="K86">
            <v>0</v>
          </cell>
          <cell r="L86">
            <v>420</v>
          </cell>
          <cell r="M86">
            <v>210</v>
          </cell>
          <cell r="N86">
            <v>157.5</v>
          </cell>
        </row>
        <row r="87">
          <cell r="A87" t="str">
            <v>CCSP6Y</v>
          </cell>
          <cell r="B87" t="str">
            <v>SPECIAL PICKUP 6YD CONT</v>
          </cell>
          <cell r="C87">
            <v>0</v>
          </cell>
          <cell r="D87">
            <v>75.75</v>
          </cell>
          <cell r="E87">
            <v>0</v>
          </cell>
          <cell r="F87">
            <v>0</v>
          </cell>
          <cell r="G87">
            <v>75.75</v>
          </cell>
          <cell r="H87">
            <v>151.5</v>
          </cell>
          <cell r="I87">
            <v>75.75</v>
          </cell>
          <cell r="J87">
            <v>75.75</v>
          </cell>
          <cell r="K87">
            <v>0</v>
          </cell>
          <cell r="L87">
            <v>75.75</v>
          </cell>
          <cell r="M87">
            <v>378.75</v>
          </cell>
          <cell r="N87">
            <v>227.25</v>
          </cell>
        </row>
        <row r="88">
          <cell r="A88" t="str">
            <v>CCSP8Y</v>
          </cell>
          <cell r="B88" t="str">
            <v>SPECIAL PICKUP 8YD CONT</v>
          </cell>
          <cell r="C88">
            <v>196.08</v>
          </cell>
          <cell r="D88">
            <v>0</v>
          </cell>
          <cell r="E88">
            <v>197.06</v>
          </cell>
          <cell r="F88">
            <v>0</v>
          </cell>
          <cell r="G88">
            <v>197.06</v>
          </cell>
          <cell r="H88">
            <v>0</v>
          </cell>
          <cell r="I88">
            <v>0</v>
          </cell>
          <cell r="J88">
            <v>0</v>
          </cell>
          <cell r="K88">
            <v>197.06</v>
          </cell>
          <cell r="L88">
            <v>98.53</v>
          </cell>
          <cell r="M88">
            <v>0</v>
          </cell>
          <cell r="N88">
            <v>98.53</v>
          </cell>
        </row>
        <row r="89">
          <cell r="A89" t="str">
            <v>CCTP15Y</v>
          </cell>
          <cell r="B89" t="str">
            <v>TEMP PICKUP 1.5YD CONT</v>
          </cell>
          <cell r="C89">
            <v>191.28</v>
          </cell>
          <cell r="D89">
            <v>95.64</v>
          </cell>
          <cell r="E89">
            <v>119.55</v>
          </cell>
          <cell r="F89">
            <v>95.64</v>
          </cell>
          <cell r="G89">
            <v>167.37</v>
          </cell>
          <cell r="H89">
            <v>263.01</v>
          </cell>
          <cell r="I89">
            <v>382.56</v>
          </cell>
          <cell r="J89">
            <v>334.74</v>
          </cell>
          <cell r="K89">
            <v>286.92</v>
          </cell>
          <cell r="L89">
            <v>430.38000000000005</v>
          </cell>
          <cell r="M89">
            <v>95.64</v>
          </cell>
          <cell r="N89">
            <v>143.46</v>
          </cell>
        </row>
        <row r="90">
          <cell r="A90" t="str">
            <v>CCTP1Y</v>
          </cell>
          <cell r="B90" t="str">
            <v>TEMP PICKUP 1YD CONT</v>
          </cell>
          <cell r="C90">
            <v>371.97</v>
          </cell>
          <cell r="D90">
            <v>372.33000000000004</v>
          </cell>
          <cell r="E90">
            <v>514.17000000000007</v>
          </cell>
          <cell r="F90">
            <v>407.78999999999996</v>
          </cell>
          <cell r="G90">
            <v>673.74</v>
          </cell>
          <cell r="H90">
            <v>425.52</v>
          </cell>
          <cell r="I90">
            <v>797.84999999999991</v>
          </cell>
          <cell r="J90">
            <v>549.63</v>
          </cell>
          <cell r="K90">
            <v>478.71</v>
          </cell>
          <cell r="L90">
            <v>425.52</v>
          </cell>
          <cell r="M90">
            <v>354.6</v>
          </cell>
          <cell r="N90">
            <v>443.25</v>
          </cell>
        </row>
        <row r="91">
          <cell r="A91" t="str">
            <v>CCTP2Y</v>
          </cell>
          <cell r="B91" t="str">
            <v>TEMP PICKUP 2YD CONT</v>
          </cell>
          <cell r="C91">
            <v>2250.84</v>
          </cell>
          <cell r="D91">
            <v>1539</v>
          </cell>
          <cell r="E91">
            <v>2280</v>
          </cell>
          <cell r="F91">
            <v>2593.5</v>
          </cell>
          <cell r="G91">
            <v>3790.5</v>
          </cell>
          <cell r="H91">
            <v>2479.5</v>
          </cell>
          <cell r="I91">
            <v>4332</v>
          </cell>
          <cell r="J91">
            <v>4047</v>
          </cell>
          <cell r="K91">
            <v>3192</v>
          </cell>
          <cell r="L91">
            <v>3448.5</v>
          </cell>
          <cell r="M91">
            <v>2052</v>
          </cell>
          <cell r="N91">
            <v>2080.5</v>
          </cell>
        </row>
        <row r="92">
          <cell r="A92" t="str">
            <v>CCTP3Y</v>
          </cell>
          <cell r="B92" t="str">
            <v>TEMP PICKUP 3YD CONT</v>
          </cell>
          <cell r="C92">
            <v>119.34</v>
          </cell>
          <cell r="D92">
            <v>39.78</v>
          </cell>
          <cell r="E92">
            <v>99.45</v>
          </cell>
          <cell r="F92">
            <v>79.56</v>
          </cell>
          <cell r="G92">
            <v>119.34</v>
          </cell>
          <cell r="H92">
            <v>238.68</v>
          </cell>
          <cell r="I92">
            <v>119.34</v>
          </cell>
          <cell r="J92">
            <v>39.78</v>
          </cell>
          <cell r="K92">
            <v>119.34</v>
          </cell>
          <cell r="L92">
            <v>119.34</v>
          </cell>
          <cell r="M92">
            <v>79.56</v>
          </cell>
          <cell r="N92">
            <v>198.9</v>
          </cell>
        </row>
        <row r="93">
          <cell r="A93" t="str">
            <v>CCTP6Y</v>
          </cell>
          <cell r="B93" t="str">
            <v>TEMP PICKUP 6YD CONT</v>
          </cell>
          <cell r="C93">
            <v>0</v>
          </cell>
          <cell r="D93">
            <v>0</v>
          </cell>
          <cell r="E93">
            <v>0</v>
          </cell>
          <cell r="F93">
            <v>0</v>
          </cell>
          <cell r="G93">
            <v>0</v>
          </cell>
          <cell r="H93">
            <v>0</v>
          </cell>
          <cell r="I93">
            <v>0</v>
          </cell>
          <cell r="J93">
            <v>74.73</v>
          </cell>
          <cell r="K93">
            <v>0</v>
          </cell>
          <cell r="L93">
            <v>0</v>
          </cell>
          <cell r="M93">
            <v>0</v>
          </cell>
          <cell r="N93">
            <v>0</v>
          </cell>
        </row>
        <row r="94">
          <cell r="A94" t="str">
            <v>CCTRIP</v>
          </cell>
          <cell r="B94" t="str">
            <v>TRIP CHARGE - CONTAINER</v>
          </cell>
          <cell r="C94">
            <v>1216.76</v>
          </cell>
          <cell r="D94">
            <v>448.28000000000003</v>
          </cell>
          <cell r="E94">
            <v>587.07000000000005</v>
          </cell>
          <cell r="F94">
            <v>394.87</v>
          </cell>
          <cell r="G94">
            <v>875.25</v>
          </cell>
          <cell r="H94">
            <v>603.4</v>
          </cell>
          <cell r="I94">
            <v>495.99</v>
          </cell>
          <cell r="J94">
            <v>512.32000000000005</v>
          </cell>
          <cell r="K94">
            <v>512.31999999999994</v>
          </cell>
          <cell r="L94">
            <v>426.96999999999997</v>
          </cell>
          <cell r="M94">
            <v>672.42000000000007</v>
          </cell>
          <cell r="N94">
            <v>512.31999999999994</v>
          </cell>
        </row>
        <row r="95">
          <cell r="A95" t="str">
            <v>CRCALL</v>
          </cell>
          <cell r="B95" t="str">
            <v>ON CALL CAN-COM</v>
          </cell>
          <cell r="C95">
            <v>0</v>
          </cell>
          <cell r="D95">
            <v>0</v>
          </cell>
          <cell r="E95">
            <v>4.99</v>
          </cell>
          <cell r="F95">
            <v>0</v>
          </cell>
          <cell r="G95">
            <v>4.99</v>
          </cell>
          <cell r="H95">
            <v>0</v>
          </cell>
          <cell r="I95">
            <v>9.98</v>
          </cell>
          <cell r="J95">
            <v>0</v>
          </cell>
          <cell r="K95">
            <v>0</v>
          </cell>
          <cell r="L95">
            <v>0</v>
          </cell>
          <cell r="M95">
            <v>0</v>
          </cell>
          <cell r="N95">
            <v>0</v>
          </cell>
        </row>
        <row r="96">
          <cell r="A96" t="str">
            <v>CROLLOUT</v>
          </cell>
          <cell r="B96" t="str">
            <v>ROLLOUT CHARGE - PER MTH</v>
          </cell>
          <cell r="C96">
            <v>5723.17</v>
          </cell>
          <cell r="D96">
            <v>5708.66</v>
          </cell>
          <cell r="E96">
            <v>5782.9699999999993</v>
          </cell>
          <cell r="F96">
            <v>5785.12</v>
          </cell>
          <cell r="G96">
            <v>5854.9100000000008</v>
          </cell>
          <cell r="H96">
            <v>5896.9500000000016</v>
          </cell>
          <cell r="I96">
            <v>5654.82</v>
          </cell>
          <cell r="J96">
            <v>5677.68</v>
          </cell>
          <cell r="K96">
            <v>5637.18</v>
          </cell>
          <cell r="L96">
            <v>5761.47</v>
          </cell>
          <cell r="M96">
            <v>5575.5</v>
          </cell>
          <cell r="N96">
            <v>5749.9800000000005</v>
          </cell>
        </row>
        <row r="97">
          <cell r="A97" t="str">
            <v>CROLLOUTEOW</v>
          </cell>
          <cell r="B97" t="str">
            <v>EOW CONT ROLLOUT CHARGE</v>
          </cell>
          <cell r="C97">
            <v>191.73000000000002</v>
          </cell>
          <cell r="D97">
            <v>189.42000000000002</v>
          </cell>
          <cell r="E97">
            <v>182.49</v>
          </cell>
          <cell r="F97">
            <v>183.65</v>
          </cell>
          <cell r="G97">
            <v>182.49</v>
          </cell>
          <cell r="H97">
            <v>175.56</v>
          </cell>
          <cell r="I97">
            <v>170.94</v>
          </cell>
          <cell r="J97">
            <v>166.32000000000002</v>
          </cell>
          <cell r="K97">
            <v>164.01000000000002</v>
          </cell>
          <cell r="L97">
            <v>164.01</v>
          </cell>
          <cell r="M97">
            <v>166.32</v>
          </cell>
          <cell r="N97">
            <v>168.63</v>
          </cell>
        </row>
        <row r="98">
          <cell r="A98" t="str">
            <v>CRTRIP</v>
          </cell>
          <cell r="B98" t="str">
            <v>TRIP CHARGE - CART/CAN</v>
          </cell>
          <cell r="C98">
            <v>0</v>
          </cell>
          <cell r="D98">
            <v>0</v>
          </cell>
          <cell r="E98">
            <v>21.42</v>
          </cell>
          <cell r="F98">
            <v>0</v>
          </cell>
          <cell r="G98">
            <v>0</v>
          </cell>
          <cell r="H98">
            <v>21.42</v>
          </cell>
          <cell r="I98">
            <v>0</v>
          </cell>
          <cell r="J98">
            <v>0</v>
          </cell>
          <cell r="K98">
            <v>10.71</v>
          </cell>
          <cell r="L98">
            <v>0</v>
          </cell>
          <cell r="M98">
            <v>21.42</v>
          </cell>
          <cell r="N98">
            <v>21.42</v>
          </cell>
        </row>
        <row r="99">
          <cell r="A99" t="str">
            <v>CTIME1M</v>
          </cell>
          <cell r="B99" t="str">
            <v>TIME CHARGE - 1 MAN</v>
          </cell>
          <cell r="C99">
            <v>0</v>
          </cell>
          <cell r="D99">
            <v>24.45</v>
          </cell>
          <cell r="E99">
            <v>0</v>
          </cell>
          <cell r="F99">
            <v>0</v>
          </cell>
          <cell r="G99">
            <v>24.45</v>
          </cell>
          <cell r="H99">
            <v>48.9</v>
          </cell>
          <cell r="I99">
            <v>0</v>
          </cell>
          <cell r="J99">
            <v>0</v>
          </cell>
          <cell r="K99">
            <v>0</v>
          </cell>
          <cell r="L99">
            <v>0</v>
          </cell>
          <cell r="M99">
            <v>0</v>
          </cell>
          <cell r="N99">
            <v>0</v>
          </cell>
        </row>
        <row r="100">
          <cell r="A100" t="str">
            <v>CTIME2M</v>
          </cell>
          <cell r="B100" t="str">
            <v>TIME CHARGE - 2 MAN</v>
          </cell>
          <cell r="C100">
            <v>0</v>
          </cell>
          <cell r="D100">
            <v>0</v>
          </cell>
          <cell r="E100">
            <v>0</v>
          </cell>
          <cell r="F100">
            <v>0</v>
          </cell>
          <cell r="G100">
            <v>0</v>
          </cell>
          <cell r="H100">
            <v>0</v>
          </cell>
          <cell r="I100">
            <v>0</v>
          </cell>
          <cell r="J100">
            <v>36.15</v>
          </cell>
          <cell r="K100">
            <v>0</v>
          </cell>
          <cell r="L100">
            <v>0</v>
          </cell>
          <cell r="M100">
            <v>0</v>
          </cell>
          <cell r="N100">
            <v>0</v>
          </cell>
        </row>
        <row r="101">
          <cell r="A101" t="str">
            <v>VACCESS</v>
          </cell>
          <cell r="B101" t="str">
            <v>ACCESS CHARGE - PER MTH</v>
          </cell>
          <cell r="C101">
            <v>0</v>
          </cell>
          <cell r="D101">
            <v>0</v>
          </cell>
          <cell r="E101">
            <v>0</v>
          </cell>
          <cell r="F101">
            <v>0</v>
          </cell>
          <cell r="G101">
            <v>0</v>
          </cell>
          <cell r="H101">
            <v>0</v>
          </cell>
          <cell r="I101">
            <v>0</v>
          </cell>
          <cell r="J101">
            <v>0</v>
          </cell>
          <cell r="K101">
            <v>0</v>
          </cell>
          <cell r="L101">
            <v>0</v>
          </cell>
          <cell r="M101">
            <v>6.45</v>
          </cell>
          <cell r="N101">
            <v>0</v>
          </cell>
        </row>
        <row r="102">
          <cell r="A102" t="str">
            <v>VCPLACE</v>
          </cell>
          <cell r="B102" t="str">
            <v>CONTAINER DELIVERY FEE</v>
          </cell>
          <cell r="C102">
            <v>0</v>
          </cell>
          <cell r="D102">
            <v>0</v>
          </cell>
          <cell r="E102">
            <v>0</v>
          </cell>
          <cell r="F102">
            <v>0</v>
          </cell>
          <cell r="G102">
            <v>96.06</v>
          </cell>
          <cell r="H102">
            <v>0</v>
          </cell>
          <cell r="I102">
            <v>0</v>
          </cell>
          <cell r="J102">
            <v>0</v>
          </cell>
          <cell r="K102">
            <v>32.020000000000003</v>
          </cell>
          <cell r="L102">
            <v>0</v>
          </cell>
          <cell r="M102">
            <v>0</v>
          </cell>
          <cell r="N102">
            <v>0</v>
          </cell>
        </row>
        <row r="103">
          <cell r="A103" t="str">
            <v>VCSP4YC</v>
          </cell>
          <cell r="B103" t="str">
            <v>SPECIAL PICKUP 4YD COMP</v>
          </cell>
          <cell r="C103">
            <v>544.65</v>
          </cell>
          <cell r="D103">
            <v>435.72</v>
          </cell>
          <cell r="E103">
            <v>435.72</v>
          </cell>
          <cell r="F103">
            <v>326.79000000000002</v>
          </cell>
          <cell r="G103">
            <v>544.65</v>
          </cell>
          <cell r="H103">
            <v>544.65</v>
          </cell>
          <cell r="I103">
            <v>435.72</v>
          </cell>
          <cell r="J103">
            <v>544.65</v>
          </cell>
          <cell r="K103">
            <v>326.79000000000002</v>
          </cell>
          <cell r="L103">
            <v>435.72</v>
          </cell>
          <cell r="M103">
            <v>217.86</v>
          </cell>
          <cell r="N103">
            <v>653.58000000000004</v>
          </cell>
        </row>
        <row r="104">
          <cell r="A104" t="str">
            <v>WCROL</v>
          </cell>
          <cell r="B104" t="str">
            <v>ROLLOUT CHARGE - CONT</v>
          </cell>
          <cell r="C104">
            <v>0</v>
          </cell>
          <cell r="D104">
            <v>0</v>
          </cell>
          <cell r="E104">
            <v>0</v>
          </cell>
          <cell r="F104">
            <v>0</v>
          </cell>
          <cell r="G104">
            <v>2.97</v>
          </cell>
          <cell r="H104">
            <v>0</v>
          </cell>
          <cell r="I104">
            <v>0</v>
          </cell>
          <cell r="J104">
            <v>0</v>
          </cell>
          <cell r="K104">
            <v>0</v>
          </cell>
          <cell r="L104">
            <v>0</v>
          </cell>
          <cell r="M104">
            <v>0</v>
          </cell>
          <cell r="N104">
            <v>0</v>
          </cell>
        </row>
        <row r="105">
          <cell r="A105" t="str">
            <v>WSGL</v>
          </cell>
          <cell r="B105" t="str">
            <v>WASHOUGAL RECYCLE</v>
          </cell>
          <cell r="C105">
            <v>0</v>
          </cell>
          <cell r="D105">
            <v>0</v>
          </cell>
          <cell r="E105">
            <v>0</v>
          </cell>
          <cell r="F105">
            <v>0</v>
          </cell>
          <cell r="G105">
            <v>0</v>
          </cell>
          <cell r="H105">
            <v>0</v>
          </cell>
          <cell r="I105">
            <v>0</v>
          </cell>
          <cell r="J105">
            <v>0</v>
          </cell>
          <cell r="K105">
            <v>0</v>
          </cell>
          <cell r="L105">
            <v>5.68</v>
          </cell>
          <cell r="M105">
            <v>5.68</v>
          </cell>
          <cell r="N105">
            <v>5.68</v>
          </cell>
        </row>
        <row r="106">
          <cell r="A106" t="str">
            <v>CWSAN 1-5</v>
          </cell>
          <cell r="B106" t="str">
            <v>WASH &amp; SANITIZE CONT 1-5</v>
          </cell>
          <cell r="C106">
            <v>62.61</v>
          </cell>
          <cell r="D106">
            <v>62.61</v>
          </cell>
          <cell r="E106">
            <v>-62.61</v>
          </cell>
          <cell r="F106">
            <v>0</v>
          </cell>
          <cell r="G106">
            <v>0</v>
          </cell>
          <cell r="H106">
            <v>62.61</v>
          </cell>
          <cell r="I106">
            <v>0</v>
          </cell>
          <cell r="J106">
            <v>0</v>
          </cell>
          <cell r="K106">
            <v>0</v>
          </cell>
          <cell r="L106">
            <v>62.61</v>
          </cell>
          <cell r="M106">
            <v>0</v>
          </cell>
          <cell r="N106">
            <v>0</v>
          </cell>
        </row>
        <row r="107">
          <cell r="A107" t="str">
            <v>VCSP2YC</v>
          </cell>
          <cell r="B107" t="str">
            <v>SPECIAL PICKUP 2YD COMP</v>
          </cell>
          <cell r="C107">
            <v>0</v>
          </cell>
          <cell r="D107">
            <v>0</v>
          </cell>
          <cell r="E107">
            <v>0</v>
          </cell>
          <cell r="F107">
            <v>0</v>
          </cell>
          <cell r="G107">
            <v>0</v>
          </cell>
          <cell r="H107">
            <v>0</v>
          </cell>
          <cell r="I107">
            <v>0</v>
          </cell>
          <cell r="J107">
            <v>62.24</v>
          </cell>
          <cell r="K107">
            <v>0</v>
          </cell>
          <cell r="L107">
            <v>0</v>
          </cell>
          <cell r="M107">
            <v>0</v>
          </cell>
          <cell r="N107">
            <v>0</v>
          </cell>
        </row>
        <row r="108">
          <cell r="A108" t="str">
            <v>CC8Y4W</v>
          </cell>
          <cell r="B108" t="str">
            <v>8YD CONT 4X WEEKLY</v>
          </cell>
          <cell r="C108">
            <v>1688.87</v>
          </cell>
          <cell r="D108">
            <v>1688.87</v>
          </cell>
          <cell r="E108">
            <v>1688.87</v>
          </cell>
          <cell r="F108">
            <v>1688.87</v>
          </cell>
          <cell r="G108">
            <v>1688.87</v>
          </cell>
          <cell r="H108">
            <v>1688.87</v>
          </cell>
          <cell r="I108">
            <v>1688.87</v>
          </cell>
          <cell r="J108">
            <v>1688.87</v>
          </cell>
          <cell r="K108">
            <v>1688.87</v>
          </cell>
          <cell r="L108">
            <v>1688.87</v>
          </cell>
          <cell r="M108">
            <v>1688.87</v>
          </cell>
          <cell r="N108">
            <v>1688.87</v>
          </cell>
        </row>
        <row r="109">
          <cell r="A109" t="str">
            <v>CC5YEOW</v>
          </cell>
          <cell r="B109" t="str">
            <v>5YD CONTAINER EOW</v>
          </cell>
          <cell r="C109">
            <v>0</v>
          </cell>
          <cell r="D109">
            <v>0</v>
          </cell>
          <cell r="E109">
            <v>0</v>
          </cell>
          <cell r="F109">
            <v>0</v>
          </cell>
          <cell r="G109">
            <v>0</v>
          </cell>
          <cell r="H109">
            <v>0</v>
          </cell>
          <cell r="I109">
            <v>0</v>
          </cell>
          <cell r="J109">
            <v>0</v>
          </cell>
          <cell r="K109">
            <v>0</v>
          </cell>
          <cell r="L109">
            <v>0</v>
          </cell>
          <cell r="M109">
            <v>137.06</v>
          </cell>
          <cell r="N109">
            <v>137.06</v>
          </cell>
        </row>
        <row r="110">
          <cell r="A110" t="str">
            <v>CC2Y5W</v>
          </cell>
          <cell r="B110" t="str">
            <v>2YD CONT 5X WEEKLY</v>
          </cell>
          <cell r="C110">
            <v>617.03</v>
          </cell>
          <cell r="D110">
            <v>617.03</v>
          </cell>
          <cell r="E110">
            <v>617.03</v>
          </cell>
          <cell r="F110">
            <v>617.03</v>
          </cell>
          <cell r="G110">
            <v>617.03</v>
          </cell>
          <cell r="H110">
            <v>617.03</v>
          </cell>
          <cell r="I110">
            <v>617.03</v>
          </cell>
          <cell r="J110">
            <v>617.03</v>
          </cell>
          <cell r="K110">
            <v>617.03</v>
          </cell>
          <cell r="L110">
            <v>617.03</v>
          </cell>
          <cell r="M110">
            <v>617.03</v>
          </cell>
          <cell r="N110">
            <v>617.03</v>
          </cell>
        </row>
        <row r="111">
          <cell r="A111" t="str">
            <v>CC6Y4W</v>
          </cell>
          <cell r="B111" t="str">
            <v>6YD CONT 4X WEEKLY</v>
          </cell>
          <cell r="C111">
            <v>1294.32</v>
          </cell>
          <cell r="D111">
            <v>1294.32</v>
          </cell>
          <cell r="E111">
            <v>1294.32</v>
          </cell>
          <cell r="F111">
            <v>1294.32</v>
          </cell>
          <cell r="G111">
            <v>1294.32</v>
          </cell>
          <cell r="H111">
            <v>1294.32</v>
          </cell>
          <cell r="I111">
            <v>1294.32</v>
          </cell>
          <cell r="J111">
            <v>1294.32</v>
          </cell>
          <cell r="K111">
            <v>1294.32</v>
          </cell>
          <cell r="L111">
            <v>1294.32</v>
          </cell>
          <cell r="M111">
            <v>1294.32</v>
          </cell>
          <cell r="N111">
            <v>1294.32</v>
          </cell>
        </row>
        <row r="112">
          <cell r="A112" t="str">
            <v>VCSP6YC</v>
          </cell>
          <cell r="B112" t="str">
            <v>SPECIAL PICKUP 6YD COMP</v>
          </cell>
          <cell r="C112">
            <v>0</v>
          </cell>
          <cell r="D112">
            <v>0</v>
          </cell>
          <cell r="E112">
            <v>0</v>
          </cell>
          <cell r="F112">
            <v>0</v>
          </cell>
          <cell r="G112">
            <v>0</v>
          </cell>
          <cell r="H112">
            <v>148.87</v>
          </cell>
          <cell r="I112">
            <v>0</v>
          </cell>
          <cell r="J112">
            <v>0</v>
          </cell>
          <cell r="K112">
            <v>0</v>
          </cell>
          <cell r="L112">
            <v>0</v>
          </cell>
          <cell r="M112">
            <v>0</v>
          </cell>
          <cell r="N112">
            <v>0</v>
          </cell>
        </row>
        <row r="113">
          <cell r="A113" t="str">
            <v>CC15Y3W</v>
          </cell>
          <cell r="B113" t="str">
            <v>1.5YD CONT 3X WEEKLY</v>
          </cell>
          <cell r="C113">
            <v>0</v>
          </cell>
          <cell r="D113">
            <v>0</v>
          </cell>
          <cell r="E113">
            <v>0</v>
          </cell>
          <cell r="F113">
            <v>0</v>
          </cell>
          <cell r="G113">
            <v>0</v>
          </cell>
          <cell r="H113">
            <v>0</v>
          </cell>
          <cell r="I113">
            <v>0</v>
          </cell>
          <cell r="J113">
            <v>310.58999999999997</v>
          </cell>
          <cell r="K113">
            <v>-310.58999999999997</v>
          </cell>
          <cell r="L113">
            <v>0</v>
          </cell>
          <cell r="M113">
            <v>0</v>
          </cell>
          <cell r="N113">
            <v>0</v>
          </cell>
        </row>
        <row r="114">
          <cell r="A114" t="str">
            <v>CC1Y3W</v>
          </cell>
          <cell r="B114" t="str">
            <v>1YD CONT 3X WEEKLY</v>
          </cell>
          <cell r="C114">
            <v>0</v>
          </cell>
          <cell r="D114">
            <v>0</v>
          </cell>
          <cell r="E114">
            <v>0</v>
          </cell>
          <cell r="F114">
            <v>0</v>
          </cell>
          <cell r="G114">
            <v>0</v>
          </cell>
          <cell r="H114">
            <v>0</v>
          </cell>
          <cell r="I114">
            <v>0</v>
          </cell>
          <cell r="J114">
            <v>0</v>
          </cell>
          <cell r="K114">
            <v>0</v>
          </cell>
          <cell r="L114">
            <v>57.58</v>
          </cell>
          <cell r="M114">
            <v>0</v>
          </cell>
          <cell r="N114">
            <v>0</v>
          </cell>
        </row>
        <row r="115">
          <cell r="A115" t="str">
            <v>YDMRENT</v>
          </cell>
          <cell r="B115" t="str">
            <v>YARD CART RENT MTHLY</v>
          </cell>
          <cell r="C115">
            <v>0</v>
          </cell>
          <cell r="D115">
            <v>0</v>
          </cell>
          <cell r="E115">
            <v>0</v>
          </cell>
          <cell r="F115">
            <v>0</v>
          </cell>
          <cell r="G115">
            <v>0</v>
          </cell>
          <cell r="H115">
            <v>0</v>
          </cell>
          <cell r="I115">
            <v>0</v>
          </cell>
          <cell r="J115">
            <v>0</v>
          </cell>
          <cell r="K115">
            <v>0</v>
          </cell>
          <cell r="L115">
            <v>0</v>
          </cell>
          <cell r="M115">
            <v>36.01</v>
          </cell>
          <cell r="N115">
            <v>42.92</v>
          </cell>
        </row>
        <row r="116">
          <cell r="A116" t="str">
            <v>CDRVEOW</v>
          </cell>
          <cell r="B116" t="str">
            <v>EOW DRIVE IN MTHLY</v>
          </cell>
          <cell r="C116">
            <v>0</v>
          </cell>
          <cell r="D116">
            <v>0</v>
          </cell>
          <cell r="E116">
            <v>0</v>
          </cell>
          <cell r="F116">
            <v>0</v>
          </cell>
          <cell r="G116">
            <v>0</v>
          </cell>
          <cell r="H116">
            <v>0</v>
          </cell>
          <cell r="I116">
            <v>0</v>
          </cell>
          <cell r="J116">
            <v>0</v>
          </cell>
          <cell r="K116">
            <v>0</v>
          </cell>
          <cell r="L116">
            <v>0</v>
          </cell>
          <cell r="M116">
            <v>15.280000000000001</v>
          </cell>
          <cell r="N116">
            <v>30.560000000000002</v>
          </cell>
        </row>
        <row r="117">
          <cell r="A117" t="str">
            <v>COMPACTOR</v>
          </cell>
          <cell r="C117">
            <v>24350.489999999998</v>
          </cell>
          <cell r="D117">
            <v>21257.479999999996</v>
          </cell>
          <cell r="E117">
            <v>23457.149999999998</v>
          </cell>
          <cell r="F117">
            <v>22503.79</v>
          </cell>
          <cell r="G117">
            <v>26787.09</v>
          </cell>
          <cell r="H117">
            <v>22745.58</v>
          </cell>
          <cell r="I117">
            <v>24949.59</v>
          </cell>
          <cell r="J117">
            <v>26020.070000000003</v>
          </cell>
          <cell r="K117">
            <v>22933.55</v>
          </cell>
          <cell r="L117">
            <v>25360.95</v>
          </cell>
          <cell r="M117">
            <v>23985.649999999998</v>
          </cell>
          <cell r="N117">
            <v>23830.920000000006</v>
          </cell>
        </row>
        <row r="118">
          <cell r="A118" t="str">
            <v>CACOMPRNT</v>
          </cell>
          <cell r="B118" t="str">
            <v>COMPACTOR RENTAL</v>
          </cell>
          <cell r="C118">
            <v>2177.25</v>
          </cell>
          <cell r="D118">
            <v>2177.25</v>
          </cell>
          <cell r="E118">
            <v>2177.25</v>
          </cell>
          <cell r="F118">
            <v>2177.25</v>
          </cell>
          <cell r="G118">
            <v>2177.25</v>
          </cell>
          <cell r="H118">
            <v>2177.25</v>
          </cell>
          <cell r="I118">
            <v>2177.25</v>
          </cell>
          <cell r="J118">
            <v>2177.25</v>
          </cell>
          <cell r="K118">
            <v>2177.25</v>
          </cell>
          <cell r="L118">
            <v>2177.25</v>
          </cell>
          <cell r="M118">
            <v>2177.25</v>
          </cell>
          <cell r="N118">
            <v>2177.25</v>
          </cell>
        </row>
        <row r="119">
          <cell r="A119" t="str">
            <v>CAHAULC</v>
          </cell>
          <cell r="B119" t="str">
            <v>COMPACTOR HAUL</v>
          </cell>
          <cell r="C119">
            <v>0</v>
          </cell>
          <cell r="D119">
            <v>0</v>
          </cell>
          <cell r="E119">
            <v>0</v>
          </cell>
          <cell r="F119">
            <v>0</v>
          </cell>
          <cell r="G119">
            <v>0</v>
          </cell>
          <cell r="H119">
            <v>0</v>
          </cell>
          <cell r="I119">
            <v>0</v>
          </cell>
          <cell r="J119">
            <v>0</v>
          </cell>
          <cell r="K119">
            <v>0</v>
          </cell>
          <cell r="L119">
            <v>0</v>
          </cell>
          <cell r="M119">
            <v>0</v>
          </cell>
          <cell r="N119">
            <v>1071</v>
          </cell>
        </row>
        <row r="120">
          <cell r="A120" t="str">
            <v>CCOMP15</v>
          </cell>
          <cell r="B120" t="str">
            <v>EMPTY 15YD COMPACTOR</v>
          </cell>
          <cell r="C120">
            <v>2587.73</v>
          </cell>
          <cell r="D120">
            <v>2475.2199999999998</v>
          </cell>
          <cell r="E120">
            <v>2812.75</v>
          </cell>
          <cell r="F120">
            <v>2587.73</v>
          </cell>
          <cell r="G120">
            <v>3712.83</v>
          </cell>
          <cell r="H120">
            <v>3037.77</v>
          </cell>
          <cell r="I120">
            <v>3037.7700000000004</v>
          </cell>
          <cell r="J120">
            <v>3150.28</v>
          </cell>
          <cell r="K120">
            <v>3150.28</v>
          </cell>
          <cell r="L120">
            <v>3262.7900000000004</v>
          </cell>
          <cell r="M120">
            <v>3262.79</v>
          </cell>
          <cell r="N120">
            <v>2475.2200000000003</v>
          </cell>
        </row>
        <row r="121">
          <cell r="A121" t="str">
            <v>CCOMP20</v>
          </cell>
          <cell r="B121" t="str">
            <v>EMPTY 20YD COMPACTOR</v>
          </cell>
          <cell r="C121">
            <v>6300.5599999999995</v>
          </cell>
          <cell r="D121">
            <v>4612.91</v>
          </cell>
          <cell r="E121">
            <v>5625.5</v>
          </cell>
          <cell r="F121">
            <v>5738.01</v>
          </cell>
          <cell r="G121">
            <v>6300.5599999999995</v>
          </cell>
          <cell r="H121">
            <v>5175.46</v>
          </cell>
          <cell r="I121">
            <v>6413.07</v>
          </cell>
          <cell r="J121">
            <v>6638.09</v>
          </cell>
          <cell r="K121">
            <v>5287.9700000000012</v>
          </cell>
          <cell r="L121">
            <v>6300.5599999999995</v>
          </cell>
          <cell r="M121">
            <v>5738.0099999999993</v>
          </cell>
          <cell r="N121">
            <v>5625.5</v>
          </cell>
        </row>
        <row r="122">
          <cell r="A122" t="str">
            <v>CCOMP25</v>
          </cell>
          <cell r="B122" t="str">
            <v>EMPTY 25YD COMPACTOR</v>
          </cell>
          <cell r="C122">
            <v>5052</v>
          </cell>
          <cell r="D122">
            <v>5052</v>
          </cell>
          <cell r="E122">
            <v>5178.3</v>
          </cell>
          <cell r="F122">
            <v>4546.8</v>
          </cell>
          <cell r="G122">
            <v>5936.1</v>
          </cell>
          <cell r="H122">
            <v>5052</v>
          </cell>
          <cell r="I122">
            <v>4799.4000000000005</v>
          </cell>
          <cell r="J122">
            <v>6315</v>
          </cell>
          <cell r="K122">
            <v>4925.7</v>
          </cell>
          <cell r="L122">
            <v>5430.9000000000005</v>
          </cell>
          <cell r="M122">
            <v>5430.9000000000005</v>
          </cell>
          <cell r="N122">
            <v>5557.2</v>
          </cell>
        </row>
        <row r="123">
          <cell r="A123" t="str">
            <v>CCOMP30</v>
          </cell>
          <cell r="B123" t="str">
            <v>EMPTY 30YD COMPACTOR</v>
          </cell>
          <cell r="C123">
            <v>4925.7</v>
          </cell>
          <cell r="D123">
            <v>3789</v>
          </cell>
          <cell r="E123">
            <v>4420.5</v>
          </cell>
          <cell r="F123">
            <v>4167.8999999999996</v>
          </cell>
          <cell r="G123">
            <v>4799.3999999999996</v>
          </cell>
          <cell r="H123">
            <v>3915.2999999999997</v>
          </cell>
          <cell r="I123">
            <v>4420.5</v>
          </cell>
          <cell r="J123">
            <v>4167.9000000000005</v>
          </cell>
          <cell r="K123">
            <v>4041.6</v>
          </cell>
          <cell r="L123">
            <v>4799.3999999999996</v>
          </cell>
          <cell r="M123">
            <v>4041.6</v>
          </cell>
          <cell r="N123">
            <v>4167.9000000000005</v>
          </cell>
        </row>
        <row r="124">
          <cell r="A124" t="str">
            <v>CCOMP40</v>
          </cell>
          <cell r="B124" t="str">
            <v>EMPTY 40YD COMPACTOR</v>
          </cell>
          <cell r="C124">
            <v>1918.05</v>
          </cell>
          <cell r="D124">
            <v>1955.1</v>
          </cell>
          <cell r="E124">
            <v>1918.05</v>
          </cell>
          <cell r="F124">
            <v>2007.3</v>
          </cell>
          <cell r="G124">
            <v>2296.9499999999998</v>
          </cell>
          <cell r="H124">
            <v>2081.4</v>
          </cell>
          <cell r="I124">
            <v>2638.8</v>
          </cell>
          <cell r="J124">
            <v>2044.35</v>
          </cell>
          <cell r="K124">
            <v>2044.35</v>
          </cell>
          <cell r="L124">
            <v>1918.05</v>
          </cell>
          <cell r="M124">
            <v>1955.1</v>
          </cell>
          <cell r="N124">
            <v>1404.45</v>
          </cell>
        </row>
        <row r="125">
          <cell r="A125" t="str">
            <v>SPDISCO</v>
          </cell>
          <cell r="B125" t="str">
            <v>COMPACTOR DISCONNECT FEE</v>
          </cell>
          <cell r="C125">
            <v>1389.2</v>
          </cell>
          <cell r="D125">
            <v>1196</v>
          </cell>
          <cell r="E125">
            <v>1324.8</v>
          </cell>
          <cell r="F125">
            <v>1278.8</v>
          </cell>
          <cell r="G125">
            <v>1564</v>
          </cell>
          <cell r="H125">
            <v>1306.3999999999999</v>
          </cell>
          <cell r="I125">
            <v>1462.8000000000002</v>
          </cell>
          <cell r="J125">
            <v>1527.2</v>
          </cell>
          <cell r="K125">
            <v>1306.3999999999999</v>
          </cell>
          <cell r="L125">
            <v>1472</v>
          </cell>
          <cell r="M125">
            <v>1380</v>
          </cell>
          <cell r="N125">
            <v>1352.4</v>
          </cell>
        </row>
        <row r="126">
          <cell r="A126" t="str">
            <v>MULTI-FAMILY</v>
          </cell>
          <cell r="C126">
            <v>35038.199999999997</v>
          </cell>
          <cell r="D126">
            <v>37081.759999999995</v>
          </cell>
          <cell r="E126">
            <v>41366.120000000003</v>
          </cell>
          <cell r="F126">
            <v>41398.6</v>
          </cell>
          <cell r="G126">
            <v>41586.58</v>
          </cell>
          <cell r="H126">
            <v>41362.33</v>
          </cell>
          <cell r="I126">
            <v>41878.9</v>
          </cell>
          <cell r="J126">
            <v>42171.22</v>
          </cell>
          <cell r="K126">
            <v>42185.710000000006</v>
          </cell>
          <cell r="L126">
            <v>42288.959999999999</v>
          </cell>
          <cell r="M126">
            <v>42288.959999999999</v>
          </cell>
          <cell r="N126">
            <v>42288.959999999999</v>
          </cell>
        </row>
        <row r="127">
          <cell r="A127" t="str">
            <v>CMFREC</v>
          </cell>
          <cell r="B127" t="str">
            <v>MULTI-FAMILY RECYCLE</v>
          </cell>
          <cell r="C127">
            <v>35038.199999999997</v>
          </cell>
          <cell r="D127">
            <v>35038.199999999997</v>
          </cell>
          <cell r="E127">
            <v>35152.050000000003</v>
          </cell>
          <cell r="F127">
            <v>35179.65</v>
          </cell>
          <cell r="G127">
            <v>35338.35</v>
          </cell>
          <cell r="H127">
            <v>35147.85</v>
          </cell>
          <cell r="I127">
            <v>35586.75</v>
          </cell>
          <cell r="J127">
            <v>35835.15</v>
          </cell>
          <cell r="K127">
            <v>35848.080000000002</v>
          </cell>
          <cell r="L127">
            <v>35935.199999999997</v>
          </cell>
          <cell r="M127">
            <v>35935.199999999997</v>
          </cell>
          <cell r="N127">
            <v>35935.199999999997</v>
          </cell>
        </row>
        <row r="128">
          <cell r="A128" t="str">
            <v>RPSMMF</v>
          </cell>
          <cell r="B128" t="str">
            <v>RECYCLE PROCESS SURCHARGE</v>
          </cell>
          <cell r="C128">
            <v>0</v>
          </cell>
          <cell r="D128">
            <v>2043.56</v>
          </cell>
          <cell r="E128">
            <v>6214.0700000000006</v>
          </cell>
          <cell r="F128">
            <v>6218.95</v>
          </cell>
          <cell r="G128">
            <v>6248.2300000000005</v>
          </cell>
          <cell r="H128">
            <v>6214.4800000000005</v>
          </cell>
          <cell r="I128">
            <v>6292.1500000000005</v>
          </cell>
          <cell r="J128">
            <v>6336.0700000000006</v>
          </cell>
          <cell r="K128">
            <v>6337.630000000001</v>
          </cell>
          <cell r="L128">
            <v>6353.76</v>
          </cell>
          <cell r="M128">
            <v>6353.76</v>
          </cell>
          <cell r="N128">
            <v>6353.76</v>
          </cell>
        </row>
        <row r="129">
          <cell r="A129" t="str">
            <v>RECYCLING</v>
          </cell>
          <cell r="C129">
            <v>92897.45</v>
          </cell>
          <cell r="D129">
            <v>93402.529999999955</v>
          </cell>
          <cell r="E129">
            <v>94054.589999999938</v>
          </cell>
          <cell r="F129">
            <v>94795.280000000013</v>
          </cell>
          <cell r="G129">
            <v>95542.719999999972</v>
          </cell>
          <cell r="H129">
            <v>96943.800000000017</v>
          </cell>
          <cell r="I129">
            <v>93478.439999999988</v>
          </cell>
          <cell r="J129">
            <v>97123.930000000022</v>
          </cell>
          <cell r="K129">
            <v>96045.269999999975</v>
          </cell>
          <cell r="L129">
            <v>98757.51999999999</v>
          </cell>
          <cell r="M129">
            <v>98606.639999999985</v>
          </cell>
          <cell r="N129">
            <v>99597.08</v>
          </cell>
        </row>
        <row r="130">
          <cell r="A130" t="str">
            <v>0CRYEX1YD</v>
          </cell>
          <cell r="B130" t="str">
            <v>ON-CALL P/U 1YD RECYCLE</v>
          </cell>
          <cell r="C130">
            <v>0</v>
          </cell>
          <cell r="D130">
            <v>0</v>
          </cell>
          <cell r="E130">
            <v>49.86</v>
          </cell>
          <cell r="F130">
            <v>24.93</v>
          </cell>
          <cell r="G130">
            <v>0</v>
          </cell>
          <cell r="H130">
            <v>0</v>
          </cell>
          <cell r="I130">
            <v>24.93</v>
          </cell>
          <cell r="J130">
            <v>24.93</v>
          </cell>
          <cell r="K130">
            <v>49.86</v>
          </cell>
          <cell r="L130">
            <v>0</v>
          </cell>
          <cell r="M130">
            <v>74.790000000000006</v>
          </cell>
          <cell r="N130">
            <v>0</v>
          </cell>
        </row>
        <row r="131">
          <cell r="A131" t="str">
            <v>0CRYEX2YD</v>
          </cell>
          <cell r="B131" t="str">
            <v>ON-CALL P/U 2YD RECYCLE</v>
          </cell>
          <cell r="C131">
            <v>164.64</v>
          </cell>
          <cell r="D131">
            <v>109.76</v>
          </cell>
          <cell r="E131">
            <v>137.19999999999999</v>
          </cell>
          <cell r="F131">
            <v>164.64</v>
          </cell>
          <cell r="G131">
            <v>246.96</v>
          </cell>
          <cell r="H131">
            <v>155.1</v>
          </cell>
          <cell r="I131">
            <v>192.07999999999998</v>
          </cell>
          <cell r="J131">
            <v>192.08</v>
          </cell>
          <cell r="K131">
            <v>137.19999999999999</v>
          </cell>
          <cell r="L131">
            <v>137.19999999999999</v>
          </cell>
          <cell r="M131">
            <v>109.76</v>
          </cell>
          <cell r="N131">
            <v>120.95</v>
          </cell>
        </row>
        <row r="132">
          <cell r="A132" t="str">
            <v>0CRYEX3YD</v>
          </cell>
          <cell r="B132" t="str">
            <v>ON-CALL P/U 3YD RECYCLE</v>
          </cell>
          <cell r="C132">
            <v>183.36</v>
          </cell>
          <cell r="D132">
            <v>122.24</v>
          </cell>
          <cell r="E132">
            <v>183.36</v>
          </cell>
          <cell r="F132">
            <v>122.24</v>
          </cell>
          <cell r="G132">
            <v>244.48</v>
          </cell>
          <cell r="H132">
            <v>122.24</v>
          </cell>
          <cell r="I132">
            <v>152.80000000000001</v>
          </cell>
          <cell r="J132">
            <v>244.48</v>
          </cell>
          <cell r="K132">
            <v>91.68</v>
          </cell>
          <cell r="L132">
            <v>152.80000000000001</v>
          </cell>
          <cell r="M132">
            <v>122.24</v>
          </cell>
          <cell r="N132">
            <v>61.12</v>
          </cell>
        </row>
        <row r="133">
          <cell r="A133" t="str">
            <v>0CRYEX4YD</v>
          </cell>
          <cell r="B133" t="str">
            <v>ON-CALL P/U 4YD RECYCLE</v>
          </cell>
          <cell r="C133">
            <v>93.539999999999992</v>
          </cell>
          <cell r="D133">
            <v>31.18</v>
          </cell>
          <cell r="E133">
            <v>93.539999999999992</v>
          </cell>
          <cell r="F133">
            <v>0</v>
          </cell>
          <cell r="G133">
            <v>62.36</v>
          </cell>
          <cell r="H133">
            <v>93.539999999999992</v>
          </cell>
          <cell r="I133">
            <v>136.43</v>
          </cell>
          <cell r="J133">
            <v>140.38</v>
          </cell>
          <cell r="K133">
            <v>93.539999999999992</v>
          </cell>
          <cell r="L133">
            <v>124.72</v>
          </cell>
          <cell r="M133">
            <v>31.18</v>
          </cell>
          <cell r="N133">
            <v>31.18</v>
          </cell>
        </row>
        <row r="134">
          <cell r="A134" t="str">
            <v>0CRYEX6YD</v>
          </cell>
          <cell r="B134" t="str">
            <v>ON-CALL P/U 6YD RECYCLE</v>
          </cell>
          <cell r="C134">
            <v>67.319999999999993</v>
          </cell>
          <cell r="D134">
            <v>33.659999999999997</v>
          </cell>
          <cell r="E134">
            <v>-33.659999999999997</v>
          </cell>
          <cell r="F134">
            <v>67.319999999999993</v>
          </cell>
          <cell r="G134">
            <v>67.319999999999993</v>
          </cell>
          <cell r="H134">
            <v>33.659999999999997</v>
          </cell>
          <cell r="I134">
            <v>100.97999999999999</v>
          </cell>
          <cell r="J134">
            <v>47.07</v>
          </cell>
          <cell r="K134">
            <v>33.659999999999997</v>
          </cell>
          <cell r="L134">
            <v>67.319999999999993</v>
          </cell>
          <cell r="M134">
            <v>0</v>
          </cell>
          <cell r="N134">
            <v>67.319999999999993</v>
          </cell>
        </row>
        <row r="135">
          <cell r="A135" t="str">
            <v>0CRYEX90</v>
          </cell>
          <cell r="B135" t="str">
            <v>ON-CALL P/U 1-90GAL RECY</v>
          </cell>
          <cell r="C135">
            <v>130.97</v>
          </cell>
          <cell r="D135">
            <v>130.97</v>
          </cell>
          <cell r="E135">
            <v>93.550000000000011</v>
          </cell>
          <cell r="F135">
            <v>130.97</v>
          </cell>
          <cell r="G135">
            <v>168.39</v>
          </cell>
          <cell r="H135">
            <v>205.81</v>
          </cell>
          <cell r="I135">
            <v>187.1</v>
          </cell>
          <cell r="J135">
            <v>149.68</v>
          </cell>
          <cell r="K135">
            <v>224.52</v>
          </cell>
          <cell r="L135">
            <v>280.64999999999998</v>
          </cell>
          <cell r="M135">
            <v>243.23000000000002</v>
          </cell>
          <cell r="N135">
            <v>93.550000000000011</v>
          </cell>
        </row>
        <row r="136">
          <cell r="A136" t="str">
            <v>0CRYEXC</v>
          </cell>
          <cell r="B136" t="str">
            <v>REC EXTRA YARDS</v>
          </cell>
          <cell r="C136">
            <v>49.84</v>
          </cell>
          <cell r="D136">
            <v>0</v>
          </cell>
          <cell r="E136">
            <v>0</v>
          </cell>
          <cell r="F136">
            <v>0</v>
          </cell>
          <cell r="G136">
            <v>0</v>
          </cell>
          <cell r="H136">
            <v>24.92</v>
          </cell>
          <cell r="I136">
            <v>0</v>
          </cell>
          <cell r="J136">
            <v>0</v>
          </cell>
          <cell r="K136">
            <v>74.760000000000005</v>
          </cell>
          <cell r="L136">
            <v>0</v>
          </cell>
          <cell r="M136">
            <v>0</v>
          </cell>
          <cell r="N136">
            <v>43.61</v>
          </cell>
        </row>
        <row r="137">
          <cell r="A137" t="str">
            <v>CFR32G1X</v>
          </cell>
          <cell r="B137" t="str">
            <v>32G FOOD COMPOST 1X WKLY</v>
          </cell>
          <cell r="C137">
            <v>0</v>
          </cell>
          <cell r="D137">
            <v>0</v>
          </cell>
          <cell r="E137">
            <v>0</v>
          </cell>
          <cell r="F137">
            <v>0</v>
          </cell>
          <cell r="G137">
            <v>0</v>
          </cell>
          <cell r="H137">
            <v>0</v>
          </cell>
          <cell r="I137">
            <v>0</v>
          </cell>
          <cell r="J137">
            <v>0</v>
          </cell>
          <cell r="K137">
            <v>0</v>
          </cell>
          <cell r="L137">
            <v>0</v>
          </cell>
          <cell r="M137">
            <v>0</v>
          </cell>
          <cell r="N137">
            <v>0</v>
          </cell>
        </row>
        <row r="138">
          <cell r="A138" t="str">
            <v>CFR65G1X</v>
          </cell>
          <cell r="B138" t="str">
            <v>65G FOOD COMPOST 1X WKLY</v>
          </cell>
          <cell r="C138">
            <v>473.12</v>
          </cell>
          <cell r="D138">
            <v>473.12</v>
          </cell>
          <cell r="E138">
            <v>488.58</v>
          </cell>
          <cell r="F138">
            <v>504.03999999999996</v>
          </cell>
          <cell r="G138">
            <v>504.03999999999996</v>
          </cell>
          <cell r="H138">
            <v>504.03999999999996</v>
          </cell>
          <cell r="I138">
            <v>504.03999999999996</v>
          </cell>
          <cell r="J138">
            <v>504.03999999999996</v>
          </cell>
          <cell r="K138">
            <v>504.03999999999996</v>
          </cell>
          <cell r="L138">
            <v>504.03999999999996</v>
          </cell>
          <cell r="M138">
            <v>504.03999999999996</v>
          </cell>
          <cell r="N138">
            <v>511.77</v>
          </cell>
        </row>
        <row r="139">
          <cell r="A139" t="str">
            <v>CFR65G2X</v>
          </cell>
          <cell r="B139" t="str">
            <v>65G FOOD COMPOST 2X WKLY</v>
          </cell>
          <cell r="C139">
            <v>1073.42</v>
          </cell>
          <cell r="D139">
            <v>1073.42</v>
          </cell>
          <cell r="E139">
            <v>1073.42</v>
          </cell>
          <cell r="F139">
            <v>1276.55</v>
          </cell>
          <cell r="G139">
            <v>1344.12</v>
          </cell>
          <cell r="H139">
            <v>1344.12</v>
          </cell>
          <cell r="I139">
            <v>1344.12</v>
          </cell>
          <cell r="J139">
            <v>1344.12</v>
          </cell>
          <cell r="K139">
            <v>1344.12</v>
          </cell>
          <cell r="L139">
            <v>1112.1600000000001</v>
          </cell>
          <cell r="M139">
            <v>1112.1600000000001</v>
          </cell>
          <cell r="N139">
            <v>1112.1600000000001</v>
          </cell>
        </row>
        <row r="140">
          <cell r="A140" t="str">
            <v>COMREC</v>
          </cell>
          <cell r="B140" t="str">
            <v>SCHOOL RECYCLE SERVICE</v>
          </cell>
          <cell r="C140">
            <v>5539.17</v>
          </cell>
          <cell r="D140">
            <v>5539.17</v>
          </cell>
          <cell r="E140">
            <v>5587.86</v>
          </cell>
          <cell r="F140">
            <v>5587.86</v>
          </cell>
          <cell r="G140">
            <v>5587.86</v>
          </cell>
          <cell r="H140">
            <v>5587.86</v>
          </cell>
          <cell r="I140">
            <v>1546.06</v>
          </cell>
          <cell r="J140">
            <v>4180.5700000000006</v>
          </cell>
          <cell r="K140">
            <v>5595.26</v>
          </cell>
          <cell r="L140">
            <v>6710.76</v>
          </cell>
          <cell r="M140">
            <v>7010.1200000000008</v>
          </cell>
          <cell r="N140">
            <v>6919.97</v>
          </cell>
        </row>
        <row r="141">
          <cell r="A141" t="str">
            <v xml:space="preserve">CRY1.5EOW </v>
          </cell>
          <cell r="B141" t="str">
            <v>1.5YD RECYCLE EOW</v>
          </cell>
          <cell r="C141">
            <v>404.29</v>
          </cell>
          <cell r="D141">
            <v>404.29</v>
          </cell>
          <cell r="E141">
            <v>404.29</v>
          </cell>
          <cell r="F141">
            <v>404.29</v>
          </cell>
          <cell r="G141">
            <v>438.73</v>
          </cell>
          <cell r="H141">
            <v>473.17</v>
          </cell>
          <cell r="I141">
            <v>404.29</v>
          </cell>
          <cell r="J141">
            <v>473.17</v>
          </cell>
          <cell r="K141">
            <v>473.17</v>
          </cell>
          <cell r="L141">
            <v>473.17</v>
          </cell>
          <cell r="M141">
            <v>473.17</v>
          </cell>
          <cell r="N141">
            <v>473.17</v>
          </cell>
        </row>
        <row r="142">
          <cell r="A142" t="str">
            <v>CRY1.5Y1X</v>
          </cell>
          <cell r="B142" t="str">
            <v>1.5YD RECYCLE 1X WKLY</v>
          </cell>
          <cell r="C142">
            <v>1103.17</v>
          </cell>
          <cell r="D142">
            <v>1187.49</v>
          </cell>
          <cell r="E142">
            <v>1271.81</v>
          </cell>
          <cell r="F142">
            <v>1299.92</v>
          </cell>
          <cell r="G142">
            <v>1299.92</v>
          </cell>
          <cell r="H142">
            <v>1299.92</v>
          </cell>
          <cell r="I142">
            <v>1299.92</v>
          </cell>
          <cell r="J142">
            <v>1203.0899999999999</v>
          </cell>
          <cell r="K142">
            <v>1203.0899999999999</v>
          </cell>
          <cell r="L142">
            <v>1203.0899999999999</v>
          </cell>
          <cell r="M142">
            <v>1203.0899999999999</v>
          </cell>
          <cell r="N142">
            <v>1203.0899999999999</v>
          </cell>
        </row>
        <row r="143">
          <cell r="A143" t="str">
            <v>CRY1.5Y2X</v>
          </cell>
          <cell r="B143" t="str">
            <v>1.5YD RECYCLE 2X WKLY</v>
          </cell>
          <cell r="C143">
            <v>204.05</v>
          </cell>
          <cell r="D143">
            <v>204.05</v>
          </cell>
          <cell r="E143">
            <v>204.05</v>
          </cell>
          <cell r="F143">
            <v>204.05</v>
          </cell>
          <cell r="G143">
            <v>204.05</v>
          </cell>
          <cell r="H143">
            <v>204.05</v>
          </cell>
          <cell r="I143">
            <v>204.05</v>
          </cell>
          <cell r="J143">
            <v>204.05</v>
          </cell>
          <cell r="K143">
            <v>204.05</v>
          </cell>
          <cell r="L143">
            <v>204.05</v>
          </cell>
          <cell r="M143">
            <v>204.05</v>
          </cell>
          <cell r="N143">
            <v>204.05</v>
          </cell>
        </row>
        <row r="144">
          <cell r="A144" t="str">
            <v>CRY1Y1X</v>
          </cell>
          <cell r="B144" t="str">
            <v>1YD RECYCLE 1X WKLY</v>
          </cell>
          <cell r="C144">
            <v>3292.6699999999996</v>
          </cell>
          <cell r="D144">
            <v>3269.72</v>
          </cell>
          <cell r="E144">
            <v>3269.72</v>
          </cell>
          <cell r="F144">
            <v>3269.72</v>
          </cell>
          <cell r="G144">
            <v>3384.46</v>
          </cell>
          <cell r="H144">
            <v>3314.74</v>
          </cell>
          <cell r="I144">
            <v>3200</v>
          </cell>
          <cell r="J144">
            <v>3268.8399999999997</v>
          </cell>
          <cell r="K144">
            <v>3268.8399999999997</v>
          </cell>
          <cell r="L144">
            <v>3268.8399999999997</v>
          </cell>
          <cell r="M144">
            <v>3131.16</v>
          </cell>
          <cell r="N144">
            <v>3337.68</v>
          </cell>
        </row>
        <row r="145">
          <cell r="A145" t="str">
            <v>CRY1Y2X</v>
          </cell>
          <cell r="B145" t="str">
            <v>1YD RECYCLE 2X WKLY</v>
          </cell>
          <cell r="C145">
            <v>0</v>
          </cell>
          <cell r="D145">
            <v>0</v>
          </cell>
          <cell r="E145">
            <v>0</v>
          </cell>
          <cell r="F145">
            <v>0</v>
          </cell>
          <cell r="G145">
            <v>0</v>
          </cell>
          <cell r="H145">
            <v>48.93</v>
          </cell>
          <cell r="I145">
            <v>195.71</v>
          </cell>
          <cell r="J145">
            <v>195.71</v>
          </cell>
          <cell r="K145">
            <v>195.71</v>
          </cell>
          <cell r="L145">
            <v>195.71</v>
          </cell>
          <cell r="M145">
            <v>195.71</v>
          </cell>
          <cell r="N145">
            <v>195.71</v>
          </cell>
        </row>
        <row r="146">
          <cell r="A146" t="str">
            <v>CRY1YEOW</v>
          </cell>
          <cell r="B146" t="str">
            <v>1YD RECYCLE EOW</v>
          </cell>
          <cell r="C146">
            <v>2635.6400000000003</v>
          </cell>
          <cell r="D146">
            <v>2669.02</v>
          </cell>
          <cell r="E146">
            <v>2602.27</v>
          </cell>
          <cell r="F146">
            <v>2635.6400000000003</v>
          </cell>
          <cell r="G146">
            <v>2640.01</v>
          </cell>
          <cell r="H146">
            <v>2444.12</v>
          </cell>
          <cell r="I146">
            <v>2519.6</v>
          </cell>
          <cell r="J146">
            <v>2352.73</v>
          </cell>
          <cell r="K146">
            <v>2252.6</v>
          </cell>
          <cell r="L146">
            <v>2252.6</v>
          </cell>
          <cell r="M146">
            <v>2252.6</v>
          </cell>
          <cell r="N146">
            <v>2219.23</v>
          </cell>
        </row>
        <row r="147">
          <cell r="A147" t="str">
            <v>CRY1YOC</v>
          </cell>
          <cell r="B147" t="str">
            <v>1YD RECYCLE ON CALL RENT</v>
          </cell>
          <cell r="C147">
            <v>56.35</v>
          </cell>
          <cell r="D147">
            <v>56.35</v>
          </cell>
          <cell r="E147">
            <v>56.35</v>
          </cell>
          <cell r="F147">
            <v>56.35</v>
          </cell>
          <cell r="G147">
            <v>56.35</v>
          </cell>
          <cell r="H147">
            <v>56.35</v>
          </cell>
          <cell r="I147">
            <v>56.35</v>
          </cell>
          <cell r="J147">
            <v>56.35</v>
          </cell>
          <cell r="K147">
            <v>56.35</v>
          </cell>
          <cell r="L147">
            <v>56.35</v>
          </cell>
          <cell r="M147">
            <v>56.35</v>
          </cell>
          <cell r="N147">
            <v>56.35</v>
          </cell>
        </row>
        <row r="148">
          <cell r="A148" t="str">
            <v>CRY2-1Y1X</v>
          </cell>
          <cell r="B148" t="str">
            <v>2-1YD RECYCLE 1X WKLY</v>
          </cell>
          <cell r="C148">
            <v>156.02000000000001</v>
          </cell>
          <cell r="D148">
            <v>156.02000000000001</v>
          </cell>
          <cell r="E148">
            <v>156.02000000000001</v>
          </cell>
          <cell r="F148">
            <v>156.02000000000001</v>
          </cell>
          <cell r="G148">
            <v>156.02000000000001</v>
          </cell>
          <cell r="H148">
            <v>156.02000000000001</v>
          </cell>
          <cell r="I148">
            <v>156.02000000000001</v>
          </cell>
          <cell r="J148">
            <v>156.02000000000001</v>
          </cell>
          <cell r="K148">
            <v>156.02000000000001</v>
          </cell>
          <cell r="L148">
            <v>156.02000000000001</v>
          </cell>
          <cell r="M148">
            <v>156.02000000000001</v>
          </cell>
          <cell r="N148">
            <v>156.02000000000001</v>
          </cell>
        </row>
        <row r="149">
          <cell r="A149" t="str">
            <v>CRY2-4Y1X</v>
          </cell>
          <cell r="B149" t="str">
            <v>2-4YD RECYCLE 1X WKLY</v>
          </cell>
          <cell r="C149">
            <v>275.79000000000002</v>
          </cell>
          <cell r="D149">
            <v>275.79000000000002</v>
          </cell>
          <cell r="E149">
            <v>275.79000000000002</v>
          </cell>
          <cell r="F149">
            <v>275.79000000000002</v>
          </cell>
          <cell r="G149">
            <v>275.79000000000002</v>
          </cell>
          <cell r="H149">
            <v>275.79000000000002</v>
          </cell>
          <cell r="I149">
            <v>275.79000000000002</v>
          </cell>
          <cell r="J149">
            <v>275.79000000000002</v>
          </cell>
          <cell r="K149">
            <v>275.79000000000002</v>
          </cell>
          <cell r="L149">
            <v>275.79000000000002</v>
          </cell>
          <cell r="M149">
            <v>275.79000000000002</v>
          </cell>
          <cell r="N149">
            <v>275.79000000000002</v>
          </cell>
        </row>
        <row r="150">
          <cell r="A150" t="str">
            <v>CRY2-4Y2X</v>
          </cell>
          <cell r="B150" t="str">
            <v>2-4YD RECYCLE 2X WKLY</v>
          </cell>
          <cell r="C150">
            <v>813.8</v>
          </cell>
          <cell r="D150">
            <v>813.8</v>
          </cell>
          <cell r="E150">
            <v>813.8</v>
          </cell>
          <cell r="F150">
            <v>813.8</v>
          </cell>
          <cell r="G150">
            <v>813.8</v>
          </cell>
          <cell r="H150">
            <v>813.8</v>
          </cell>
          <cell r="I150">
            <v>813.8</v>
          </cell>
          <cell r="J150">
            <v>813.8</v>
          </cell>
          <cell r="K150">
            <v>813.8</v>
          </cell>
          <cell r="L150">
            <v>813.8</v>
          </cell>
          <cell r="M150">
            <v>813.8</v>
          </cell>
          <cell r="N150">
            <v>813.8</v>
          </cell>
        </row>
        <row r="151">
          <cell r="A151" t="str">
            <v>CRY2-5Y1X</v>
          </cell>
          <cell r="B151" t="str">
            <v>2-5YD RECYCLE 1X WKLY</v>
          </cell>
          <cell r="C151">
            <v>91.93</v>
          </cell>
          <cell r="D151">
            <v>91.93</v>
          </cell>
          <cell r="E151">
            <v>91.93</v>
          </cell>
          <cell r="F151">
            <v>91.93</v>
          </cell>
          <cell r="G151">
            <v>91.93</v>
          </cell>
          <cell r="H151">
            <v>91.93</v>
          </cell>
          <cell r="I151">
            <v>91.93</v>
          </cell>
          <cell r="J151">
            <v>91.93</v>
          </cell>
          <cell r="K151">
            <v>91.93</v>
          </cell>
          <cell r="L151">
            <v>91.93</v>
          </cell>
          <cell r="M151">
            <v>91.93</v>
          </cell>
          <cell r="N151">
            <v>91.93</v>
          </cell>
        </row>
        <row r="152">
          <cell r="A152" t="str">
            <v>CRY2Y1MO</v>
          </cell>
          <cell r="B152" t="str">
            <v>2YD RECYCLE 1X MTHLY</v>
          </cell>
          <cell r="C152">
            <v>115.68</v>
          </cell>
          <cell r="D152">
            <v>115.68</v>
          </cell>
          <cell r="E152">
            <v>115.68</v>
          </cell>
          <cell r="F152">
            <v>121.47</v>
          </cell>
          <cell r="G152">
            <v>121.47</v>
          </cell>
          <cell r="H152">
            <v>77.12</v>
          </cell>
          <cell r="I152">
            <v>77.12</v>
          </cell>
          <cell r="J152">
            <v>77.12</v>
          </cell>
          <cell r="K152">
            <v>38.56</v>
          </cell>
          <cell r="L152">
            <v>38.56</v>
          </cell>
          <cell r="M152">
            <v>38.56</v>
          </cell>
          <cell r="N152">
            <v>38.56</v>
          </cell>
        </row>
        <row r="153">
          <cell r="A153" t="str">
            <v>CRY2Y1X</v>
          </cell>
          <cell r="B153" t="str">
            <v>2YD RECYCLE 1X WKLY</v>
          </cell>
          <cell r="C153">
            <v>8058.5300000000007</v>
          </cell>
          <cell r="D153">
            <v>8117.85</v>
          </cell>
          <cell r="E153">
            <v>8133.2900000000009</v>
          </cell>
          <cell r="F153">
            <v>8133.2900000000009</v>
          </cell>
          <cell r="G153">
            <v>8149.7199999999993</v>
          </cell>
          <cell r="H153">
            <v>8120.0599999999995</v>
          </cell>
          <cell r="I153">
            <v>8090.4</v>
          </cell>
          <cell r="J153">
            <v>8330.89</v>
          </cell>
          <cell r="K153">
            <v>8335.24</v>
          </cell>
          <cell r="L153">
            <v>8365.619999999999</v>
          </cell>
          <cell r="M153">
            <v>8365.619999999999</v>
          </cell>
          <cell r="N153">
            <v>8306.3000000000011</v>
          </cell>
        </row>
        <row r="154">
          <cell r="A154" t="str">
            <v>CRY2Y2X</v>
          </cell>
          <cell r="B154" t="str">
            <v>2YD RECYCLE 2X WKLY</v>
          </cell>
          <cell r="C154">
            <v>2697.7799999999997</v>
          </cell>
          <cell r="D154">
            <v>2778.21</v>
          </cell>
          <cell r="E154">
            <v>2992.6800000000003</v>
          </cell>
          <cell r="F154">
            <v>2992.6800000000003</v>
          </cell>
          <cell r="G154">
            <v>2992.6800000000003</v>
          </cell>
          <cell r="H154">
            <v>2939.0800000000004</v>
          </cell>
          <cell r="I154">
            <v>2992.6800000000003</v>
          </cell>
          <cell r="J154">
            <v>2992.6800000000003</v>
          </cell>
          <cell r="K154">
            <v>2778.21</v>
          </cell>
          <cell r="L154">
            <v>2778.21</v>
          </cell>
          <cell r="M154">
            <v>2778.21</v>
          </cell>
          <cell r="N154">
            <v>2778.21</v>
          </cell>
        </row>
        <row r="155">
          <cell r="A155" t="str">
            <v>CRY2Y3X</v>
          </cell>
          <cell r="B155" t="str">
            <v>2YD RECYCLE 3X WKLY</v>
          </cell>
          <cell r="C155">
            <v>155.11000000000001</v>
          </cell>
          <cell r="D155">
            <v>77.56</v>
          </cell>
          <cell r="E155">
            <v>0</v>
          </cell>
          <cell r="F155">
            <v>0</v>
          </cell>
          <cell r="G155">
            <v>0</v>
          </cell>
          <cell r="H155">
            <v>0</v>
          </cell>
          <cell r="I155">
            <v>0</v>
          </cell>
          <cell r="J155">
            <v>0</v>
          </cell>
          <cell r="K155">
            <v>0</v>
          </cell>
          <cell r="L155">
            <v>0</v>
          </cell>
          <cell r="M155">
            <v>0</v>
          </cell>
          <cell r="N155">
            <v>0</v>
          </cell>
        </row>
        <row r="156">
          <cell r="A156" t="str">
            <v>CRY2YEOW</v>
          </cell>
          <cell r="B156" t="str">
            <v>2YD RECYCLE EOW</v>
          </cell>
          <cell r="C156">
            <v>3063.75</v>
          </cell>
          <cell r="D156">
            <v>3136.91</v>
          </cell>
          <cell r="E156">
            <v>3073.2800000000007</v>
          </cell>
          <cell r="F156">
            <v>2973.05</v>
          </cell>
          <cell r="G156">
            <v>2982.58</v>
          </cell>
          <cell r="H156">
            <v>3019.16</v>
          </cell>
          <cell r="I156">
            <v>3055.75</v>
          </cell>
          <cell r="J156">
            <v>3019.16</v>
          </cell>
          <cell r="K156">
            <v>3165.5</v>
          </cell>
          <cell r="L156">
            <v>3165.5</v>
          </cell>
          <cell r="M156">
            <v>3238.6699999999996</v>
          </cell>
          <cell r="N156">
            <v>3311.8399999999997</v>
          </cell>
        </row>
        <row r="157">
          <cell r="A157" t="str">
            <v>CRY2YOC</v>
          </cell>
          <cell r="B157" t="str">
            <v>2YD RECYCLE ON CALL RENT</v>
          </cell>
          <cell r="C157">
            <v>212.2</v>
          </cell>
          <cell r="D157">
            <v>179.9</v>
          </cell>
          <cell r="E157">
            <v>179.9</v>
          </cell>
          <cell r="F157">
            <v>196.05</v>
          </cell>
          <cell r="G157">
            <v>212.2</v>
          </cell>
          <cell r="H157">
            <v>212.2</v>
          </cell>
          <cell r="I157">
            <v>212.2</v>
          </cell>
          <cell r="J157">
            <v>220.98</v>
          </cell>
          <cell r="K157">
            <v>213.44</v>
          </cell>
          <cell r="L157">
            <v>213.44</v>
          </cell>
          <cell r="M157">
            <v>245.74</v>
          </cell>
          <cell r="N157">
            <v>245.74</v>
          </cell>
        </row>
        <row r="158">
          <cell r="A158" t="str">
            <v>CRY3Y1X</v>
          </cell>
          <cell r="B158" t="str">
            <v>3YD RECYCLE 1X WKLY</v>
          </cell>
          <cell r="C158">
            <v>4853.99</v>
          </cell>
          <cell r="D158">
            <v>4853.99</v>
          </cell>
          <cell r="E158">
            <v>4821.71</v>
          </cell>
          <cell r="F158">
            <v>4983.1099999999997</v>
          </cell>
          <cell r="G158">
            <v>5273.6</v>
          </cell>
          <cell r="H158">
            <v>5370.43</v>
          </cell>
          <cell r="I158">
            <v>5079.93</v>
          </cell>
          <cell r="J158">
            <v>5144.49</v>
          </cell>
          <cell r="K158">
            <v>5079.9299999999994</v>
          </cell>
          <cell r="L158">
            <v>5305.9</v>
          </cell>
          <cell r="M158">
            <v>5370.43</v>
          </cell>
          <cell r="N158">
            <v>5370.43</v>
          </cell>
        </row>
        <row r="159">
          <cell r="A159" t="str">
            <v>CRY3Y2X</v>
          </cell>
          <cell r="B159" t="str">
            <v>3YD RECYCLE 2X WKLY</v>
          </cell>
          <cell r="C159">
            <v>2901.4900000000002</v>
          </cell>
          <cell r="D159">
            <v>2901.4900000000002</v>
          </cell>
          <cell r="E159">
            <v>2755.7400000000002</v>
          </cell>
          <cell r="F159">
            <v>2668.29</v>
          </cell>
          <cell r="G159">
            <v>2668.29</v>
          </cell>
          <cell r="H159">
            <v>2696.6099999999997</v>
          </cell>
          <cell r="I159">
            <v>2933.8599999999997</v>
          </cell>
          <cell r="J159">
            <v>2700.66</v>
          </cell>
          <cell r="K159">
            <v>2700.66</v>
          </cell>
          <cell r="L159">
            <v>2700.66</v>
          </cell>
          <cell r="M159">
            <v>2846.41</v>
          </cell>
          <cell r="N159">
            <v>2933.8599999999997</v>
          </cell>
        </row>
        <row r="160">
          <cell r="A160" t="str">
            <v>CRY3Y3X</v>
          </cell>
          <cell r="B160" t="str">
            <v>3YD RECYCLE 3X WKLY</v>
          </cell>
          <cell r="C160">
            <v>337.32</v>
          </cell>
          <cell r="D160">
            <v>337.32</v>
          </cell>
          <cell r="E160">
            <v>562.20000000000005</v>
          </cell>
          <cell r="F160">
            <v>674.64</v>
          </cell>
          <cell r="G160">
            <v>674.64</v>
          </cell>
          <cell r="H160">
            <v>590.30999999999995</v>
          </cell>
          <cell r="I160">
            <v>337.32</v>
          </cell>
          <cell r="J160">
            <v>337.32</v>
          </cell>
          <cell r="K160">
            <v>337.32</v>
          </cell>
          <cell r="L160">
            <v>337.32</v>
          </cell>
          <cell r="M160">
            <v>337.32</v>
          </cell>
          <cell r="N160">
            <v>337.32</v>
          </cell>
        </row>
        <row r="161">
          <cell r="A161" t="str">
            <v>CRY3Y4X</v>
          </cell>
          <cell r="B161" t="str">
            <v>3YD RECYCLE 4X WKLY</v>
          </cell>
          <cell r="C161">
            <v>428.86</v>
          </cell>
          <cell r="D161">
            <v>428.86</v>
          </cell>
          <cell r="E161">
            <v>428.86</v>
          </cell>
          <cell r="F161">
            <v>428.86</v>
          </cell>
          <cell r="G161">
            <v>428.86</v>
          </cell>
          <cell r="H161">
            <v>428.86</v>
          </cell>
          <cell r="I161">
            <v>428.86</v>
          </cell>
          <cell r="J161">
            <v>428.86</v>
          </cell>
          <cell r="K161">
            <v>428.86</v>
          </cell>
          <cell r="L161">
            <v>428.86</v>
          </cell>
          <cell r="M161">
            <v>428.86</v>
          </cell>
          <cell r="N161">
            <v>428.86</v>
          </cell>
        </row>
        <row r="162">
          <cell r="A162" t="str">
            <v>CRY3YEOW</v>
          </cell>
          <cell r="B162" t="str">
            <v>3YD RECYCLE EOW</v>
          </cell>
          <cell r="C162">
            <v>1458.0300000000002</v>
          </cell>
          <cell r="D162">
            <v>1537.67</v>
          </cell>
          <cell r="E162">
            <v>1537.67</v>
          </cell>
          <cell r="F162">
            <v>1577.4899999999998</v>
          </cell>
          <cell r="G162">
            <v>1458.0300000000002</v>
          </cell>
          <cell r="H162">
            <v>1384.6599999999999</v>
          </cell>
          <cell r="I162">
            <v>1430.75</v>
          </cell>
          <cell r="J162">
            <v>1550.21</v>
          </cell>
          <cell r="K162">
            <v>1550.21</v>
          </cell>
          <cell r="L162">
            <v>1629.85</v>
          </cell>
          <cell r="M162">
            <v>1550.21</v>
          </cell>
          <cell r="N162">
            <v>1471.52</v>
          </cell>
        </row>
        <row r="163">
          <cell r="A163" t="str">
            <v>CRY3YOC</v>
          </cell>
          <cell r="B163" t="str">
            <v>3YD RECY ON CALL RENTAL</v>
          </cell>
          <cell r="C163">
            <v>149.41</v>
          </cell>
          <cell r="D163">
            <v>149.41</v>
          </cell>
          <cell r="E163">
            <v>149.41</v>
          </cell>
          <cell r="F163">
            <v>149.41</v>
          </cell>
          <cell r="G163">
            <v>149.41</v>
          </cell>
          <cell r="H163">
            <v>149.41</v>
          </cell>
          <cell r="I163">
            <v>149.41</v>
          </cell>
          <cell r="J163">
            <v>149.41</v>
          </cell>
          <cell r="K163">
            <v>149.41</v>
          </cell>
          <cell r="L163">
            <v>128.65</v>
          </cell>
          <cell r="M163">
            <v>119.47</v>
          </cell>
          <cell r="N163">
            <v>119.47</v>
          </cell>
        </row>
        <row r="164">
          <cell r="A164" t="str">
            <v>CRY4Y1X</v>
          </cell>
          <cell r="B164" t="str">
            <v>4YD RECYCLE 1X WKLY</v>
          </cell>
          <cell r="C164">
            <v>10085.65</v>
          </cell>
          <cell r="D164">
            <v>10333.519999999999</v>
          </cell>
          <cell r="E164">
            <v>10449.119999999999</v>
          </cell>
          <cell r="F164">
            <v>10519.939999999999</v>
          </cell>
          <cell r="G164">
            <v>10449.119999999999</v>
          </cell>
          <cell r="H164">
            <v>10555.35</v>
          </cell>
          <cell r="I164">
            <v>10484.529999999999</v>
          </cell>
          <cell r="J164">
            <v>10484.530000000001</v>
          </cell>
          <cell r="K164">
            <v>10417.84</v>
          </cell>
          <cell r="L164">
            <v>10068.92</v>
          </cell>
          <cell r="M164">
            <v>9763.76</v>
          </cell>
          <cell r="N164">
            <v>9799.08</v>
          </cell>
        </row>
        <row r="165">
          <cell r="A165" t="str">
            <v>CRY4Y2X</v>
          </cell>
          <cell r="B165" t="str">
            <v>4YD RECYCLE 2X WKLY</v>
          </cell>
          <cell r="C165">
            <v>6261.56</v>
          </cell>
          <cell r="D165">
            <v>6261.56</v>
          </cell>
          <cell r="E165">
            <v>6261.56</v>
          </cell>
          <cell r="F165">
            <v>6007.53</v>
          </cell>
          <cell r="G165">
            <v>6007.53</v>
          </cell>
          <cell r="H165">
            <v>6309.51</v>
          </cell>
          <cell r="I165">
            <v>7125.74</v>
          </cell>
          <cell r="J165">
            <v>7443.26</v>
          </cell>
          <cell r="K165">
            <v>5441.04</v>
          </cell>
          <cell r="L165">
            <v>6648.84</v>
          </cell>
          <cell r="M165">
            <v>6762.85</v>
          </cell>
          <cell r="N165">
            <v>6969.86</v>
          </cell>
        </row>
        <row r="166">
          <cell r="A166" t="str">
            <v>CRY4Y3X</v>
          </cell>
          <cell r="B166" t="str">
            <v>4YD RECYCLE 3X WKLY</v>
          </cell>
          <cell r="C166">
            <v>1386.5</v>
          </cell>
          <cell r="D166">
            <v>1386.5</v>
          </cell>
          <cell r="E166">
            <v>1752.96</v>
          </cell>
          <cell r="F166">
            <v>1752.96</v>
          </cell>
          <cell r="G166">
            <v>1752.96</v>
          </cell>
          <cell r="H166">
            <v>1844.58</v>
          </cell>
          <cell r="I166">
            <v>2119.42</v>
          </cell>
          <cell r="J166">
            <v>2119.42</v>
          </cell>
          <cell r="K166">
            <v>2119.42</v>
          </cell>
          <cell r="L166">
            <v>2119.42</v>
          </cell>
          <cell r="M166">
            <v>2119.42</v>
          </cell>
          <cell r="N166">
            <v>2302.65</v>
          </cell>
        </row>
        <row r="167">
          <cell r="A167" t="str">
            <v>CRY4Y5X</v>
          </cell>
          <cell r="B167" t="str">
            <v>4YD RECYCLE 5X WKLY</v>
          </cell>
          <cell r="C167">
            <v>1774.05</v>
          </cell>
          <cell r="D167">
            <v>1774.05</v>
          </cell>
          <cell r="E167">
            <v>1774.05</v>
          </cell>
          <cell r="F167">
            <v>1774.05</v>
          </cell>
          <cell r="G167">
            <v>1774.05</v>
          </cell>
          <cell r="H167">
            <v>1774.05</v>
          </cell>
          <cell r="I167">
            <v>1774.05</v>
          </cell>
          <cell r="J167">
            <v>1774.05</v>
          </cell>
          <cell r="K167">
            <v>1774.05</v>
          </cell>
          <cell r="L167">
            <v>1774.05</v>
          </cell>
          <cell r="M167">
            <v>1774.05</v>
          </cell>
          <cell r="N167">
            <v>1774.05</v>
          </cell>
        </row>
        <row r="168">
          <cell r="A168" t="str">
            <v>CRY4YEOW</v>
          </cell>
          <cell r="B168" t="str">
            <v>4YD RECYCLE EOW</v>
          </cell>
          <cell r="C168">
            <v>1964.58</v>
          </cell>
          <cell r="D168">
            <v>2008.7</v>
          </cell>
          <cell r="E168">
            <v>2008.7</v>
          </cell>
          <cell r="F168">
            <v>2008.7</v>
          </cell>
          <cell r="G168">
            <v>2052.83</v>
          </cell>
          <cell r="H168">
            <v>2141.08</v>
          </cell>
          <cell r="I168">
            <v>2185.1999999999998</v>
          </cell>
          <cell r="J168">
            <v>2229.33</v>
          </cell>
          <cell r="K168">
            <v>2273.4499999999998</v>
          </cell>
          <cell r="L168">
            <v>2273.4499999999998</v>
          </cell>
          <cell r="M168">
            <v>2317.58</v>
          </cell>
          <cell r="N168">
            <v>2494.08</v>
          </cell>
        </row>
        <row r="169">
          <cell r="A169" t="str">
            <v>CRY4YOC</v>
          </cell>
          <cell r="B169" t="str">
            <v>4YD RECY ON CALL RENTAL</v>
          </cell>
          <cell r="C169">
            <v>143.5</v>
          </cell>
          <cell r="D169">
            <v>143.5</v>
          </cell>
          <cell r="E169">
            <v>143.5</v>
          </cell>
          <cell r="F169">
            <v>143.5</v>
          </cell>
          <cell r="G169">
            <v>143.5</v>
          </cell>
          <cell r="H169">
            <v>143.5</v>
          </cell>
          <cell r="I169">
            <v>143.5</v>
          </cell>
          <cell r="J169">
            <v>143.5</v>
          </cell>
          <cell r="K169">
            <v>143.5</v>
          </cell>
          <cell r="L169">
            <v>143.5</v>
          </cell>
          <cell r="M169">
            <v>143.5</v>
          </cell>
          <cell r="N169">
            <v>143.5</v>
          </cell>
        </row>
        <row r="170">
          <cell r="A170" t="str">
            <v>CRY5Y1X</v>
          </cell>
          <cell r="B170" t="str">
            <v>5YD RECYCLE 1X WKLY</v>
          </cell>
          <cell r="C170">
            <v>146.63</v>
          </cell>
          <cell r="D170">
            <v>146.63</v>
          </cell>
          <cell r="E170">
            <v>146.63</v>
          </cell>
          <cell r="F170">
            <v>146.63</v>
          </cell>
          <cell r="G170">
            <v>146.63</v>
          </cell>
          <cell r="H170">
            <v>146.63</v>
          </cell>
          <cell r="I170">
            <v>146.63</v>
          </cell>
          <cell r="J170">
            <v>146.63</v>
          </cell>
          <cell r="K170">
            <v>146.63</v>
          </cell>
          <cell r="L170">
            <v>146.63</v>
          </cell>
          <cell r="M170">
            <v>146.63</v>
          </cell>
          <cell r="N170">
            <v>146.63</v>
          </cell>
        </row>
        <row r="171">
          <cell r="A171" t="str">
            <v>CRY5Y3X</v>
          </cell>
          <cell r="B171" t="str">
            <v>5YD RECYCLE 3X WKLY</v>
          </cell>
          <cell r="C171">
            <v>393.52</v>
          </cell>
          <cell r="D171">
            <v>393.52</v>
          </cell>
          <cell r="E171">
            <v>393.52</v>
          </cell>
          <cell r="F171">
            <v>393.52</v>
          </cell>
          <cell r="G171">
            <v>393.52</v>
          </cell>
          <cell r="H171">
            <v>393.52</v>
          </cell>
          <cell r="I171">
            <v>393.52</v>
          </cell>
          <cell r="J171">
            <v>393.52</v>
          </cell>
          <cell r="K171">
            <v>393.52</v>
          </cell>
          <cell r="L171">
            <v>393.52</v>
          </cell>
          <cell r="M171">
            <v>393.52</v>
          </cell>
          <cell r="N171">
            <v>393.52</v>
          </cell>
        </row>
        <row r="172">
          <cell r="A172" t="str">
            <v>CRY6Y1X</v>
          </cell>
          <cell r="B172" t="str">
            <v>6YD RECYCLE 1X WKLY</v>
          </cell>
          <cell r="C172">
            <v>2946.95</v>
          </cell>
          <cell r="D172">
            <v>2825.14</v>
          </cell>
          <cell r="E172">
            <v>2840.47</v>
          </cell>
          <cell r="F172">
            <v>2840.47</v>
          </cell>
          <cell r="G172">
            <v>2840.47</v>
          </cell>
          <cell r="H172">
            <v>2881.0699999999997</v>
          </cell>
          <cell r="I172">
            <v>3002.88</v>
          </cell>
          <cell r="J172">
            <v>3246.5</v>
          </cell>
          <cell r="K172">
            <v>3496.0600000000004</v>
          </cell>
          <cell r="L172">
            <v>3333.65</v>
          </cell>
          <cell r="M172">
            <v>3333.65</v>
          </cell>
          <cell r="N172">
            <v>3333.65</v>
          </cell>
        </row>
        <row r="173">
          <cell r="A173" t="str">
            <v>CRY6Y2X</v>
          </cell>
          <cell r="B173" t="str">
            <v>6YD RECYCLE 2X WKLY</v>
          </cell>
          <cell r="C173">
            <v>2440.77</v>
          </cell>
          <cell r="D173">
            <v>2367.37</v>
          </cell>
          <cell r="E173">
            <v>2367.37</v>
          </cell>
          <cell r="F173">
            <v>2367.37</v>
          </cell>
          <cell r="G173">
            <v>2367.37</v>
          </cell>
          <cell r="H173">
            <v>2367.37</v>
          </cell>
          <cell r="I173">
            <v>2367.37</v>
          </cell>
          <cell r="J173">
            <v>2440.77</v>
          </cell>
          <cell r="K173">
            <v>2367.37</v>
          </cell>
          <cell r="L173">
            <v>2367.37</v>
          </cell>
          <cell r="M173">
            <v>2367.37</v>
          </cell>
          <cell r="N173">
            <v>2231.87</v>
          </cell>
        </row>
        <row r="174">
          <cell r="A174" t="str">
            <v>CRY6Y3X</v>
          </cell>
          <cell r="B174" t="str">
            <v>6YD RECYCLE 3X WKLY</v>
          </cell>
          <cell r="C174">
            <v>798.51</v>
          </cell>
          <cell r="D174">
            <v>728.06</v>
          </cell>
          <cell r="E174">
            <v>728.06</v>
          </cell>
          <cell r="F174">
            <v>728.06</v>
          </cell>
          <cell r="G174">
            <v>728.06</v>
          </cell>
          <cell r="H174">
            <v>728.06</v>
          </cell>
          <cell r="I174">
            <v>728.06</v>
          </cell>
          <cell r="J174">
            <v>1045.08</v>
          </cell>
          <cell r="K174">
            <v>1150.75</v>
          </cell>
          <cell r="L174">
            <v>1150.75</v>
          </cell>
          <cell r="M174">
            <v>1150.75</v>
          </cell>
          <cell r="N174">
            <v>1150.75</v>
          </cell>
        </row>
        <row r="175">
          <cell r="A175" t="str">
            <v>CRY6YEOW</v>
          </cell>
          <cell r="B175" t="str">
            <v>6YD RECYCLE EOW</v>
          </cell>
          <cell r="C175">
            <v>391.38</v>
          </cell>
          <cell r="D175">
            <v>441.95</v>
          </cell>
          <cell r="E175">
            <v>492.52</v>
          </cell>
          <cell r="F175">
            <v>492.52</v>
          </cell>
          <cell r="G175">
            <v>492.52</v>
          </cell>
          <cell r="H175">
            <v>492.52</v>
          </cell>
          <cell r="I175">
            <v>492.52</v>
          </cell>
          <cell r="J175">
            <v>492.52</v>
          </cell>
          <cell r="K175">
            <v>492.52</v>
          </cell>
          <cell r="L175">
            <v>492.52</v>
          </cell>
          <cell r="M175">
            <v>492.52</v>
          </cell>
          <cell r="N175">
            <v>492.52</v>
          </cell>
        </row>
        <row r="176">
          <cell r="A176" t="str">
            <v>CRY6YOC</v>
          </cell>
          <cell r="B176" t="str">
            <v>6YD RECY ON CALL RENTAL</v>
          </cell>
          <cell r="C176">
            <v>119.13</v>
          </cell>
          <cell r="D176">
            <v>129.18</v>
          </cell>
          <cell r="E176">
            <v>129.18</v>
          </cell>
          <cell r="F176">
            <v>129.18</v>
          </cell>
          <cell r="G176">
            <v>129.18</v>
          </cell>
          <cell r="H176">
            <v>129.18</v>
          </cell>
          <cell r="I176">
            <v>129.18</v>
          </cell>
          <cell r="J176">
            <v>86.12</v>
          </cell>
          <cell r="K176">
            <v>86.12</v>
          </cell>
          <cell r="L176">
            <v>129.18</v>
          </cell>
          <cell r="M176">
            <v>129.18</v>
          </cell>
          <cell r="N176">
            <v>129.18</v>
          </cell>
        </row>
        <row r="177">
          <cell r="A177" t="str">
            <v>CRY8Y1X</v>
          </cell>
          <cell r="B177" t="str">
            <v>8YD RECYCLE 1X WKLY</v>
          </cell>
          <cell r="C177">
            <v>1420.48</v>
          </cell>
          <cell r="D177">
            <v>1593.29</v>
          </cell>
          <cell r="E177">
            <v>1636.49</v>
          </cell>
          <cell r="F177">
            <v>1809.3</v>
          </cell>
          <cell r="G177">
            <v>1809.3</v>
          </cell>
          <cell r="H177">
            <v>1809.3</v>
          </cell>
          <cell r="I177">
            <v>2284.5299999999997</v>
          </cell>
          <cell r="J177">
            <v>2025.31</v>
          </cell>
          <cell r="K177">
            <v>1875.04</v>
          </cell>
          <cell r="L177">
            <v>1831.84</v>
          </cell>
          <cell r="M177">
            <v>1831.84</v>
          </cell>
          <cell r="N177">
            <v>1831.84</v>
          </cell>
        </row>
        <row r="178">
          <cell r="A178" t="str">
            <v>CRY8Y2X</v>
          </cell>
          <cell r="B178" t="str">
            <v>8YD RECYCLE 2X WKLY</v>
          </cell>
          <cell r="C178">
            <v>2135.7800000000002</v>
          </cell>
          <cell r="D178">
            <v>2135.7800000000002</v>
          </cell>
          <cell r="E178">
            <v>2135.7800000000002</v>
          </cell>
          <cell r="F178">
            <v>2289.85</v>
          </cell>
          <cell r="G178">
            <v>2443.91</v>
          </cell>
          <cell r="H178">
            <v>2443.91</v>
          </cell>
          <cell r="I178">
            <v>2135.7800000000002</v>
          </cell>
          <cell r="J178">
            <v>2366.88</v>
          </cell>
          <cell r="K178">
            <v>2764.25</v>
          </cell>
          <cell r="L178">
            <v>2764.25</v>
          </cell>
          <cell r="M178">
            <v>2764.25</v>
          </cell>
          <cell r="N178">
            <v>2764.25</v>
          </cell>
        </row>
        <row r="179">
          <cell r="A179" t="str">
            <v>CRY8Y3X</v>
          </cell>
          <cell r="B179" t="str">
            <v>8YD RECYCLE 3X WKLY</v>
          </cell>
          <cell r="C179">
            <v>2094.5700000000002</v>
          </cell>
          <cell r="D179">
            <v>2191.04</v>
          </cell>
          <cell r="E179">
            <v>2191.04</v>
          </cell>
          <cell r="F179">
            <v>2191.04</v>
          </cell>
          <cell r="G179">
            <v>2191.04</v>
          </cell>
          <cell r="H179">
            <v>2191.04</v>
          </cell>
          <cell r="I179">
            <v>2191.04</v>
          </cell>
          <cell r="J179">
            <v>2191.04</v>
          </cell>
          <cell r="K179">
            <v>1612.22</v>
          </cell>
          <cell r="L179">
            <v>1612.22</v>
          </cell>
          <cell r="M179">
            <v>1612.22</v>
          </cell>
          <cell r="N179">
            <v>1612.22</v>
          </cell>
        </row>
        <row r="180">
          <cell r="A180" t="str">
            <v>CRY8YEOW</v>
          </cell>
          <cell r="B180" t="str">
            <v>8YD RECYCLE EOW</v>
          </cell>
          <cell r="C180">
            <v>105.93</v>
          </cell>
          <cell r="D180">
            <v>105.93</v>
          </cell>
          <cell r="E180">
            <v>105.93</v>
          </cell>
          <cell r="F180">
            <v>52.97</v>
          </cell>
          <cell r="G180">
            <v>0</v>
          </cell>
          <cell r="H180">
            <v>0</v>
          </cell>
          <cell r="I180">
            <v>0</v>
          </cell>
          <cell r="J180">
            <v>0</v>
          </cell>
          <cell r="K180">
            <v>0</v>
          </cell>
          <cell r="L180">
            <v>0</v>
          </cell>
          <cell r="M180">
            <v>0</v>
          </cell>
          <cell r="N180">
            <v>0</v>
          </cell>
        </row>
        <row r="181">
          <cell r="A181" t="str">
            <v>CRY901X</v>
          </cell>
          <cell r="B181" t="str">
            <v>90GAL RECYCLE 1X WKLY</v>
          </cell>
          <cell r="C181">
            <v>3038.46</v>
          </cell>
          <cell r="D181">
            <v>3038.46</v>
          </cell>
          <cell r="E181">
            <v>3073.48</v>
          </cell>
          <cell r="F181">
            <v>3003.44</v>
          </cell>
          <cell r="G181">
            <v>2933.4</v>
          </cell>
          <cell r="H181">
            <v>2933.4</v>
          </cell>
          <cell r="I181">
            <v>2793.3199999999997</v>
          </cell>
          <cell r="J181">
            <v>2845.8499999999995</v>
          </cell>
          <cell r="K181">
            <v>2690.2799999999997</v>
          </cell>
          <cell r="L181">
            <v>2795.34</v>
          </cell>
          <cell r="M181">
            <v>2795.34</v>
          </cell>
          <cell r="N181">
            <v>2865.38</v>
          </cell>
        </row>
        <row r="182">
          <cell r="A182" t="str">
            <v>CRY901X2</v>
          </cell>
          <cell r="B182" t="str">
            <v>2-90GAL RECYCLE 1X WKLY</v>
          </cell>
          <cell r="C182">
            <v>805.26</v>
          </cell>
          <cell r="D182">
            <v>864.18000000000006</v>
          </cell>
          <cell r="E182">
            <v>805.26</v>
          </cell>
          <cell r="F182">
            <v>888.81999999999994</v>
          </cell>
          <cell r="G182">
            <v>903.81999999999994</v>
          </cell>
          <cell r="H182">
            <v>1021.6600000000001</v>
          </cell>
          <cell r="I182">
            <v>1119.8600000000001</v>
          </cell>
          <cell r="J182">
            <v>1218.06</v>
          </cell>
          <cell r="K182">
            <v>1080.58</v>
          </cell>
          <cell r="L182">
            <v>1218.06</v>
          </cell>
          <cell r="M182">
            <v>1139.5</v>
          </cell>
          <cell r="N182">
            <v>1139.5</v>
          </cell>
        </row>
        <row r="183">
          <cell r="A183" t="str">
            <v>CRY901X3</v>
          </cell>
          <cell r="B183" t="str">
            <v>3-90GAL RECYCLE 1X WKLY</v>
          </cell>
          <cell r="C183">
            <v>438.7</v>
          </cell>
          <cell r="D183">
            <v>383.4</v>
          </cell>
          <cell r="E183">
            <v>383.4</v>
          </cell>
          <cell r="F183">
            <v>383.4</v>
          </cell>
          <cell r="G183">
            <v>383.4</v>
          </cell>
          <cell r="H183">
            <v>383.4</v>
          </cell>
          <cell r="I183">
            <v>383.4</v>
          </cell>
          <cell r="J183">
            <v>383.4</v>
          </cell>
          <cell r="K183">
            <v>383.4</v>
          </cell>
          <cell r="L183">
            <v>383.4</v>
          </cell>
          <cell r="M183">
            <v>383.4</v>
          </cell>
          <cell r="N183">
            <v>383.4</v>
          </cell>
        </row>
        <row r="184">
          <cell r="A184" t="str">
            <v>CRY902X</v>
          </cell>
          <cell r="B184" t="str">
            <v>90GAL RECYCLE 2X WKLY</v>
          </cell>
          <cell r="C184">
            <v>123.48</v>
          </cell>
          <cell r="D184">
            <v>123.48</v>
          </cell>
          <cell r="E184">
            <v>123.48</v>
          </cell>
          <cell r="F184">
            <v>123.48</v>
          </cell>
          <cell r="G184">
            <v>123.48</v>
          </cell>
          <cell r="H184">
            <v>123.48</v>
          </cell>
          <cell r="I184">
            <v>123.48</v>
          </cell>
          <cell r="J184">
            <v>123.48</v>
          </cell>
          <cell r="K184">
            <v>123.48</v>
          </cell>
          <cell r="L184">
            <v>123.48</v>
          </cell>
          <cell r="M184">
            <v>123.48</v>
          </cell>
          <cell r="N184">
            <v>123.48</v>
          </cell>
        </row>
        <row r="185">
          <cell r="A185" t="str">
            <v>CRY90EOW</v>
          </cell>
          <cell r="B185" t="str">
            <v>90GAL RECYCLE EOW</v>
          </cell>
          <cell r="C185">
            <v>2976.38</v>
          </cell>
          <cell r="D185">
            <v>3003.28</v>
          </cell>
          <cell r="E185">
            <v>3119.82</v>
          </cell>
          <cell r="F185">
            <v>3083.9600000000005</v>
          </cell>
          <cell r="G185">
            <v>3083.96</v>
          </cell>
          <cell r="H185">
            <v>3119.8199999999997</v>
          </cell>
          <cell r="I185">
            <v>3424.6299999999997</v>
          </cell>
          <cell r="J185">
            <v>3478.4199999999996</v>
          </cell>
          <cell r="K185">
            <v>3388.7700000000004</v>
          </cell>
          <cell r="L185">
            <v>3496.3499999999995</v>
          </cell>
          <cell r="M185">
            <v>3602.37</v>
          </cell>
          <cell r="N185">
            <v>3648.7599999999993</v>
          </cell>
        </row>
        <row r="186">
          <cell r="A186" t="str">
            <v>CRY90EOW2</v>
          </cell>
          <cell r="B186" t="str">
            <v>2-90GAL RECYCLE EOW</v>
          </cell>
          <cell r="C186">
            <v>574.04</v>
          </cell>
          <cell r="D186">
            <v>574.04</v>
          </cell>
          <cell r="E186">
            <v>574.04</v>
          </cell>
          <cell r="F186">
            <v>551.83000000000004</v>
          </cell>
          <cell r="G186">
            <v>574.04</v>
          </cell>
          <cell r="H186">
            <v>618.46</v>
          </cell>
          <cell r="I186">
            <v>618.46</v>
          </cell>
          <cell r="J186">
            <v>618.45999999999992</v>
          </cell>
          <cell r="K186">
            <v>618.45999999999992</v>
          </cell>
          <cell r="L186">
            <v>618.45999999999992</v>
          </cell>
          <cell r="M186">
            <v>551.82999999999993</v>
          </cell>
          <cell r="N186">
            <v>551.82999999999993</v>
          </cell>
        </row>
        <row r="187">
          <cell r="A187" t="str">
            <v>CRY90EOW3</v>
          </cell>
          <cell r="B187" t="str">
            <v>3-90GAL RECYCLE EOW</v>
          </cell>
          <cell r="C187">
            <v>158.91</v>
          </cell>
          <cell r="D187">
            <v>158.91</v>
          </cell>
          <cell r="E187">
            <v>158.91</v>
          </cell>
          <cell r="F187">
            <v>158.91</v>
          </cell>
          <cell r="G187">
            <v>158.91</v>
          </cell>
          <cell r="H187">
            <v>158.91</v>
          </cell>
          <cell r="I187">
            <v>158.91</v>
          </cell>
          <cell r="J187">
            <v>158.91</v>
          </cell>
          <cell r="K187">
            <v>158.91</v>
          </cell>
          <cell r="L187">
            <v>158.91</v>
          </cell>
          <cell r="M187">
            <v>158.91</v>
          </cell>
          <cell r="N187">
            <v>158.91</v>
          </cell>
        </row>
        <row r="188">
          <cell r="A188" t="str">
            <v>CRY90OC</v>
          </cell>
          <cell r="B188" t="str">
            <v>90GAL RECY ON CALL RENTAL</v>
          </cell>
          <cell r="C188">
            <v>152.38999999999999</v>
          </cell>
          <cell r="D188">
            <v>145.41</v>
          </cell>
          <cell r="E188">
            <v>127.12</v>
          </cell>
          <cell r="F188">
            <v>128.58000000000001</v>
          </cell>
          <cell r="G188">
            <v>128.58000000000001</v>
          </cell>
          <cell r="H188">
            <v>138.76999999999998</v>
          </cell>
          <cell r="I188">
            <v>137.31</v>
          </cell>
          <cell r="J188">
            <v>146.92000000000002</v>
          </cell>
          <cell r="K188">
            <v>163.5</v>
          </cell>
          <cell r="L188">
            <v>157.09</v>
          </cell>
          <cell r="M188">
            <v>170.05</v>
          </cell>
          <cell r="N188">
            <v>165.68</v>
          </cell>
        </row>
        <row r="189">
          <cell r="A189" t="str">
            <v>CRY90OC2</v>
          </cell>
          <cell r="B189" t="str">
            <v>2-90GAL RECY ON CALL RENT</v>
          </cell>
          <cell r="C189">
            <v>18.72</v>
          </cell>
          <cell r="D189">
            <v>18.72</v>
          </cell>
          <cell r="E189">
            <v>9.36</v>
          </cell>
          <cell r="F189">
            <v>9.36</v>
          </cell>
          <cell r="G189">
            <v>9.36</v>
          </cell>
          <cell r="H189">
            <v>9.36</v>
          </cell>
          <cell r="I189">
            <v>9.36</v>
          </cell>
          <cell r="J189">
            <v>9.36</v>
          </cell>
          <cell r="K189">
            <v>9.36</v>
          </cell>
          <cell r="L189">
            <v>9.36</v>
          </cell>
          <cell r="M189">
            <v>9.36</v>
          </cell>
          <cell r="N189">
            <v>9.36</v>
          </cell>
        </row>
        <row r="190">
          <cell r="A190" t="str">
            <v>CRY90OC3</v>
          </cell>
          <cell r="B190" t="str">
            <v>3-90GAL RECY ON CALL RENT</v>
          </cell>
          <cell r="C190">
            <v>11.37</v>
          </cell>
          <cell r="D190">
            <v>11.37</v>
          </cell>
          <cell r="E190">
            <v>11.37</v>
          </cell>
          <cell r="F190">
            <v>11.37</v>
          </cell>
          <cell r="G190">
            <v>11.37</v>
          </cell>
          <cell r="H190">
            <v>11.37</v>
          </cell>
          <cell r="I190">
            <v>11.37</v>
          </cell>
          <cell r="J190">
            <v>11.37</v>
          </cell>
          <cell r="K190">
            <v>11.37</v>
          </cell>
          <cell r="L190">
            <v>11.37</v>
          </cell>
          <cell r="M190">
            <v>11.37</v>
          </cell>
          <cell r="N190">
            <v>11.37</v>
          </cell>
        </row>
        <row r="191">
          <cell r="A191" t="str">
            <v>CRYACC</v>
          </cell>
          <cell r="B191" t="str">
            <v>RECY ACCESS CHARGE</v>
          </cell>
          <cell r="C191">
            <v>2002.0600000000002</v>
          </cell>
          <cell r="D191">
            <v>2007.1599999999999</v>
          </cell>
          <cell r="E191">
            <v>2036.8899999999999</v>
          </cell>
          <cell r="F191">
            <v>2053.8200000000002</v>
          </cell>
          <cell r="G191">
            <v>2081.75</v>
          </cell>
          <cell r="H191">
            <v>2041.4099999999999</v>
          </cell>
          <cell r="I191">
            <v>2075.4499999999998</v>
          </cell>
          <cell r="J191">
            <v>2073.46</v>
          </cell>
          <cell r="K191">
            <v>2082.33</v>
          </cell>
          <cell r="L191">
            <v>2111.1800000000003</v>
          </cell>
          <cell r="M191">
            <v>2117.6000000000004</v>
          </cell>
          <cell r="N191">
            <v>2147.69</v>
          </cell>
        </row>
        <row r="192">
          <cell r="A192" t="str">
            <v>CRYEX1YD</v>
          </cell>
          <cell r="B192" t="str">
            <v>SPECIAL PU 1YD RECYCLE</v>
          </cell>
          <cell r="C192">
            <v>0</v>
          </cell>
          <cell r="D192">
            <v>0</v>
          </cell>
          <cell r="E192">
            <v>24.93</v>
          </cell>
          <cell r="F192">
            <v>0</v>
          </cell>
          <cell r="G192">
            <v>24.93</v>
          </cell>
          <cell r="H192">
            <v>0</v>
          </cell>
          <cell r="I192">
            <v>0</v>
          </cell>
          <cell r="J192">
            <v>0</v>
          </cell>
          <cell r="K192">
            <v>24.93</v>
          </cell>
          <cell r="L192">
            <v>0</v>
          </cell>
          <cell r="M192">
            <v>0</v>
          </cell>
          <cell r="N192">
            <v>0</v>
          </cell>
        </row>
        <row r="193">
          <cell r="A193" t="str">
            <v>CRYEX2YD</v>
          </cell>
          <cell r="B193" t="str">
            <v>SPECIAL PU 2YD RECYCLE</v>
          </cell>
          <cell r="C193">
            <v>0</v>
          </cell>
          <cell r="D193">
            <v>0</v>
          </cell>
          <cell r="E193">
            <v>0</v>
          </cell>
          <cell r="F193">
            <v>0</v>
          </cell>
          <cell r="G193">
            <v>27.44</v>
          </cell>
          <cell r="H193">
            <v>0</v>
          </cell>
          <cell r="I193">
            <v>0</v>
          </cell>
          <cell r="J193">
            <v>62.570000000000007</v>
          </cell>
          <cell r="K193">
            <v>45.34</v>
          </cell>
          <cell r="L193">
            <v>0</v>
          </cell>
          <cell r="M193">
            <v>0</v>
          </cell>
          <cell r="N193">
            <v>0</v>
          </cell>
        </row>
        <row r="194">
          <cell r="A194" t="str">
            <v>CRYEX3YD</v>
          </cell>
          <cell r="B194" t="str">
            <v>SPECIAL PU 3YD RECYCLE</v>
          </cell>
          <cell r="C194">
            <v>0</v>
          </cell>
          <cell r="D194">
            <v>0</v>
          </cell>
          <cell r="E194">
            <v>0</v>
          </cell>
          <cell r="F194">
            <v>0</v>
          </cell>
          <cell r="G194">
            <v>0</v>
          </cell>
          <cell r="H194">
            <v>91.679999999999993</v>
          </cell>
          <cell r="I194">
            <v>61.12</v>
          </cell>
          <cell r="J194">
            <v>23.42</v>
          </cell>
          <cell r="K194">
            <v>0</v>
          </cell>
          <cell r="L194">
            <v>30.56</v>
          </cell>
          <cell r="M194">
            <v>30.56</v>
          </cell>
          <cell r="N194">
            <v>30.56</v>
          </cell>
        </row>
        <row r="195">
          <cell r="A195" t="str">
            <v>CRYEX4YD</v>
          </cell>
          <cell r="B195" t="str">
            <v>SPECIAL PU 4YD RECYCLE</v>
          </cell>
          <cell r="C195">
            <v>0</v>
          </cell>
          <cell r="D195">
            <v>31.18</v>
          </cell>
          <cell r="E195">
            <v>31.18</v>
          </cell>
          <cell r="F195">
            <v>0</v>
          </cell>
          <cell r="G195">
            <v>0</v>
          </cell>
          <cell r="H195">
            <v>62.36</v>
          </cell>
          <cell r="I195">
            <v>11.7</v>
          </cell>
          <cell r="J195">
            <v>70.260000000000005</v>
          </cell>
          <cell r="K195">
            <v>0</v>
          </cell>
          <cell r="L195">
            <v>93.539999999999992</v>
          </cell>
          <cell r="M195">
            <v>31.18</v>
          </cell>
          <cell r="N195">
            <v>93.54</v>
          </cell>
        </row>
        <row r="196">
          <cell r="A196" t="str">
            <v>CRYEX8YD</v>
          </cell>
          <cell r="B196" t="str">
            <v>SPECIAL PU 8YD RECYCLE</v>
          </cell>
          <cell r="C196">
            <v>0</v>
          </cell>
          <cell r="D196">
            <v>0</v>
          </cell>
          <cell r="E196">
            <v>34.96</v>
          </cell>
          <cell r="F196">
            <v>0</v>
          </cell>
          <cell r="G196">
            <v>0</v>
          </cell>
          <cell r="H196">
            <v>0</v>
          </cell>
          <cell r="I196">
            <v>28.58</v>
          </cell>
          <cell r="J196">
            <v>42.87</v>
          </cell>
          <cell r="K196">
            <v>0</v>
          </cell>
          <cell r="L196">
            <v>0</v>
          </cell>
          <cell r="M196">
            <v>0</v>
          </cell>
          <cell r="N196">
            <v>34.96</v>
          </cell>
        </row>
        <row r="197">
          <cell r="A197" t="str">
            <v>CRYEX90</v>
          </cell>
          <cell r="B197" t="str">
            <v>SPECIAL PU 1-90GAL RECY</v>
          </cell>
          <cell r="C197">
            <v>0</v>
          </cell>
          <cell r="D197">
            <v>0</v>
          </cell>
          <cell r="E197">
            <v>0</v>
          </cell>
          <cell r="F197">
            <v>0</v>
          </cell>
          <cell r="G197">
            <v>0</v>
          </cell>
          <cell r="H197">
            <v>18.71</v>
          </cell>
          <cell r="I197">
            <v>18.71</v>
          </cell>
          <cell r="J197">
            <v>18.71</v>
          </cell>
          <cell r="K197">
            <v>18.71</v>
          </cell>
          <cell r="L197">
            <v>18.71</v>
          </cell>
          <cell r="M197">
            <v>18.71</v>
          </cell>
          <cell r="N197">
            <v>18.71</v>
          </cell>
        </row>
        <row r="198">
          <cell r="A198" t="str">
            <v>CRYEXC</v>
          </cell>
          <cell r="B198" t="str">
            <v>REC EXTRA YARDS</v>
          </cell>
          <cell r="C198">
            <v>424.84000000000003</v>
          </cell>
          <cell r="D198">
            <v>626.08000000000004</v>
          </cell>
          <cell r="E198">
            <v>380.12</v>
          </cell>
          <cell r="F198">
            <v>469.56</v>
          </cell>
          <cell r="G198">
            <v>648.44000000000005</v>
          </cell>
          <cell r="H198">
            <v>1083.1300000000001</v>
          </cell>
          <cell r="I198">
            <v>1677</v>
          </cell>
          <cell r="J198">
            <v>1073.28</v>
          </cell>
          <cell r="K198">
            <v>626.08000000000004</v>
          </cell>
          <cell r="L198">
            <v>847.42000000000007</v>
          </cell>
          <cell r="M198">
            <v>614.9</v>
          </cell>
          <cell r="N198">
            <v>357.76</v>
          </cell>
        </row>
        <row r="199">
          <cell r="A199" t="str">
            <v>CRYGLASS1X</v>
          </cell>
          <cell r="B199" t="str">
            <v>64G GLASS CART 1X WKLY</v>
          </cell>
          <cell r="C199">
            <v>1070.76</v>
          </cell>
          <cell r="D199">
            <v>1058.8</v>
          </cell>
          <cell r="E199">
            <v>1082.72</v>
          </cell>
          <cell r="F199">
            <v>1130.56</v>
          </cell>
          <cell r="G199">
            <v>1142.52</v>
          </cell>
          <cell r="H199">
            <v>1172.42</v>
          </cell>
          <cell r="I199">
            <v>1178.4000000000001</v>
          </cell>
          <cell r="J199">
            <v>1178.3999999999999</v>
          </cell>
          <cell r="K199">
            <v>1218.7799999999997</v>
          </cell>
          <cell r="L199">
            <v>1218.7799999999997</v>
          </cell>
          <cell r="M199">
            <v>1218.7799999999997</v>
          </cell>
          <cell r="N199">
            <v>1224.7599999999998</v>
          </cell>
        </row>
        <row r="200">
          <cell r="A200" t="str">
            <v>CRYLOCK</v>
          </cell>
          <cell r="B200" t="str">
            <v>RECY LOCK CHARGE</v>
          </cell>
          <cell r="C200">
            <v>6.48</v>
          </cell>
          <cell r="D200">
            <v>6.48</v>
          </cell>
          <cell r="E200">
            <v>6.48</v>
          </cell>
          <cell r="F200">
            <v>6.48</v>
          </cell>
          <cell r="G200">
            <v>6.48</v>
          </cell>
          <cell r="H200">
            <v>6.48</v>
          </cell>
          <cell r="I200">
            <v>6.48</v>
          </cell>
          <cell r="J200">
            <v>6.48</v>
          </cell>
          <cell r="K200">
            <v>6.48</v>
          </cell>
          <cell r="L200">
            <v>6.48</v>
          </cell>
          <cell r="M200">
            <v>6.48</v>
          </cell>
          <cell r="N200">
            <v>6.48</v>
          </cell>
        </row>
        <row r="201">
          <cell r="A201" t="str">
            <v>CRYPLACE</v>
          </cell>
          <cell r="B201" t="str">
            <v>RECY CONT DELIVERY FEE</v>
          </cell>
          <cell r="C201">
            <v>419.77</v>
          </cell>
          <cell r="D201">
            <v>193.74</v>
          </cell>
          <cell r="E201">
            <v>193.74</v>
          </cell>
          <cell r="F201">
            <v>258.32</v>
          </cell>
          <cell r="G201">
            <v>64.58</v>
          </cell>
          <cell r="H201">
            <v>322.89999999999998</v>
          </cell>
          <cell r="I201">
            <v>290.61</v>
          </cell>
          <cell r="J201">
            <v>355.19</v>
          </cell>
          <cell r="K201">
            <v>32.29</v>
          </cell>
          <cell r="L201">
            <v>64.58</v>
          </cell>
          <cell r="M201">
            <v>161.44999999999999</v>
          </cell>
          <cell r="N201">
            <v>290.61</v>
          </cell>
        </row>
        <row r="202">
          <cell r="A202" t="str">
            <v>CRYRO</v>
          </cell>
          <cell r="B202" t="str">
            <v>RECY CONT ROLLOUT CHARGE</v>
          </cell>
          <cell r="C202">
            <v>1744.65</v>
          </cell>
          <cell r="D202">
            <v>1748.76</v>
          </cell>
          <cell r="E202">
            <v>1774.75</v>
          </cell>
          <cell r="F202">
            <v>1774.6000000000001</v>
          </cell>
          <cell r="G202">
            <v>1796.29</v>
          </cell>
          <cell r="H202">
            <v>1812.98</v>
          </cell>
          <cell r="I202">
            <v>1811.01</v>
          </cell>
          <cell r="J202">
            <v>1834.6799999999998</v>
          </cell>
          <cell r="K202">
            <v>1821.86</v>
          </cell>
          <cell r="L202">
            <v>1895.7599999999998</v>
          </cell>
          <cell r="M202">
            <v>1896.0899999999997</v>
          </cell>
          <cell r="N202">
            <v>1927.31</v>
          </cell>
        </row>
        <row r="203">
          <cell r="A203" t="str">
            <v>CRYTRIP</v>
          </cell>
          <cell r="B203" t="str">
            <v>TRIP CHARGE - RECYCLING</v>
          </cell>
          <cell r="C203">
            <v>46.71</v>
          </cell>
          <cell r="D203">
            <v>124.56</v>
          </cell>
          <cell r="E203">
            <v>62.28</v>
          </cell>
          <cell r="F203">
            <v>140.13</v>
          </cell>
          <cell r="G203">
            <v>62.28</v>
          </cell>
          <cell r="H203">
            <v>108.99000000000001</v>
          </cell>
          <cell r="I203">
            <v>0</v>
          </cell>
          <cell r="J203">
            <v>137.97</v>
          </cell>
          <cell r="K203">
            <v>80.009999999999991</v>
          </cell>
          <cell r="L203">
            <v>62.28</v>
          </cell>
          <cell r="M203">
            <v>77.849999999999994</v>
          </cell>
          <cell r="N203">
            <v>124.56</v>
          </cell>
        </row>
        <row r="204">
          <cell r="A204" t="str">
            <v>CRYEX6YD</v>
          </cell>
          <cell r="B204" t="str">
            <v>SPECIAL PU 6YD RECYCLE</v>
          </cell>
          <cell r="C204">
            <v>0</v>
          </cell>
          <cell r="D204">
            <v>47.069999999999993</v>
          </cell>
          <cell r="E204">
            <v>0</v>
          </cell>
          <cell r="F204">
            <v>67.319999999999993</v>
          </cell>
          <cell r="G204">
            <v>0</v>
          </cell>
          <cell r="H204">
            <v>13.41</v>
          </cell>
          <cell r="I204">
            <v>60.48</v>
          </cell>
          <cell r="J204">
            <v>80.459999999999994</v>
          </cell>
          <cell r="K204">
            <v>-13.41</v>
          </cell>
          <cell r="L204">
            <v>0</v>
          </cell>
          <cell r="M204">
            <v>0</v>
          </cell>
          <cell r="N204">
            <v>67.319999999999993</v>
          </cell>
        </row>
        <row r="205">
          <cell r="A205" t="str">
            <v>0CRYEX1.5YD</v>
          </cell>
          <cell r="B205" t="str">
            <v>ON-CALL P/U 1.5YD RECYCLE</v>
          </cell>
          <cell r="C205">
            <v>24.93</v>
          </cell>
          <cell r="D205">
            <v>0</v>
          </cell>
          <cell r="E205">
            <v>0</v>
          </cell>
          <cell r="F205">
            <v>0</v>
          </cell>
          <cell r="G205">
            <v>24.93</v>
          </cell>
          <cell r="H205">
            <v>0</v>
          </cell>
          <cell r="I205">
            <v>0</v>
          </cell>
          <cell r="J205">
            <v>0</v>
          </cell>
          <cell r="K205">
            <v>0</v>
          </cell>
          <cell r="L205">
            <v>0</v>
          </cell>
          <cell r="M205">
            <v>0</v>
          </cell>
          <cell r="N205">
            <v>0</v>
          </cell>
        </row>
        <row r="206">
          <cell r="A206" t="str">
            <v>CRYEX1.5YD</v>
          </cell>
          <cell r="B206" t="str">
            <v>SPECIAL PU 1.5YD RECYCLE</v>
          </cell>
          <cell r="C206">
            <v>0</v>
          </cell>
          <cell r="D206">
            <v>0</v>
          </cell>
          <cell r="E206">
            <v>0</v>
          </cell>
          <cell r="F206">
            <v>0</v>
          </cell>
          <cell r="G206">
            <v>0</v>
          </cell>
          <cell r="H206">
            <v>0</v>
          </cell>
          <cell r="I206">
            <v>0</v>
          </cell>
          <cell r="J206">
            <v>49.86</v>
          </cell>
          <cell r="K206">
            <v>0</v>
          </cell>
          <cell r="L206">
            <v>0</v>
          </cell>
          <cell r="M206">
            <v>0</v>
          </cell>
          <cell r="N206">
            <v>0</v>
          </cell>
        </row>
        <row r="207">
          <cell r="A207" t="str">
            <v>SCHX</v>
          </cell>
          <cell r="B207" t="str">
            <v>SCHOOL RECY EX YDS/EX PU</v>
          </cell>
          <cell r="C207">
            <v>101.64</v>
          </cell>
          <cell r="D207">
            <v>101.64</v>
          </cell>
          <cell r="E207">
            <v>0</v>
          </cell>
          <cell r="F207">
            <v>0</v>
          </cell>
          <cell r="G207">
            <v>7.26</v>
          </cell>
          <cell r="H207">
            <v>188.76</v>
          </cell>
          <cell r="I207">
            <v>0</v>
          </cell>
          <cell r="J207">
            <v>29.04</v>
          </cell>
          <cell r="K207">
            <v>65.34</v>
          </cell>
          <cell r="L207">
            <v>63.56</v>
          </cell>
          <cell r="M207">
            <v>54.48</v>
          </cell>
          <cell r="N207">
            <v>72.64</v>
          </cell>
        </row>
        <row r="208">
          <cell r="A208" t="str">
            <v>CRY2-3Y1X</v>
          </cell>
          <cell r="B208" t="str">
            <v>2-3YD RECYCLE 1X WKLY</v>
          </cell>
          <cell r="C208">
            <v>445.6</v>
          </cell>
          <cell r="D208">
            <v>445.6</v>
          </cell>
          <cell r="E208">
            <v>445.6</v>
          </cell>
          <cell r="F208">
            <v>445.6</v>
          </cell>
          <cell r="G208">
            <v>445.6</v>
          </cell>
          <cell r="H208">
            <v>445.6</v>
          </cell>
          <cell r="I208">
            <v>445.6</v>
          </cell>
          <cell r="J208">
            <v>445.6</v>
          </cell>
          <cell r="K208">
            <v>445.6</v>
          </cell>
          <cell r="L208">
            <v>445.6</v>
          </cell>
          <cell r="M208">
            <v>445.6</v>
          </cell>
          <cell r="N208">
            <v>445.6</v>
          </cell>
        </row>
        <row r="209">
          <cell r="A209" t="str">
            <v>0CRY1.5OC</v>
          </cell>
          <cell r="B209" t="str">
            <v>1.5YD RECY ON CALL RENT</v>
          </cell>
          <cell r="C209">
            <v>0</v>
          </cell>
          <cell r="D209">
            <v>0</v>
          </cell>
          <cell r="E209">
            <v>0</v>
          </cell>
          <cell r="F209">
            <v>0</v>
          </cell>
          <cell r="G209">
            <v>0</v>
          </cell>
          <cell r="H209">
            <v>0</v>
          </cell>
          <cell r="I209">
            <v>0</v>
          </cell>
          <cell r="J209">
            <v>0</v>
          </cell>
          <cell r="K209">
            <v>30.14</v>
          </cell>
          <cell r="L209">
            <v>0</v>
          </cell>
          <cell r="M209">
            <v>0</v>
          </cell>
          <cell r="N209">
            <v>0</v>
          </cell>
        </row>
        <row r="210">
          <cell r="A210" t="str">
            <v>MFTOTE</v>
          </cell>
          <cell r="B210" t="str">
            <v>EXTRA RECY CANS/BAGS</v>
          </cell>
          <cell r="C210">
            <v>0</v>
          </cell>
          <cell r="D210">
            <v>6.09</v>
          </cell>
          <cell r="E210">
            <v>6.09</v>
          </cell>
          <cell r="F210">
            <v>12.18</v>
          </cell>
          <cell r="G210">
            <v>18.27</v>
          </cell>
          <cell r="H210">
            <v>6.09</v>
          </cell>
          <cell r="I210">
            <v>0</v>
          </cell>
          <cell r="J210">
            <v>0</v>
          </cell>
          <cell r="K210">
            <v>0</v>
          </cell>
          <cell r="L210">
            <v>0</v>
          </cell>
          <cell r="M210">
            <v>0</v>
          </cell>
          <cell r="N210">
            <v>18.27</v>
          </cell>
        </row>
        <row r="211">
          <cell r="A211" t="str">
            <v>CRY2-3Y2X</v>
          </cell>
          <cell r="B211" t="str">
            <v>2-3YD RECYCLE 2X WKLY</v>
          </cell>
          <cell r="C211">
            <v>445.57</v>
          </cell>
          <cell r="D211">
            <v>445.57</v>
          </cell>
          <cell r="E211">
            <v>445.57</v>
          </cell>
          <cell r="F211">
            <v>445.57</v>
          </cell>
          <cell r="G211">
            <v>445.57</v>
          </cell>
          <cell r="H211">
            <v>445.57</v>
          </cell>
          <cell r="I211">
            <v>445.57</v>
          </cell>
          <cell r="J211">
            <v>445.57</v>
          </cell>
          <cell r="K211">
            <v>445.57</v>
          </cell>
          <cell r="L211">
            <v>445.57</v>
          </cell>
          <cell r="M211">
            <v>445.57</v>
          </cell>
          <cell r="N211">
            <v>445.57</v>
          </cell>
        </row>
        <row r="212">
          <cell r="A212" t="str">
            <v>CRY6Y4X</v>
          </cell>
          <cell r="B212" t="str">
            <v>6YD RECYCLE 4X WKLY</v>
          </cell>
          <cell r="C212">
            <v>0</v>
          </cell>
          <cell r="D212">
            <v>0</v>
          </cell>
          <cell r="E212">
            <v>0</v>
          </cell>
          <cell r="F212">
            <v>0</v>
          </cell>
          <cell r="G212">
            <v>0</v>
          </cell>
          <cell r="H212">
            <v>0</v>
          </cell>
          <cell r="I212">
            <v>0</v>
          </cell>
          <cell r="J212">
            <v>0</v>
          </cell>
          <cell r="K212">
            <v>0</v>
          </cell>
          <cell r="L212">
            <v>0</v>
          </cell>
          <cell r="M212">
            <v>0</v>
          </cell>
          <cell r="N212">
            <v>274.86</v>
          </cell>
        </row>
        <row r="213">
          <cell r="A213" t="str">
            <v>CRYEX5YD</v>
          </cell>
          <cell r="B213" t="str">
            <v>SPECIAL PU 5YD RECYCLE</v>
          </cell>
          <cell r="C213">
            <v>0</v>
          </cell>
          <cell r="D213">
            <v>0</v>
          </cell>
          <cell r="E213">
            <v>0</v>
          </cell>
          <cell r="F213">
            <v>0</v>
          </cell>
          <cell r="G213">
            <v>0</v>
          </cell>
          <cell r="H213">
            <v>0</v>
          </cell>
          <cell r="I213">
            <v>0</v>
          </cell>
          <cell r="J213">
            <v>13.41</v>
          </cell>
          <cell r="K213">
            <v>0</v>
          </cell>
          <cell r="L213">
            <v>0</v>
          </cell>
          <cell r="M213">
            <v>0</v>
          </cell>
          <cell r="N213">
            <v>0</v>
          </cell>
        </row>
        <row r="214">
          <cell r="A214" t="str">
            <v>CRY1YGLS1X</v>
          </cell>
          <cell r="B214" t="str">
            <v>1 YD GLASS CONT 1X WKLY</v>
          </cell>
          <cell r="C214">
            <v>327.59999999999997</v>
          </cell>
          <cell r="D214">
            <v>327.59999999999997</v>
          </cell>
          <cell r="E214">
            <v>327.59999999999997</v>
          </cell>
          <cell r="F214">
            <v>327.59999999999997</v>
          </cell>
          <cell r="G214">
            <v>327.59999999999997</v>
          </cell>
          <cell r="H214">
            <v>327.59999999999997</v>
          </cell>
          <cell r="I214">
            <v>327.60000000000002</v>
          </cell>
          <cell r="J214">
            <v>327.59999999999997</v>
          </cell>
          <cell r="K214">
            <v>327.59999999999997</v>
          </cell>
          <cell r="L214">
            <v>327.59999999999997</v>
          </cell>
          <cell r="M214">
            <v>327.59999999999997</v>
          </cell>
          <cell r="N214">
            <v>327.59999999999997</v>
          </cell>
        </row>
        <row r="215">
          <cell r="A215" t="str">
            <v>SFR65G1X</v>
          </cell>
          <cell r="B215" t="str">
            <v>65G SCH FOOD COMPOST 1X W</v>
          </cell>
          <cell r="C215">
            <v>1688.3999999999999</v>
          </cell>
          <cell r="D215">
            <v>1688.3999999999999</v>
          </cell>
          <cell r="E215">
            <v>1688.3999999999999</v>
          </cell>
          <cell r="F215">
            <v>1688.3999999999999</v>
          </cell>
          <cell r="G215">
            <v>1688.3999999999999</v>
          </cell>
          <cell r="H215">
            <v>1688.3999999999999</v>
          </cell>
          <cell r="I215">
            <v>361.79999999999995</v>
          </cell>
          <cell r="J215">
            <v>361.79999999999995</v>
          </cell>
          <cell r="K215">
            <v>1688.3999999999999</v>
          </cell>
          <cell r="L215">
            <v>1730.3999999999999</v>
          </cell>
          <cell r="M215">
            <v>1730.3999999999999</v>
          </cell>
          <cell r="N215">
            <v>1730.3999999999999</v>
          </cell>
        </row>
        <row r="216">
          <cell r="A216" t="str">
            <v>RESIDENTIAL</v>
          </cell>
          <cell r="C216">
            <v>1471214.3000000005</v>
          </cell>
          <cell r="D216">
            <v>1582362.18</v>
          </cell>
          <cell r="E216">
            <v>1570294.9299999995</v>
          </cell>
          <cell r="F216">
            <v>1643853.2300000004</v>
          </cell>
          <cell r="G216">
            <v>1630122.4000000004</v>
          </cell>
          <cell r="H216">
            <v>1664597.3150000002</v>
          </cell>
          <cell r="I216">
            <v>1649674.4649999996</v>
          </cell>
          <cell r="J216">
            <v>1678136.6300000001</v>
          </cell>
          <cell r="K216">
            <v>1662087.0699999998</v>
          </cell>
          <cell r="L216">
            <v>1682380.1600000008</v>
          </cell>
          <cell r="M216">
            <v>1667629.3599999996</v>
          </cell>
          <cell r="N216">
            <v>1692225.7849999992</v>
          </cell>
        </row>
        <row r="217">
          <cell r="A217" t="str">
            <v>CR32MO</v>
          </cell>
          <cell r="B217" t="str">
            <v>1 32GAL CAN ONCE A MTH</v>
          </cell>
          <cell r="C217">
            <v>6240.89</v>
          </cell>
          <cell r="D217">
            <v>6414.6450000000004</v>
          </cell>
          <cell r="E217">
            <v>6349.8150000000005</v>
          </cell>
          <cell r="F217">
            <v>6389.7250000000004</v>
          </cell>
          <cell r="G217">
            <v>6349.7750000000005</v>
          </cell>
          <cell r="H217">
            <v>6469.5349999999999</v>
          </cell>
          <cell r="I217">
            <v>6409.6549999999997</v>
          </cell>
          <cell r="J217">
            <v>6359.7549999999992</v>
          </cell>
          <cell r="K217">
            <v>6304.8649999999998</v>
          </cell>
          <cell r="L217">
            <v>6334.8050000000012</v>
          </cell>
          <cell r="M217">
            <v>6304.8650000000007</v>
          </cell>
          <cell r="N217">
            <v>6394.6850000000004</v>
          </cell>
        </row>
        <row r="218">
          <cell r="A218" t="str">
            <v>CR32W1</v>
          </cell>
          <cell r="B218" t="str">
            <v>1 32GAL CAN WEEKLY</v>
          </cell>
          <cell r="C218">
            <v>596756.2150000002</v>
          </cell>
          <cell r="D218">
            <v>604360.93999999994</v>
          </cell>
          <cell r="E218">
            <v>601352.10999999987</v>
          </cell>
          <cell r="F218">
            <v>609931.69499999995</v>
          </cell>
          <cell r="G218">
            <v>606580.57500000019</v>
          </cell>
          <cell r="H218">
            <v>615202.31999999995</v>
          </cell>
          <cell r="I218">
            <v>611712.14999999991</v>
          </cell>
          <cell r="J218">
            <v>619770.52500000002</v>
          </cell>
          <cell r="K218">
            <v>616097.46499999997</v>
          </cell>
          <cell r="L218">
            <v>621308.01500000001</v>
          </cell>
          <cell r="M218">
            <v>618252.44499999995</v>
          </cell>
          <cell r="N218">
            <v>623127.4</v>
          </cell>
        </row>
        <row r="219">
          <cell r="A219" t="str">
            <v>CR32W2</v>
          </cell>
          <cell r="B219" t="str">
            <v>2-32GAL CANS WEEKLY</v>
          </cell>
          <cell r="C219">
            <v>222545.50999999998</v>
          </cell>
          <cell r="D219">
            <v>226001.19</v>
          </cell>
          <cell r="E219">
            <v>224496.54</v>
          </cell>
          <cell r="F219">
            <v>228857.58000000002</v>
          </cell>
          <cell r="G219">
            <v>227347.45</v>
          </cell>
          <cell r="H219">
            <v>231401.61499999999</v>
          </cell>
          <cell r="I219">
            <v>229584.03499999992</v>
          </cell>
          <cell r="J219">
            <v>234479.435</v>
          </cell>
          <cell r="K219">
            <v>232437.59499999997</v>
          </cell>
          <cell r="L219">
            <v>236228.20500000005</v>
          </cell>
          <cell r="M219">
            <v>234864.08500000005</v>
          </cell>
          <cell r="N219">
            <v>237609.68999999997</v>
          </cell>
        </row>
        <row r="220">
          <cell r="A220" t="str">
            <v>CR32W3</v>
          </cell>
          <cell r="B220" t="str">
            <v>3-32GAL CANS WEEKLY</v>
          </cell>
          <cell r="C220">
            <v>25151.57</v>
          </cell>
          <cell r="D220">
            <v>26375.635000000002</v>
          </cell>
          <cell r="E220">
            <v>25777.404999999999</v>
          </cell>
          <cell r="F220">
            <v>26789.185000000001</v>
          </cell>
          <cell r="G220">
            <v>26405.145</v>
          </cell>
          <cell r="H220">
            <v>27302.43</v>
          </cell>
          <cell r="I220">
            <v>27037.93</v>
          </cell>
          <cell r="J220">
            <v>28229.274999999998</v>
          </cell>
          <cell r="K220">
            <v>27863.664999999997</v>
          </cell>
          <cell r="L220">
            <v>28092.624999999996</v>
          </cell>
          <cell r="M220">
            <v>27930.094999999998</v>
          </cell>
          <cell r="N220">
            <v>28332.640000000003</v>
          </cell>
        </row>
        <row r="221">
          <cell r="A221" t="str">
            <v>CR32W4</v>
          </cell>
          <cell r="B221" t="str">
            <v>4-32GAL CANS WEEKLY</v>
          </cell>
          <cell r="C221">
            <v>5248.9150000000009</v>
          </cell>
          <cell r="D221">
            <v>5372.8050000000003</v>
          </cell>
          <cell r="E221">
            <v>5399.3149999999996</v>
          </cell>
          <cell r="F221">
            <v>5840.085</v>
          </cell>
          <cell r="G221">
            <v>5775.7950000000001</v>
          </cell>
          <cell r="H221">
            <v>5867.6149999999998</v>
          </cell>
          <cell r="I221">
            <v>5693.1350000000002</v>
          </cell>
          <cell r="J221">
            <v>6115.5449999999992</v>
          </cell>
          <cell r="K221">
            <v>5959.4349999999995</v>
          </cell>
          <cell r="L221">
            <v>5987.0050000000001</v>
          </cell>
          <cell r="M221">
            <v>5849.2550000000001</v>
          </cell>
          <cell r="N221">
            <v>6069.6400000000012</v>
          </cell>
        </row>
        <row r="222">
          <cell r="A222" t="str">
            <v>CR32W5</v>
          </cell>
          <cell r="B222" t="str">
            <v>5-32GAL CANS WEEKLY</v>
          </cell>
          <cell r="C222">
            <v>1070.1799999999998</v>
          </cell>
          <cell r="D222">
            <v>1259.5</v>
          </cell>
          <cell r="E222">
            <v>1259.5</v>
          </cell>
          <cell r="F222">
            <v>1162.1750000000002</v>
          </cell>
          <cell r="G222">
            <v>1162.1750000000002</v>
          </cell>
          <cell r="H222">
            <v>1282.4000000000001</v>
          </cell>
          <cell r="I222">
            <v>1293.8400000000001</v>
          </cell>
          <cell r="J222">
            <v>1270.9499999999998</v>
          </cell>
          <cell r="K222">
            <v>1259.5</v>
          </cell>
          <cell r="L222">
            <v>1299.575</v>
          </cell>
          <cell r="M222">
            <v>1322.4549999999999</v>
          </cell>
          <cell r="N222">
            <v>1265.2249999999999</v>
          </cell>
        </row>
        <row r="223">
          <cell r="A223" t="str">
            <v>CR32W6</v>
          </cell>
          <cell r="B223" t="str">
            <v>6-32GAL CANS WEEKLY</v>
          </cell>
          <cell r="C223">
            <v>505.625</v>
          </cell>
          <cell r="D223">
            <v>494.73</v>
          </cell>
          <cell r="E223">
            <v>494.73</v>
          </cell>
          <cell r="F223">
            <v>625.28499999999997</v>
          </cell>
          <cell r="G223">
            <v>625.28499999999997</v>
          </cell>
          <cell r="H223">
            <v>652.77</v>
          </cell>
          <cell r="I223">
            <v>626.87</v>
          </cell>
          <cell r="J223">
            <v>680.25500000000011</v>
          </cell>
          <cell r="K223">
            <v>680.25500000000011</v>
          </cell>
          <cell r="L223">
            <v>776.45499999999993</v>
          </cell>
          <cell r="M223">
            <v>776.45499999999993</v>
          </cell>
          <cell r="N223">
            <v>742.09500000000003</v>
          </cell>
        </row>
        <row r="224">
          <cell r="A224" t="str">
            <v>CR32W7</v>
          </cell>
          <cell r="B224" t="str">
            <v>7-32GAL CANS WEEKLY</v>
          </cell>
          <cell r="C224">
            <v>127.4</v>
          </cell>
          <cell r="D224">
            <v>127.4</v>
          </cell>
          <cell r="E224">
            <v>127.4</v>
          </cell>
          <cell r="F224">
            <v>207.02500000000001</v>
          </cell>
          <cell r="G224">
            <v>207.02500000000001</v>
          </cell>
          <cell r="H224">
            <v>191.1</v>
          </cell>
          <cell r="I224">
            <v>191.1</v>
          </cell>
          <cell r="J224">
            <v>191.1</v>
          </cell>
          <cell r="K224">
            <v>191.1</v>
          </cell>
          <cell r="L224">
            <v>191.1</v>
          </cell>
          <cell r="M224">
            <v>191.1</v>
          </cell>
          <cell r="N224">
            <v>191.1</v>
          </cell>
        </row>
        <row r="225">
          <cell r="A225" t="str">
            <v>CR32W8</v>
          </cell>
          <cell r="B225" t="str">
            <v>8-32GAL CANS WEEKLY</v>
          </cell>
          <cell r="C225">
            <v>217.40499999999997</v>
          </cell>
          <cell r="D225">
            <v>209.91</v>
          </cell>
          <cell r="E225">
            <v>209.91</v>
          </cell>
          <cell r="F225">
            <v>139.94</v>
          </cell>
          <cell r="G225">
            <v>139.94</v>
          </cell>
          <cell r="H225">
            <v>139.94</v>
          </cell>
          <cell r="I225">
            <v>139.94</v>
          </cell>
          <cell r="J225">
            <v>78.715000000000003</v>
          </cell>
          <cell r="K225">
            <v>78.715000000000003</v>
          </cell>
          <cell r="L225">
            <v>69.97</v>
          </cell>
          <cell r="M225">
            <v>69.97</v>
          </cell>
          <cell r="N225">
            <v>69.97</v>
          </cell>
        </row>
        <row r="226">
          <cell r="A226" t="str">
            <v>CRDRVIN</v>
          </cell>
          <cell r="B226" t="str">
            <v>DRIVE IN CHG -RESIDENTIAL</v>
          </cell>
          <cell r="C226">
            <v>-7.64</v>
          </cell>
          <cell r="D226">
            <v>1341.1799999999998</v>
          </cell>
          <cell r="E226">
            <v>-15.25</v>
          </cell>
          <cell r="F226">
            <v>1272.6099999999999</v>
          </cell>
          <cell r="G226">
            <v>0</v>
          </cell>
          <cell r="H226">
            <v>1234.5</v>
          </cell>
          <cell r="I226">
            <v>-17.149999999999999</v>
          </cell>
          <cell r="J226">
            <v>1261.1499999999999</v>
          </cell>
          <cell r="K226">
            <v>0</v>
          </cell>
          <cell r="L226">
            <v>1219.25</v>
          </cell>
          <cell r="M226">
            <v>0</v>
          </cell>
          <cell r="N226">
            <v>1203.96</v>
          </cell>
        </row>
        <row r="227">
          <cell r="A227" t="str">
            <v>CREOW</v>
          </cell>
          <cell r="B227" t="str">
            <v>1 32GAL CAN EOW</v>
          </cell>
          <cell r="C227">
            <v>76555.969999999972</v>
          </cell>
          <cell r="D227">
            <v>77665.315000000002</v>
          </cell>
          <cell r="E227">
            <v>77051.895000000004</v>
          </cell>
          <cell r="F227">
            <v>78612.834999999992</v>
          </cell>
          <cell r="G227">
            <v>77897.854999999996</v>
          </cell>
          <cell r="H227">
            <v>78928.714999999982</v>
          </cell>
          <cell r="I227">
            <v>78173.39499999999</v>
          </cell>
          <cell r="J227">
            <v>78594.145000000004</v>
          </cell>
          <cell r="K227">
            <v>77802.494999999995</v>
          </cell>
          <cell r="L227">
            <v>77312.010000000009</v>
          </cell>
          <cell r="M227">
            <v>76615.89</v>
          </cell>
          <cell r="N227">
            <v>77357.859999999986</v>
          </cell>
        </row>
        <row r="228">
          <cell r="A228" t="str">
            <v>CRMC</v>
          </cell>
          <cell r="B228" t="str">
            <v>20GAL CAN WEEKLY</v>
          </cell>
          <cell r="C228">
            <v>6338.2149999999992</v>
          </cell>
          <cell r="D228">
            <v>6329.2350000000006</v>
          </cell>
          <cell r="E228">
            <v>6281.1750000000002</v>
          </cell>
          <cell r="F228">
            <v>6446.7150000000001</v>
          </cell>
          <cell r="G228">
            <v>6385.4650000000001</v>
          </cell>
          <cell r="H228">
            <v>6465.4049999999997</v>
          </cell>
          <cell r="I228">
            <v>6416.5950000000003</v>
          </cell>
          <cell r="J228">
            <v>6454.7250000000004</v>
          </cell>
          <cell r="K228">
            <v>6395.9850000000006</v>
          </cell>
          <cell r="L228">
            <v>6341.2500000000009</v>
          </cell>
          <cell r="M228">
            <v>6303.1200000000008</v>
          </cell>
          <cell r="N228">
            <v>6325.23</v>
          </cell>
        </row>
        <row r="229">
          <cell r="A229" t="str">
            <v>CRMCEOW</v>
          </cell>
          <cell r="B229" t="str">
            <v>20GAL CAN EOW</v>
          </cell>
          <cell r="C229">
            <v>1673.93</v>
          </cell>
          <cell r="D229">
            <v>1670</v>
          </cell>
          <cell r="E229">
            <v>1674</v>
          </cell>
          <cell r="F229">
            <v>1698</v>
          </cell>
          <cell r="G229">
            <v>1682</v>
          </cell>
          <cell r="H229">
            <v>1680</v>
          </cell>
          <cell r="I229">
            <v>1668</v>
          </cell>
          <cell r="J229">
            <v>1646</v>
          </cell>
          <cell r="K229">
            <v>1638</v>
          </cell>
          <cell r="L229">
            <v>1650</v>
          </cell>
          <cell r="M229">
            <v>1646</v>
          </cell>
          <cell r="N229">
            <v>1632</v>
          </cell>
        </row>
        <row r="230">
          <cell r="A230" t="str">
            <v>CRREC35</v>
          </cell>
          <cell r="B230" t="str">
            <v>RES RECY 35G CART-COUNTY</v>
          </cell>
          <cell r="C230">
            <v>2301.87</v>
          </cell>
          <cell r="D230">
            <v>2396.96</v>
          </cell>
          <cell r="E230">
            <v>2388.44</v>
          </cell>
          <cell r="F230">
            <v>2371.4</v>
          </cell>
          <cell r="G230">
            <v>2365.7199999999998</v>
          </cell>
          <cell r="H230">
            <v>2307.5</v>
          </cell>
          <cell r="I230">
            <v>2306.08</v>
          </cell>
          <cell r="J230">
            <v>2367.85</v>
          </cell>
          <cell r="K230">
            <v>2346.5500000000002</v>
          </cell>
          <cell r="L230">
            <v>2378.5</v>
          </cell>
          <cell r="M230">
            <v>2379.92</v>
          </cell>
          <cell r="N230">
            <v>2436.5950000000003</v>
          </cell>
        </row>
        <row r="231">
          <cell r="A231" t="str">
            <v>CRREC48</v>
          </cell>
          <cell r="B231" t="str">
            <v>RES RECY 48G CART-COUNTY</v>
          </cell>
          <cell r="C231">
            <v>279.68</v>
          </cell>
          <cell r="D231">
            <v>292.52</v>
          </cell>
          <cell r="E231">
            <v>292.52</v>
          </cell>
          <cell r="F231">
            <v>279.02999999999997</v>
          </cell>
          <cell r="G231">
            <v>273.34999999999997</v>
          </cell>
          <cell r="H231">
            <v>302.45999999999998</v>
          </cell>
          <cell r="I231">
            <v>302.45999999999998</v>
          </cell>
          <cell r="J231">
            <v>313.10999999999996</v>
          </cell>
          <cell r="K231">
            <v>313.10999999999996</v>
          </cell>
          <cell r="L231">
            <v>318.78999999999996</v>
          </cell>
          <cell r="M231">
            <v>313.10999999999996</v>
          </cell>
          <cell r="N231">
            <v>350.36500000000001</v>
          </cell>
        </row>
        <row r="232">
          <cell r="A232" t="str">
            <v>CRREC65</v>
          </cell>
          <cell r="B232" t="str">
            <v>RES RECY 65G CART-COUNTY</v>
          </cell>
          <cell r="C232">
            <v>272690.995</v>
          </cell>
          <cell r="D232">
            <v>282907.35000000003</v>
          </cell>
          <cell r="E232">
            <v>282029.37999999995</v>
          </cell>
          <cell r="F232">
            <v>286134.21500000003</v>
          </cell>
          <cell r="G232">
            <v>284938.20500000002</v>
          </cell>
          <cell r="H232">
            <v>288916.755</v>
          </cell>
          <cell r="I232">
            <v>287363.03499999997</v>
          </cell>
          <cell r="J232">
            <v>290605.84000000003</v>
          </cell>
          <cell r="K232">
            <v>289159.98</v>
          </cell>
          <cell r="L232">
            <v>291072.21500000003</v>
          </cell>
          <cell r="M232">
            <v>288613.78499999997</v>
          </cell>
          <cell r="N232">
            <v>297641.29499999993</v>
          </cell>
        </row>
        <row r="233">
          <cell r="A233" t="str">
            <v>CRREC95</v>
          </cell>
          <cell r="B233" t="str">
            <v>RES RECY 95G CART-COUNTY</v>
          </cell>
          <cell r="C233">
            <v>12272.630000000001</v>
          </cell>
          <cell r="D233">
            <v>12678.640000000001</v>
          </cell>
          <cell r="E233">
            <v>12641.720000000001</v>
          </cell>
          <cell r="F233">
            <v>12691.589999999998</v>
          </cell>
          <cell r="G233">
            <v>12642.969999999998</v>
          </cell>
          <cell r="H233">
            <v>12645.81</v>
          </cell>
          <cell r="I233">
            <v>12596.109999999999</v>
          </cell>
          <cell r="J233">
            <v>12518.009999999998</v>
          </cell>
          <cell r="K233">
            <v>12466.89</v>
          </cell>
          <cell r="L233">
            <v>12466.86</v>
          </cell>
          <cell r="M233">
            <v>12290.810000000001</v>
          </cell>
          <cell r="N233">
            <v>12585.264999999999</v>
          </cell>
        </row>
        <row r="234">
          <cell r="A234" t="str">
            <v>CRRECHEL</v>
          </cell>
          <cell r="B234" t="str">
            <v>CURBSIDE RECY-HELICO</v>
          </cell>
          <cell r="C234">
            <v>265.01</v>
          </cell>
          <cell r="D234">
            <v>274.74</v>
          </cell>
          <cell r="E234">
            <v>255.02</v>
          </cell>
          <cell r="F234">
            <v>286.09999999999997</v>
          </cell>
          <cell r="G234">
            <v>278.99999999999994</v>
          </cell>
          <cell r="H234">
            <v>283.97000000000003</v>
          </cell>
          <cell r="I234">
            <v>282.55</v>
          </cell>
          <cell r="J234">
            <v>284.67999999999995</v>
          </cell>
          <cell r="K234">
            <v>284.67999999999995</v>
          </cell>
          <cell r="L234">
            <v>273.32000000000005</v>
          </cell>
          <cell r="M234">
            <v>273.32000000000005</v>
          </cell>
          <cell r="N234">
            <v>278.64</v>
          </cell>
        </row>
        <row r="235">
          <cell r="A235" t="str">
            <v>CTYD101</v>
          </cell>
          <cell r="B235" t="str">
            <v>101-125 FT DIST CHARGE</v>
          </cell>
          <cell r="C235">
            <v>0</v>
          </cell>
          <cell r="D235">
            <v>27.72</v>
          </cell>
          <cell r="E235">
            <v>0</v>
          </cell>
          <cell r="F235">
            <v>25.99</v>
          </cell>
          <cell r="G235">
            <v>0</v>
          </cell>
          <cell r="H235">
            <v>15.59</v>
          </cell>
          <cell r="I235">
            <v>0</v>
          </cell>
          <cell r="J235">
            <v>13.86</v>
          </cell>
          <cell r="K235">
            <v>0</v>
          </cell>
          <cell r="L235">
            <v>13.86</v>
          </cell>
          <cell r="M235">
            <v>0</v>
          </cell>
          <cell r="N235">
            <v>13.86</v>
          </cell>
        </row>
        <row r="236">
          <cell r="A236" t="str">
            <v>CTYD151</v>
          </cell>
          <cell r="B236" t="str">
            <v>151-175 FT DIST CHARGE</v>
          </cell>
          <cell r="C236">
            <v>0</v>
          </cell>
          <cell r="D236">
            <v>29.12</v>
          </cell>
          <cell r="E236">
            <v>0</v>
          </cell>
          <cell r="F236">
            <v>29.12</v>
          </cell>
          <cell r="G236">
            <v>0</v>
          </cell>
          <cell r="H236">
            <v>29.12</v>
          </cell>
          <cell r="I236">
            <v>0</v>
          </cell>
          <cell r="J236">
            <v>29.12</v>
          </cell>
          <cell r="K236">
            <v>0</v>
          </cell>
          <cell r="L236">
            <v>38.799999999999997</v>
          </cell>
          <cell r="M236">
            <v>0</v>
          </cell>
          <cell r="N236">
            <v>38.799999999999997</v>
          </cell>
        </row>
        <row r="237">
          <cell r="A237" t="str">
            <v>CTYD26</v>
          </cell>
          <cell r="B237" t="str">
            <v>26-50 FT DIST CHARGE</v>
          </cell>
          <cell r="C237">
            <v>69.25</v>
          </cell>
          <cell r="D237">
            <v>240.3</v>
          </cell>
          <cell r="E237">
            <v>69.25</v>
          </cell>
          <cell r="F237">
            <v>238.23000000000002</v>
          </cell>
          <cell r="G237">
            <v>63.71</v>
          </cell>
          <cell r="H237">
            <v>263.85000000000002</v>
          </cell>
          <cell r="I237">
            <v>57.47</v>
          </cell>
          <cell r="J237">
            <v>257.61</v>
          </cell>
          <cell r="K237">
            <v>60.94</v>
          </cell>
          <cell r="L237">
            <v>230.6</v>
          </cell>
          <cell r="M237">
            <v>0</v>
          </cell>
          <cell r="N237">
            <v>183.93</v>
          </cell>
        </row>
        <row r="238">
          <cell r="A238" t="str">
            <v>CTYD51</v>
          </cell>
          <cell r="B238" t="str">
            <v>51-75 FT DIST CHARGE</v>
          </cell>
          <cell r="C238">
            <v>0</v>
          </cell>
          <cell r="D238">
            <v>16.62</v>
          </cell>
          <cell r="E238">
            <v>-1.04</v>
          </cell>
          <cell r="F238">
            <v>14.54</v>
          </cell>
          <cell r="G238">
            <v>0</v>
          </cell>
          <cell r="H238">
            <v>16.62</v>
          </cell>
          <cell r="I238">
            <v>0</v>
          </cell>
          <cell r="J238">
            <v>16.62</v>
          </cell>
          <cell r="K238">
            <v>0</v>
          </cell>
          <cell r="L238">
            <v>16.62</v>
          </cell>
          <cell r="M238">
            <v>-1.39</v>
          </cell>
          <cell r="N238">
            <v>21.810000000000002</v>
          </cell>
        </row>
        <row r="239">
          <cell r="A239" t="str">
            <v>CTYD6</v>
          </cell>
          <cell r="B239" t="str">
            <v>6-25 FT DIST CHARGE</v>
          </cell>
          <cell r="C239">
            <v>91.74</v>
          </cell>
          <cell r="D239">
            <v>269.38</v>
          </cell>
          <cell r="E239">
            <v>88.970000000000013</v>
          </cell>
          <cell r="F239">
            <v>285.3</v>
          </cell>
          <cell r="G239">
            <v>88.960000000000008</v>
          </cell>
          <cell r="H239">
            <v>289.8</v>
          </cell>
          <cell r="I239">
            <v>90.350000000000009</v>
          </cell>
          <cell r="J239">
            <v>300.18</v>
          </cell>
          <cell r="K239">
            <v>90.69</v>
          </cell>
          <cell r="L239">
            <v>270.37</v>
          </cell>
          <cell r="M239">
            <v>0</v>
          </cell>
          <cell r="N239">
            <v>214.32000000000002</v>
          </cell>
        </row>
        <row r="240">
          <cell r="A240" t="str">
            <v>CTYD76</v>
          </cell>
          <cell r="B240" t="str">
            <v>76-100 FT DIST CHARGE</v>
          </cell>
          <cell r="C240">
            <v>33.24</v>
          </cell>
          <cell r="D240">
            <v>121.88</v>
          </cell>
          <cell r="E240">
            <v>33.24</v>
          </cell>
          <cell r="F240">
            <v>121.88</v>
          </cell>
          <cell r="G240">
            <v>41.58</v>
          </cell>
          <cell r="H240">
            <v>144.04000000000002</v>
          </cell>
          <cell r="I240">
            <v>66.48</v>
          </cell>
          <cell r="J240">
            <v>144.04000000000002</v>
          </cell>
          <cell r="K240">
            <v>66.48</v>
          </cell>
          <cell r="L240">
            <v>73.42</v>
          </cell>
          <cell r="M240">
            <v>0</v>
          </cell>
          <cell r="N240">
            <v>77.56</v>
          </cell>
        </row>
        <row r="241">
          <cell r="A241" t="str">
            <v>CYDBM64</v>
          </cell>
          <cell r="B241" t="str">
            <v>YARD DEBRIS SVC-64BIMTHLY</v>
          </cell>
          <cell r="C241">
            <v>23677.3</v>
          </cell>
          <cell r="D241">
            <v>23499.855</v>
          </cell>
          <cell r="E241">
            <v>23434.455000000002</v>
          </cell>
          <cell r="F241">
            <v>23589.780000000002</v>
          </cell>
          <cell r="G241">
            <v>23527.65</v>
          </cell>
          <cell r="H241">
            <v>23295.54</v>
          </cell>
          <cell r="I241">
            <v>23233.350000000002</v>
          </cell>
          <cell r="J241">
            <v>22981.559999999998</v>
          </cell>
          <cell r="K241">
            <v>22903.079999999998</v>
          </cell>
          <cell r="L241">
            <v>22567.089999999997</v>
          </cell>
          <cell r="M241">
            <v>22462.449999999997</v>
          </cell>
          <cell r="N241">
            <v>22085.79</v>
          </cell>
        </row>
        <row r="242">
          <cell r="A242" t="str">
            <v>CYDBM96</v>
          </cell>
          <cell r="B242" t="str">
            <v>YARD DEBRIS SVC-96BIMTHLY</v>
          </cell>
          <cell r="C242">
            <v>132497.85500000001</v>
          </cell>
          <cell r="D242">
            <v>131882.31000000003</v>
          </cell>
          <cell r="E242">
            <v>131375.75999999998</v>
          </cell>
          <cell r="F242">
            <v>138109.22999999998</v>
          </cell>
          <cell r="G242">
            <v>137266.21</v>
          </cell>
          <cell r="H242">
            <v>144893.97500000001</v>
          </cell>
          <cell r="I242">
            <v>144143.73499999999</v>
          </cell>
          <cell r="J242">
            <v>146345.58000000002</v>
          </cell>
          <cell r="K242">
            <v>145542.32</v>
          </cell>
          <cell r="L242">
            <v>145646.38</v>
          </cell>
          <cell r="M242">
            <v>143857.59999999998</v>
          </cell>
          <cell r="N242">
            <v>141159.63499999998</v>
          </cell>
        </row>
        <row r="243">
          <cell r="A243" t="str">
            <v>RDGD26</v>
          </cell>
          <cell r="B243" t="str">
            <v>26-50 FT DIST CHARGE</v>
          </cell>
          <cell r="C243">
            <v>0</v>
          </cell>
          <cell r="D243">
            <v>0</v>
          </cell>
          <cell r="E243">
            <v>0</v>
          </cell>
          <cell r="F243">
            <v>0</v>
          </cell>
          <cell r="G243">
            <v>0</v>
          </cell>
          <cell r="H243">
            <v>0</v>
          </cell>
          <cell r="I243">
            <v>0</v>
          </cell>
          <cell r="J243">
            <v>0</v>
          </cell>
          <cell r="K243">
            <v>0</v>
          </cell>
          <cell r="L243">
            <v>33.24</v>
          </cell>
          <cell r="M243">
            <v>60.94</v>
          </cell>
          <cell r="N243">
            <v>60.94</v>
          </cell>
        </row>
        <row r="244">
          <cell r="A244" t="str">
            <v>RGREC</v>
          </cell>
          <cell r="B244" t="str">
            <v>RURAL RECY WITH GARBAGE</v>
          </cell>
          <cell r="C244">
            <v>67943.814999999988</v>
          </cell>
          <cell r="D244">
            <v>69824.98</v>
          </cell>
          <cell r="E244">
            <v>69728.280000000013</v>
          </cell>
          <cell r="F244">
            <v>70536.375</v>
          </cell>
          <cell r="G244">
            <v>70348.375</v>
          </cell>
          <cell r="H244">
            <v>71015.759999999995</v>
          </cell>
          <cell r="I244">
            <v>70789.659999999989</v>
          </cell>
          <cell r="J244">
            <v>71941.52</v>
          </cell>
          <cell r="K244">
            <v>71647.930000000008</v>
          </cell>
          <cell r="L244">
            <v>71945.025000000009</v>
          </cell>
          <cell r="M244">
            <v>70154.595000000001</v>
          </cell>
          <cell r="N244">
            <v>71108.39</v>
          </cell>
        </row>
        <row r="245">
          <cell r="A245" t="str">
            <v>RREOW</v>
          </cell>
          <cell r="B245" t="str">
            <v>32GAL CAN EOW-MONTHLY</v>
          </cell>
          <cell r="C245">
            <v>0</v>
          </cell>
          <cell r="D245">
            <v>0</v>
          </cell>
          <cell r="E245">
            <v>0</v>
          </cell>
          <cell r="F245">
            <v>0</v>
          </cell>
          <cell r="G245">
            <v>0</v>
          </cell>
          <cell r="H245">
            <v>0</v>
          </cell>
          <cell r="I245">
            <v>0</v>
          </cell>
          <cell r="J245">
            <v>0</v>
          </cell>
          <cell r="K245">
            <v>0</v>
          </cell>
          <cell r="L245">
            <v>1033.2</v>
          </cell>
          <cell r="M245">
            <v>1033.2</v>
          </cell>
          <cell r="N245">
            <v>1033.2</v>
          </cell>
        </row>
        <row r="246">
          <cell r="A246" t="str">
            <v>RRREC</v>
          </cell>
          <cell r="B246" t="str">
            <v>CURBSIDE RECY-MONTHLY</v>
          </cell>
          <cell r="C246">
            <v>0</v>
          </cell>
          <cell r="D246">
            <v>0</v>
          </cell>
          <cell r="E246">
            <v>0</v>
          </cell>
          <cell r="F246">
            <v>0</v>
          </cell>
          <cell r="G246">
            <v>0</v>
          </cell>
          <cell r="H246">
            <v>0</v>
          </cell>
          <cell r="I246">
            <v>0</v>
          </cell>
          <cell r="J246">
            <v>0</v>
          </cell>
          <cell r="K246">
            <v>24.759999999999998</v>
          </cell>
          <cell r="L246">
            <v>644.02</v>
          </cell>
          <cell r="M246">
            <v>3853.7400000000002</v>
          </cell>
          <cell r="N246">
            <v>3865.79</v>
          </cell>
        </row>
        <row r="247">
          <cell r="A247" t="str">
            <v>RSNP</v>
          </cell>
          <cell r="B247" t="str">
            <v>NON-PAY STOP RESTART FEE</v>
          </cell>
          <cell r="C247">
            <v>785.4</v>
          </cell>
          <cell r="D247">
            <v>3498.6</v>
          </cell>
          <cell r="E247">
            <v>979.2</v>
          </cell>
          <cell r="F247">
            <v>3315.0000000000005</v>
          </cell>
          <cell r="G247">
            <v>826.2</v>
          </cell>
          <cell r="H247">
            <v>4171.7999999999993</v>
          </cell>
          <cell r="I247">
            <v>1050.5999999999999</v>
          </cell>
          <cell r="J247">
            <v>4549.2</v>
          </cell>
          <cell r="K247">
            <v>918.00000000000011</v>
          </cell>
          <cell r="L247">
            <v>5176.5</v>
          </cell>
          <cell r="M247">
            <v>540.6</v>
          </cell>
          <cell r="N247">
            <v>4263.6000000000004</v>
          </cell>
        </row>
        <row r="248">
          <cell r="A248" t="str">
            <v>RUREC</v>
          </cell>
          <cell r="B248" t="str">
            <v>RURAL RECY ONLY CHARGE</v>
          </cell>
          <cell r="C248">
            <v>842.70500000000004</v>
          </cell>
          <cell r="D248">
            <v>847.47</v>
          </cell>
          <cell r="E248">
            <v>837.93000000000006</v>
          </cell>
          <cell r="F248">
            <v>841.11</v>
          </cell>
          <cell r="G248">
            <v>841.11</v>
          </cell>
          <cell r="H248">
            <v>987.39</v>
          </cell>
          <cell r="I248">
            <v>977.76</v>
          </cell>
          <cell r="J248">
            <v>1014.42</v>
          </cell>
          <cell r="K248">
            <v>1001.6999999999999</v>
          </cell>
          <cell r="L248">
            <v>1014.42</v>
          </cell>
          <cell r="M248">
            <v>1014.42</v>
          </cell>
          <cell r="N248">
            <v>1059.28</v>
          </cell>
        </row>
        <row r="249">
          <cell r="A249" t="str">
            <v>RUREC125</v>
          </cell>
          <cell r="B249" t="str">
            <v>RURAL RECY DIST OVER 125</v>
          </cell>
          <cell r="C249">
            <v>0</v>
          </cell>
          <cell r="D249">
            <v>4.54</v>
          </cell>
          <cell r="E249">
            <v>0</v>
          </cell>
          <cell r="F249">
            <v>4.54</v>
          </cell>
          <cell r="G249">
            <v>0</v>
          </cell>
          <cell r="H249">
            <v>4.54</v>
          </cell>
          <cell r="I249">
            <v>0</v>
          </cell>
          <cell r="J249">
            <v>4.54</v>
          </cell>
          <cell r="K249">
            <v>0</v>
          </cell>
          <cell r="L249">
            <v>4.54</v>
          </cell>
          <cell r="M249">
            <v>0</v>
          </cell>
          <cell r="N249">
            <v>4.5999999999999996</v>
          </cell>
        </row>
        <row r="250">
          <cell r="A250" t="str">
            <v>RURECDRVIN</v>
          </cell>
          <cell r="B250" t="str">
            <v>RURAL RECY DRIVEIN CHARGE</v>
          </cell>
          <cell r="C250">
            <v>7.26</v>
          </cell>
          <cell r="D250">
            <v>29.04</v>
          </cell>
          <cell r="E250">
            <v>7.26</v>
          </cell>
          <cell r="F250">
            <v>36.299999999999997</v>
          </cell>
          <cell r="G250">
            <v>7.26</v>
          </cell>
          <cell r="H250">
            <v>32.67</v>
          </cell>
          <cell r="I250">
            <v>7.26</v>
          </cell>
          <cell r="J250">
            <v>29.04</v>
          </cell>
          <cell r="K250">
            <v>7.26</v>
          </cell>
          <cell r="L250">
            <v>36.299999999999997</v>
          </cell>
          <cell r="M250">
            <v>0</v>
          </cell>
          <cell r="N250">
            <v>29.4</v>
          </cell>
        </row>
        <row r="251">
          <cell r="A251" t="str">
            <v>RYDM</v>
          </cell>
          <cell r="B251" t="str">
            <v>YARD DEBRIS SERV-MTHLY</v>
          </cell>
          <cell r="C251">
            <v>0</v>
          </cell>
          <cell r="D251">
            <v>0</v>
          </cell>
          <cell r="E251">
            <v>0</v>
          </cell>
          <cell r="F251">
            <v>0</v>
          </cell>
          <cell r="G251">
            <v>0</v>
          </cell>
          <cell r="H251">
            <v>0</v>
          </cell>
          <cell r="I251">
            <v>0</v>
          </cell>
          <cell r="J251">
            <v>0</v>
          </cell>
          <cell r="K251">
            <v>3.27</v>
          </cell>
          <cell r="L251">
            <v>343.35</v>
          </cell>
          <cell r="M251">
            <v>1118.3399999999999</v>
          </cell>
          <cell r="N251">
            <v>1097.8800000000001</v>
          </cell>
        </row>
        <row r="252">
          <cell r="A252" t="str">
            <v>VRA32W</v>
          </cell>
          <cell r="B252" t="str">
            <v>Automated 32g Cart Wkly</v>
          </cell>
          <cell r="C252">
            <v>0</v>
          </cell>
          <cell r="D252">
            <v>0</v>
          </cell>
          <cell r="E252">
            <v>0</v>
          </cell>
          <cell r="F252">
            <v>0</v>
          </cell>
          <cell r="G252">
            <v>14.42</v>
          </cell>
          <cell r="H252">
            <v>-14.42</v>
          </cell>
          <cell r="I252">
            <v>0</v>
          </cell>
          <cell r="J252">
            <v>0</v>
          </cell>
          <cell r="K252">
            <v>0</v>
          </cell>
          <cell r="L252">
            <v>0</v>
          </cell>
          <cell r="M252">
            <v>0</v>
          </cell>
          <cell r="N252">
            <v>-19.22</v>
          </cell>
        </row>
        <row r="253">
          <cell r="A253" t="str">
            <v>VRA64W</v>
          </cell>
          <cell r="B253" t="str">
            <v>Automated 64g Cart Wkly</v>
          </cell>
          <cell r="C253">
            <v>19.82</v>
          </cell>
          <cell r="D253">
            <v>19.93</v>
          </cell>
          <cell r="E253">
            <v>19.93</v>
          </cell>
          <cell r="F253">
            <v>19.93</v>
          </cell>
          <cell r="G253">
            <v>19.93</v>
          </cell>
          <cell r="H253">
            <v>19.93</v>
          </cell>
          <cell r="I253">
            <v>19.93</v>
          </cell>
          <cell r="J253">
            <v>19.93</v>
          </cell>
          <cell r="K253">
            <v>19.93</v>
          </cell>
          <cell r="L253">
            <v>19.93</v>
          </cell>
          <cell r="M253">
            <v>19.93</v>
          </cell>
          <cell r="N253">
            <v>19.93</v>
          </cell>
        </row>
        <row r="254">
          <cell r="A254" t="str">
            <v>VRREC65</v>
          </cell>
          <cell r="B254" t="str">
            <v>RES RECY 65G CART-CITY</v>
          </cell>
          <cell r="C254">
            <v>0</v>
          </cell>
          <cell r="D254">
            <v>0</v>
          </cell>
          <cell r="E254">
            <v>0</v>
          </cell>
          <cell r="F254">
            <v>0</v>
          </cell>
          <cell r="G254">
            <v>0</v>
          </cell>
          <cell r="H254">
            <v>0</v>
          </cell>
          <cell r="I254">
            <v>0</v>
          </cell>
          <cell r="J254">
            <v>0</v>
          </cell>
          <cell r="K254">
            <v>0</v>
          </cell>
          <cell r="L254">
            <v>0</v>
          </cell>
          <cell r="M254">
            <v>4.26</v>
          </cell>
          <cell r="N254">
            <v>0</v>
          </cell>
        </row>
        <row r="255">
          <cell r="A255" t="str">
            <v>VRREC95</v>
          </cell>
          <cell r="B255" t="str">
            <v>RES RECY 95G CART-CITY</v>
          </cell>
          <cell r="C255">
            <v>0</v>
          </cell>
          <cell r="D255">
            <v>-1.51</v>
          </cell>
          <cell r="E255">
            <v>0</v>
          </cell>
          <cell r="F255">
            <v>-6.36</v>
          </cell>
          <cell r="G255">
            <v>3.02</v>
          </cell>
          <cell r="H255">
            <v>-1.6</v>
          </cell>
          <cell r="I255">
            <v>0</v>
          </cell>
          <cell r="J255">
            <v>0</v>
          </cell>
          <cell r="K255">
            <v>0</v>
          </cell>
          <cell r="L255">
            <v>0</v>
          </cell>
          <cell r="M255">
            <v>0</v>
          </cell>
          <cell r="N255">
            <v>-3.2</v>
          </cell>
        </row>
        <row r="256">
          <cell r="A256" t="str">
            <v>WRG40EOW</v>
          </cell>
          <cell r="B256" t="str">
            <v>40GAL EVERY OTHER WEEK</v>
          </cell>
          <cell r="C256">
            <v>0</v>
          </cell>
          <cell r="D256">
            <v>0</v>
          </cell>
          <cell r="E256">
            <v>0</v>
          </cell>
          <cell r="F256">
            <v>0</v>
          </cell>
          <cell r="G256">
            <v>0</v>
          </cell>
          <cell r="H256">
            <v>0</v>
          </cell>
          <cell r="I256">
            <v>0</v>
          </cell>
          <cell r="J256">
            <v>0</v>
          </cell>
          <cell r="K256">
            <v>0</v>
          </cell>
          <cell r="L256">
            <v>-12.92</v>
          </cell>
          <cell r="M256">
            <v>0</v>
          </cell>
          <cell r="N256">
            <v>0</v>
          </cell>
        </row>
        <row r="257">
          <cell r="A257" t="str">
            <v>WRREC95</v>
          </cell>
          <cell r="B257" t="str">
            <v>RES RECY 95G CART-WSGL</v>
          </cell>
          <cell r="C257">
            <v>0</v>
          </cell>
          <cell r="D257">
            <v>0</v>
          </cell>
          <cell r="E257">
            <v>0</v>
          </cell>
          <cell r="F257">
            <v>0</v>
          </cell>
          <cell r="G257">
            <v>0</v>
          </cell>
          <cell r="H257">
            <v>0</v>
          </cell>
          <cell r="I257">
            <v>0</v>
          </cell>
          <cell r="J257">
            <v>0</v>
          </cell>
          <cell r="K257">
            <v>0</v>
          </cell>
          <cell r="L257">
            <v>-4.63</v>
          </cell>
          <cell r="M257">
            <v>0</v>
          </cell>
          <cell r="N257">
            <v>0</v>
          </cell>
        </row>
        <row r="258">
          <cell r="A258" t="str">
            <v>YDRENT</v>
          </cell>
          <cell r="B258" t="str">
            <v>YARD CART ON CALL RENT</v>
          </cell>
          <cell r="C258">
            <v>-2.2399999999999998</v>
          </cell>
          <cell r="D258">
            <v>0</v>
          </cell>
          <cell r="E258">
            <v>0.74</v>
          </cell>
          <cell r="F258">
            <v>0</v>
          </cell>
          <cell r="G258">
            <v>3.8</v>
          </cell>
          <cell r="H258">
            <v>4.49</v>
          </cell>
          <cell r="I258">
            <v>-2.56</v>
          </cell>
          <cell r="J258">
            <v>4.9599999999999991</v>
          </cell>
          <cell r="K258">
            <v>-0.17000000000000037</v>
          </cell>
          <cell r="L258">
            <v>3.355</v>
          </cell>
          <cell r="M258">
            <v>6.7149999999999999</v>
          </cell>
          <cell r="N258">
            <v>0</v>
          </cell>
        </row>
        <row r="259">
          <cell r="A259" t="str">
            <v>YDRENT64</v>
          </cell>
          <cell r="B259" t="str">
            <v>64GAL YARD CART RENTAL</v>
          </cell>
          <cell r="C259">
            <v>1258.7900000000002</v>
          </cell>
          <cell r="D259">
            <v>1306.835</v>
          </cell>
          <cell r="E259">
            <v>1288.5550000000001</v>
          </cell>
          <cell r="F259">
            <v>1217.96</v>
          </cell>
          <cell r="G259">
            <v>1212.0900000000001</v>
          </cell>
          <cell r="H259">
            <v>1196.1450000000002</v>
          </cell>
          <cell r="I259">
            <v>1190.2250000000001</v>
          </cell>
          <cell r="J259">
            <v>1192.2950000000001</v>
          </cell>
          <cell r="K259">
            <v>1186.135</v>
          </cell>
          <cell r="L259">
            <v>1168.9850000000004</v>
          </cell>
          <cell r="M259">
            <v>1153.7950000000003</v>
          </cell>
          <cell r="N259">
            <v>1195.6099999999999</v>
          </cell>
        </row>
        <row r="260">
          <cell r="A260" t="str">
            <v>YDRENT96</v>
          </cell>
          <cell r="B260" t="str">
            <v>96GAL YARD CART RENTAL</v>
          </cell>
          <cell r="C260">
            <v>13754.995000000003</v>
          </cell>
          <cell r="D260">
            <v>14466.85</v>
          </cell>
          <cell r="E260">
            <v>14313.63</v>
          </cell>
          <cell r="F260">
            <v>13885.359999999999</v>
          </cell>
          <cell r="G260">
            <v>13586.609999999997</v>
          </cell>
          <cell r="H260">
            <v>13547.405000000002</v>
          </cell>
          <cell r="I260">
            <v>13439.965000000002</v>
          </cell>
          <cell r="J260">
            <v>13758.924999999999</v>
          </cell>
          <cell r="K260">
            <v>13685.195</v>
          </cell>
          <cell r="L260">
            <v>14102.365000000002</v>
          </cell>
          <cell r="M260">
            <v>14020.465000000002</v>
          </cell>
          <cell r="N260">
            <v>15180.770000000002</v>
          </cell>
        </row>
        <row r="261">
          <cell r="A261" t="str">
            <v>CR32W9</v>
          </cell>
          <cell r="B261" t="str">
            <v>9-32GAL CANS WEEKLY</v>
          </cell>
          <cell r="C261">
            <v>0</v>
          </cell>
          <cell r="D261">
            <v>0</v>
          </cell>
          <cell r="E261">
            <v>0</v>
          </cell>
          <cell r="F261">
            <v>123.21</v>
          </cell>
          <cell r="G261">
            <v>123.21</v>
          </cell>
          <cell r="H261">
            <v>82.14</v>
          </cell>
          <cell r="I261">
            <v>82.14</v>
          </cell>
          <cell r="J261">
            <v>154.01499999999999</v>
          </cell>
          <cell r="K261">
            <v>71.875</v>
          </cell>
          <cell r="L261">
            <v>82.14</v>
          </cell>
          <cell r="M261">
            <v>82.14</v>
          </cell>
          <cell r="N261">
            <v>82.14</v>
          </cell>
        </row>
        <row r="262">
          <cell r="A262" t="str">
            <v>RDGD6</v>
          </cell>
          <cell r="B262" t="str">
            <v>6-25 FT DIST CHARGE</v>
          </cell>
          <cell r="C262">
            <v>0</v>
          </cell>
          <cell r="D262">
            <v>0</v>
          </cell>
          <cell r="E262">
            <v>0</v>
          </cell>
          <cell r="F262">
            <v>0</v>
          </cell>
          <cell r="G262">
            <v>0</v>
          </cell>
          <cell r="H262">
            <v>0</v>
          </cell>
          <cell r="I262">
            <v>0</v>
          </cell>
          <cell r="J262">
            <v>0</v>
          </cell>
          <cell r="K262">
            <v>0</v>
          </cell>
          <cell r="L262">
            <v>13.9</v>
          </cell>
          <cell r="M262">
            <v>91.740000000000009</v>
          </cell>
          <cell r="N262">
            <v>93.13</v>
          </cell>
        </row>
        <row r="263">
          <cell r="A263" t="str">
            <v>RPSBO</v>
          </cell>
          <cell r="B263" t="str">
            <v>RECYCLE PROCESS SURCHARGE</v>
          </cell>
          <cell r="C263">
            <v>0</v>
          </cell>
          <cell r="D263">
            <v>79740.625</v>
          </cell>
          <cell r="E263">
            <v>78951.134999999995</v>
          </cell>
          <cell r="F263">
            <v>120613.45500000002</v>
          </cell>
          <cell r="G263">
            <v>119877.18500000001</v>
          </cell>
          <cell r="H263">
            <v>122111.37999999998</v>
          </cell>
          <cell r="I263">
            <v>121524.67</v>
          </cell>
          <cell r="J263">
            <v>122934.69999999998</v>
          </cell>
          <cell r="K263">
            <v>122342.98999999999</v>
          </cell>
          <cell r="L263">
            <v>123307.04999999999</v>
          </cell>
          <cell r="M263">
            <v>122886.40000000001</v>
          </cell>
          <cell r="N263">
            <v>124475.05499999999</v>
          </cell>
        </row>
        <row r="264">
          <cell r="A264" t="str">
            <v>RPSMO</v>
          </cell>
          <cell r="B264" t="str">
            <v>RECYCLE PROCESS SURCHARGE</v>
          </cell>
          <cell r="C264">
            <v>0</v>
          </cell>
          <cell r="D264">
            <v>364.94</v>
          </cell>
          <cell r="E264">
            <v>1102.01</v>
          </cell>
          <cell r="F264">
            <v>1117.0900000000001</v>
          </cell>
          <cell r="G264">
            <v>1204.49</v>
          </cell>
          <cell r="H264">
            <v>1218.6399999999999</v>
          </cell>
          <cell r="I264">
            <v>1226.22</v>
          </cell>
          <cell r="J264">
            <v>1221.24</v>
          </cell>
          <cell r="K264">
            <v>1228.3700000000003</v>
          </cell>
          <cell r="L264">
            <v>1230.2499999999998</v>
          </cell>
          <cell r="M264">
            <v>1229.3500000000001</v>
          </cell>
          <cell r="N264">
            <v>1227.6600000000001</v>
          </cell>
        </row>
        <row r="265">
          <cell r="A265" t="str">
            <v>RPSBE</v>
          </cell>
          <cell r="B265" t="str">
            <v>RECYCLE PROCESS SURCHARGE</v>
          </cell>
          <cell r="C265">
            <v>0</v>
          </cell>
          <cell r="D265">
            <v>0</v>
          </cell>
          <cell r="E265">
            <v>0</v>
          </cell>
          <cell r="F265">
            <v>0</v>
          </cell>
          <cell r="G265">
            <v>8.86</v>
          </cell>
          <cell r="H265">
            <v>-2.33</v>
          </cell>
          <cell r="I265">
            <v>-2.52</v>
          </cell>
          <cell r="J265">
            <v>2.21</v>
          </cell>
          <cell r="K265">
            <v>6.0300000000000011</v>
          </cell>
          <cell r="L265">
            <v>-4.43</v>
          </cell>
          <cell r="M265">
            <v>10.149999999999999</v>
          </cell>
          <cell r="N265">
            <v>-1.53</v>
          </cell>
        </row>
        <row r="266">
          <cell r="A266" t="str">
            <v>RDGD76</v>
          </cell>
          <cell r="B266" t="str">
            <v>76-100 FT DIST CHARGE</v>
          </cell>
          <cell r="C266">
            <v>0</v>
          </cell>
          <cell r="D266">
            <v>0</v>
          </cell>
          <cell r="E266">
            <v>0</v>
          </cell>
          <cell r="F266">
            <v>0</v>
          </cell>
          <cell r="G266">
            <v>0</v>
          </cell>
          <cell r="H266">
            <v>0</v>
          </cell>
          <cell r="I266">
            <v>0</v>
          </cell>
          <cell r="J266">
            <v>0</v>
          </cell>
          <cell r="K266">
            <v>0</v>
          </cell>
          <cell r="L266">
            <v>66.48</v>
          </cell>
          <cell r="M266">
            <v>33.24</v>
          </cell>
          <cell r="N266">
            <v>33.24</v>
          </cell>
        </row>
        <row r="267">
          <cell r="A267" t="str">
            <v>CTYD6E</v>
          </cell>
          <cell r="B267" t="str">
            <v>6-25 FT DIST EOW</v>
          </cell>
          <cell r="C267">
            <v>0</v>
          </cell>
          <cell r="D267">
            <v>0</v>
          </cell>
          <cell r="E267">
            <v>0</v>
          </cell>
          <cell r="F267">
            <v>0</v>
          </cell>
          <cell r="G267">
            <v>0</v>
          </cell>
          <cell r="H267">
            <v>0</v>
          </cell>
          <cell r="I267">
            <v>0</v>
          </cell>
          <cell r="J267">
            <v>0</v>
          </cell>
          <cell r="K267">
            <v>0</v>
          </cell>
          <cell r="L267">
            <v>0</v>
          </cell>
          <cell r="M267">
            <v>0</v>
          </cell>
          <cell r="N267">
            <v>1.4</v>
          </cell>
        </row>
        <row r="268">
          <cell r="A268" t="str">
            <v>CTYD126E</v>
          </cell>
          <cell r="B268" t="str">
            <v>126-150 FT DIST EOW</v>
          </cell>
          <cell r="C268">
            <v>0</v>
          </cell>
          <cell r="D268">
            <v>0</v>
          </cell>
          <cell r="E268">
            <v>0</v>
          </cell>
          <cell r="F268">
            <v>0</v>
          </cell>
          <cell r="G268">
            <v>0</v>
          </cell>
          <cell r="H268">
            <v>0</v>
          </cell>
          <cell r="I268">
            <v>0</v>
          </cell>
          <cell r="J268">
            <v>0</v>
          </cell>
          <cell r="K268">
            <v>0</v>
          </cell>
          <cell r="L268">
            <v>0</v>
          </cell>
          <cell r="M268">
            <v>0</v>
          </cell>
          <cell r="N268">
            <v>4.1900000000000004</v>
          </cell>
        </row>
        <row r="269">
          <cell r="A269" t="str">
            <v>CTYD26E</v>
          </cell>
          <cell r="B269" t="str">
            <v>26-50 FT DIST EOW</v>
          </cell>
          <cell r="C269">
            <v>0</v>
          </cell>
          <cell r="D269">
            <v>0</v>
          </cell>
          <cell r="E269">
            <v>0</v>
          </cell>
          <cell r="F269">
            <v>0</v>
          </cell>
          <cell r="G269">
            <v>0</v>
          </cell>
          <cell r="H269">
            <v>0</v>
          </cell>
          <cell r="I269">
            <v>0</v>
          </cell>
          <cell r="J269">
            <v>0</v>
          </cell>
          <cell r="K269">
            <v>0</v>
          </cell>
          <cell r="L269">
            <v>0</v>
          </cell>
          <cell r="M269">
            <v>0</v>
          </cell>
          <cell r="N269">
            <v>4.17</v>
          </cell>
        </row>
        <row r="270">
          <cell r="A270" t="str">
            <v>RESIDENTIAL EXTRAS</v>
          </cell>
          <cell r="C270">
            <v>79062.84</v>
          </cell>
          <cell r="D270">
            <v>43695.68</v>
          </cell>
          <cell r="E270">
            <v>58585.780000000021</v>
          </cell>
          <cell r="F270">
            <v>77375.28</v>
          </cell>
          <cell r="G270">
            <v>76125.59</v>
          </cell>
          <cell r="H270">
            <v>71161.91</v>
          </cell>
          <cell r="I270">
            <v>88790.760000000024</v>
          </cell>
          <cell r="J270">
            <v>79665.19</v>
          </cell>
          <cell r="K270">
            <v>77205.210000000006</v>
          </cell>
          <cell r="L270">
            <v>74467.200000000012</v>
          </cell>
          <cell r="M270">
            <v>68199.079999999987</v>
          </cell>
          <cell r="N270">
            <v>95188.97</v>
          </cell>
        </row>
        <row r="271">
          <cell r="A271" t="str">
            <v>COFOW</v>
          </cell>
          <cell r="B271" t="str">
            <v>OVERWGHT-OVERFILL CAN</v>
          </cell>
          <cell r="C271">
            <v>33.82</v>
          </cell>
          <cell r="D271">
            <v>33.879999999999995</v>
          </cell>
          <cell r="E271">
            <v>53.239999999999995</v>
          </cell>
          <cell r="F271">
            <v>53.24</v>
          </cell>
          <cell r="G271">
            <v>43.56</v>
          </cell>
          <cell r="H271">
            <v>14.52</v>
          </cell>
          <cell r="I271">
            <v>4.84</v>
          </cell>
          <cell r="J271">
            <v>4.84</v>
          </cell>
          <cell r="K271">
            <v>24.2</v>
          </cell>
          <cell r="L271">
            <v>0</v>
          </cell>
          <cell r="M271">
            <v>43.56</v>
          </cell>
          <cell r="N271">
            <v>9.68</v>
          </cell>
        </row>
        <row r="272">
          <cell r="A272" t="str">
            <v>CRPLACE</v>
          </cell>
          <cell r="B272" t="str">
            <v>RECY CART DELIVERY FEE</v>
          </cell>
          <cell r="C272">
            <v>188.42000000000002</v>
          </cell>
          <cell r="D272">
            <v>268.60000000000002</v>
          </cell>
          <cell r="E272">
            <v>308.89000000000004</v>
          </cell>
          <cell r="F272">
            <v>161.16</v>
          </cell>
          <cell r="G272">
            <v>174.58999999999997</v>
          </cell>
          <cell r="H272">
            <v>188.02</v>
          </cell>
          <cell r="I272">
            <v>134.30000000000001</v>
          </cell>
          <cell r="J272">
            <v>308.89</v>
          </cell>
          <cell r="K272">
            <v>188.02</v>
          </cell>
          <cell r="L272">
            <v>161.16000000000003</v>
          </cell>
          <cell r="M272">
            <v>182.85999999999999</v>
          </cell>
          <cell r="N272">
            <v>161.16</v>
          </cell>
        </row>
        <row r="273">
          <cell r="A273" t="str">
            <v>CRTIME1</v>
          </cell>
          <cell r="B273" t="str">
            <v>TIME CHARGE - 1 MAN</v>
          </cell>
          <cell r="C273">
            <v>586.79999999999995</v>
          </cell>
          <cell r="D273">
            <v>415.65</v>
          </cell>
          <cell r="E273">
            <v>366.75</v>
          </cell>
          <cell r="F273">
            <v>221.67999999999998</v>
          </cell>
          <cell r="G273">
            <v>268.95</v>
          </cell>
          <cell r="H273">
            <v>268.95</v>
          </cell>
          <cell r="I273">
            <v>171.14999999999998</v>
          </cell>
          <cell r="J273">
            <v>220.04999999999998</v>
          </cell>
          <cell r="K273">
            <v>244.5</v>
          </cell>
          <cell r="L273">
            <v>391.2</v>
          </cell>
          <cell r="M273">
            <v>660.15</v>
          </cell>
          <cell r="N273">
            <v>122.25</v>
          </cell>
        </row>
        <row r="274">
          <cell r="A274" t="str">
            <v>CRTIME2</v>
          </cell>
          <cell r="B274" t="str">
            <v>TIME CHARGE - 2 MAN</v>
          </cell>
          <cell r="C274">
            <v>72.3</v>
          </cell>
          <cell r="D274">
            <v>72.3</v>
          </cell>
          <cell r="E274">
            <v>180.75</v>
          </cell>
          <cell r="F274">
            <v>72.3</v>
          </cell>
          <cell r="G274">
            <v>400.06</v>
          </cell>
          <cell r="H274">
            <v>72.3</v>
          </cell>
          <cell r="I274">
            <v>-72.3</v>
          </cell>
          <cell r="J274">
            <v>180.75</v>
          </cell>
          <cell r="K274">
            <v>0</v>
          </cell>
          <cell r="L274">
            <v>180.75</v>
          </cell>
          <cell r="M274">
            <v>72.3</v>
          </cell>
          <cell r="N274">
            <v>144.6</v>
          </cell>
        </row>
        <row r="275">
          <cell r="A275" t="str">
            <v>ROFOW</v>
          </cell>
          <cell r="B275" t="str">
            <v>OVERWGHT-OVERFILL CAN</v>
          </cell>
          <cell r="C275">
            <v>7527.1100000000006</v>
          </cell>
          <cell r="D275">
            <v>3847.89</v>
          </cell>
          <cell r="E275">
            <v>4191.6200000000008</v>
          </cell>
          <cell r="F275">
            <v>4622.2</v>
          </cell>
          <cell r="G275">
            <v>3712.28</v>
          </cell>
          <cell r="H275">
            <v>3766.61</v>
          </cell>
          <cell r="I275">
            <v>5333.68</v>
          </cell>
          <cell r="J275">
            <v>5667.6399999999994</v>
          </cell>
          <cell r="K275">
            <v>6514.64</v>
          </cell>
          <cell r="L275">
            <v>4564.119999999999</v>
          </cell>
          <cell r="M275">
            <v>3833.28</v>
          </cell>
          <cell r="N275">
            <v>7119.6399999999994</v>
          </cell>
        </row>
        <row r="276">
          <cell r="A276" t="str">
            <v>RRCALL</v>
          </cell>
          <cell r="B276" t="str">
            <v>ON CALL CAN</v>
          </cell>
          <cell r="C276">
            <v>1213.26</v>
          </cell>
          <cell r="D276">
            <v>1157.77</v>
          </cell>
          <cell r="E276">
            <v>1077.8700000000001</v>
          </cell>
          <cell r="F276">
            <v>1522.29</v>
          </cell>
          <cell r="G276">
            <v>1511.63</v>
          </cell>
          <cell r="H276">
            <v>1452.0900000000001</v>
          </cell>
          <cell r="I276">
            <v>1866.26</v>
          </cell>
          <cell r="J276">
            <v>1766.4599999999998</v>
          </cell>
          <cell r="K276">
            <v>1307.3799999999999</v>
          </cell>
          <cell r="L276">
            <v>1611.77</v>
          </cell>
          <cell r="M276">
            <v>1412.1699999999998</v>
          </cell>
          <cell r="N276">
            <v>1477.04</v>
          </cell>
        </row>
        <row r="277">
          <cell r="A277" t="str">
            <v>RREXC</v>
          </cell>
          <cell r="B277" t="str">
            <v>EXTRA CANS, BAGS,BOXES</v>
          </cell>
          <cell r="C277">
            <v>57089.67</v>
          </cell>
          <cell r="D277">
            <v>30553.72</v>
          </cell>
          <cell r="E277">
            <v>35711.94</v>
          </cell>
          <cell r="F277">
            <v>42334.14</v>
          </cell>
          <cell r="G277">
            <v>43474.289999999994</v>
          </cell>
          <cell r="H277">
            <v>47144.479999999996</v>
          </cell>
          <cell r="I277">
            <v>62404.35</v>
          </cell>
          <cell r="J277">
            <v>51570</v>
          </cell>
          <cell r="K277">
            <v>46241.29</v>
          </cell>
          <cell r="L277">
            <v>42765</v>
          </cell>
          <cell r="M277">
            <v>38041.880000000005</v>
          </cell>
          <cell r="N277">
            <v>72267.510000000009</v>
          </cell>
        </row>
        <row r="278">
          <cell r="A278" t="str">
            <v>RRTRIP</v>
          </cell>
          <cell r="B278" t="str">
            <v>TRIP CHARGE - CART/CAN</v>
          </cell>
          <cell r="C278">
            <v>74.97</v>
          </cell>
          <cell r="D278">
            <v>64.259999999999991</v>
          </cell>
          <cell r="E278">
            <v>53.550000000000004</v>
          </cell>
          <cell r="F278">
            <v>117.81</v>
          </cell>
          <cell r="G278">
            <v>107.1</v>
          </cell>
          <cell r="H278">
            <v>171.36</v>
          </cell>
          <cell r="I278">
            <v>21.42</v>
          </cell>
          <cell r="J278">
            <v>32.130000000000003</v>
          </cell>
          <cell r="K278">
            <v>0</v>
          </cell>
          <cell r="L278">
            <v>406.98</v>
          </cell>
          <cell r="M278">
            <v>-299.88</v>
          </cell>
          <cell r="N278">
            <v>96.39</v>
          </cell>
        </row>
        <row r="279">
          <cell r="A279" t="str">
            <v>TOTEPUR</v>
          </cell>
          <cell r="B279" t="str">
            <v>TOTER/CONT/DB PURCHASE</v>
          </cell>
          <cell r="C279">
            <v>-440</v>
          </cell>
          <cell r="D279">
            <v>0</v>
          </cell>
          <cell r="E279">
            <v>57.58</v>
          </cell>
          <cell r="F279">
            <v>886.44</v>
          </cell>
          <cell r="G279">
            <v>57.58</v>
          </cell>
          <cell r="H279">
            <v>0</v>
          </cell>
          <cell r="I279">
            <v>54.96</v>
          </cell>
          <cell r="J279">
            <v>0</v>
          </cell>
          <cell r="K279">
            <v>48.88</v>
          </cell>
          <cell r="L279">
            <v>535</v>
          </cell>
          <cell r="M279">
            <v>164.88</v>
          </cell>
          <cell r="N279">
            <v>0</v>
          </cell>
        </row>
        <row r="280">
          <cell r="A280" t="str">
            <v>WBCHAIR</v>
          </cell>
          <cell r="B280" t="str">
            <v>CHAIR</v>
          </cell>
          <cell r="C280">
            <v>806</v>
          </cell>
          <cell r="D280">
            <v>499.72</v>
          </cell>
          <cell r="E280">
            <v>403</v>
          </cell>
          <cell r="F280">
            <v>677.04</v>
          </cell>
          <cell r="G280">
            <v>483.6</v>
          </cell>
          <cell r="H280">
            <v>435.24</v>
          </cell>
          <cell r="I280">
            <v>806.00000000000011</v>
          </cell>
          <cell r="J280">
            <v>741.5200000000001</v>
          </cell>
          <cell r="K280">
            <v>548.08000000000004</v>
          </cell>
          <cell r="L280">
            <v>725.4</v>
          </cell>
          <cell r="M280">
            <v>515.84</v>
          </cell>
          <cell r="N280">
            <v>467.48</v>
          </cell>
        </row>
        <row r="281">
          <cell r="A281" t="str">
            <v>WBMATT</v>
          </cell>
          <cell r="B281" t="str">
            <v>MATTRESS/BOXSPRING</v>
          </cell>
          <cell r="C281">
            <v>1289.5999999999999</v>
          </cell>
          <cell r="D281">
            <v>1144.52</v>
          </cell>
          <cell r="E281">
            <v>1579.76</v>
          </cell>
          <cell r="F281">
            <v>1370.2</v>
          </cell>
          <cell r="G281">
            <v>1418.56</v>
          </cell>
          <cell r="H281">
            <v>1660.36</v>
          </cell>
          <cell r="I281">
            <v>2111.7200000000003</v>
          </cell>
          <cell r="J281">
            <v>1660.36</v>
          </cell>
          <cell r="K281">
            <v>1354.0799999999997</v>
          </cell>
          <cell r="L281">
            <v>1886.0399999999997</v>
          </cell>
          <cell r="M281">
            <v>1015.56</v>
          </cell>
          <cell r="N281">
            <v>1531.3999999999999</v>
          </cell>
        </row>
        <row r="282">
          <cell r="A282" t="str">
            <v>WBMISC</v>
          </cell>
          <cell r="B282" t="str">
            <v>BULKY ITEM CHARGE-MISC</v>
          </cell>
          <cell r="C282">
            <v>1628.12</v>
          </cell>
          <cell r="D282">
            <v>1305.7200000000003</v>
          </cell>
          <cell r="E282">
            <v>1289.5999999999997</v>
          </cell>
          <cell r="F282">
            <v>2063.36</v>
          </cell>
          <cell r="G282">
            <v>1918.28</v>
          </cell>
          <cell r="H282">
            <v>1982.76</v>
          </cell>
          <cell r="I282">
            <v>2272.92</v>
          </cell>
          <cell r="J282">
            <v>2208.4399999999996</v>
          </cell>
          <cell r="K282">
            <v>1773.1999999999998</v>
          </cell>
          <cell r="L282">
            <v>2053.69</v>
          </cell>
          <cell r="M282">
            <v>1595.8799999999997</v>
          </cell>
          <cell r="N282">
            <v>1809.4699999999998</v>
          </cell>
        </row>
        <row r="283">
          <cell r="A283" t="str">
            <v>WBREFRIGE</v>
          </cell>
          <cell r="B283" t="str">
            <v>REFRIGERATOR, FREEZER, AC</v>
          </cell>
          <cell r="C283">
            <v>240</v>
          </cell>
          <cell r="D283">
            <v>200</v>
          </cell>
          <cell r="E283">
            <v>420</v>
          </cell>
          <cell r="F283">
            <v>480</v>
          </cell>
          <cell r="G283">
            <v>420</v>
          </cell>
          <cell r="H283">
            <v>380</v>
          </cell>
          <cell r="I283">
            <v>360</v>
          </cell>
          <cell r="J283">
            <v>360</v>
          </cell>
          <cell r="K283">
            <v>320</v>
          </cell>
          <cell r="L283">
            <v>400</v>
          </cell>
          <cell r="M283">
            <v>400</v>
          </cell>
          <cell r="N283">
            <v>140</v>
          </cell>
        </row>
        <row r="284">
          <cell r="A284" t="str">
            <v>WBSOFA</v>
          </cell>
          <cell r="B284" t="str">
            <v>SOFA/LOVESEAT</v>
          </cell>
          <cell r="C284">
            <v>419.12</v>
          </cell>
          <cell r="D284">
            <v>403</v>
          </cell>
          <cell r="E284">
            <v>822.12</v>
          </cell>
          <cell r="F284">
            <v>725.4</v>
          </cell>
          <cell r="G284">
            <v>967.2</v>
          </cell>
          <cell r="H284">
            <v>773.7600000000001</v>
          </cell>
          <cell r="I284">
            <v>1160.6400000000001</v>
          </cell>
          <cell r="J284">
            <v>628.68000000000006</v>
          </cell>
          <cell r="K284">
            <v>403</v>
          </cell>
          <cell r="L284">
            <v>660.92</v>
          </cell>
          <cell r="M284">
            <v>612.56000000000006</v>
          </cell>
          <cell r="N284">
            <v>838.24</v>
          </cell>
        </row>
        <row r="285">
          <cell r="A285" t="str">
            <v>WBTIME</v>
          </cell>
          <cell r="B285" t="str">
            <v>TIME CHG/MIN-BULKY ITEMS</v>
          </cell>
          <cell r="C285">
            <v>216.3</v>
          </cell>
          <cell r="D285">
            <v>247.20000000000002</v>
          </cell>
          <cell r="E285">
            <v>432.6</v>
          </cell>
          <cell r="F285">
            <v>216.3</v>
          </cell>
          <cell r="G285">
            <v>216.3</v>
          </cell>
          <cell r="H285">
            <v>247.2</v>
          </cell>
          <cell r="I285">
            <v>200.85000000000002</v>
          </cell>
          <cell r="J285">
            <v>278.10000000000002</v>
          </cell>
          <cell r="K285">
            <v>417.14999999999992</v>
          </cell>
          <cell r="L285">
            <v>433.63</v>
          </cell>
          <cell r="M285">
            <v>185.4</v>
          </cell>
          <cell r="N285">
            <v>247.2</v>
          </cell>
        </row>
        <row r="286">
          <cell r="A286" t="str">
            <v>WBWASHER</v>
          </cell>
          <cell r="B286" t="str">
            <v>WASHING MACHINE</v>
          </cell>
          <cell r="C286">
            <v>17.25</v>
          </cell>
          <cell r="D286">
            <v>28.75</v>
          </cell>
          <cell r="E286">
            <v>34.5</v>
          </cell>
          <cell r="F286">
            <v>5.75</v>
          </cell>
          <cell r="G286">
            <v>28.75</v>
          </cell>
          <cell r="H286">
            <v>11.5</v>
          </cell>
          <cell r="I286">
            <v>5.75</v>
          </cell>
          <cell r="J286">
            <v>11.5</v>
          </cell>
          <cell r="K286">
            <v>23</v>
          </cell>
          <cell r="L286">
            <v>28.75</v>
          </cell>
          <cell r="M286">
            <v>23</v>
          </cell>
          <cell r="N286">
            <v>23</v>
          </cell>
        </row>
        <row r="287">
          <cell r="A287" t="str">
            <v>WBWTRHTR</v>
          </cell>
          <cell r="B287" t="str">
            <v>WATER HEATER</v>
          </cell>
          <cell r="C287">
            <v>11.5</v>
          </cell>
          <cell r="D287">
            <v>5.75</v>
          </cell>
          <cell r="E287">
            <v>5.75</v>
          </cell>
          <cell r="F287">
            <v>5.75</v>
          </cell>
          <cell r="G287">
            <v>5.75</v>
          </cell>
          <cell r="H287">
            <v>5.75</v>
          </cell>
          <cell r="I287">
            <v>0</v>
          </cell>
          <cell r="J287">
            <v>0</v>
          </cell>
          <cell r="K287">
            <v>0</v>
          </cell>
          <cell r="L287">
            <v>11.5</v>
          </cell>
          <cell r="M287">
            <v>0</v>
          </cell>
          <cell r="N287">
            <v>5.75</v>
          </cell>
        </row>
        <row r="288">
          <cell r="A288" t="str">
            <v>WCTIRE</v>
          </cell>
          <cell r="B288" t="str">
            <v>TIRE(S) -SMALL</v>
          </cell>
          <cell r="C288">
            <v>4.7</v>
          </cell>
          <cell r="D288">
            <v>39.950000000000003</v>
          </cell>
          <cell r="E288">
            <v>0</v>
          </cell>
          <cell r="F288">
            <v>72.849999999999994</v>
          </cell>
          <cell r="G288">
            <v>9.4</v>
          </cell>
          <cell r="H288">
            <v>21.15</v>
          </cell>
          <cell r="I288">
            <v>4.7</v>
          </cell>
          <cell r="J288">
            <v>16.45</v>
          </cell>
          <cell r="K288">
            <v>9.4</v>
          </cell>
          <cell r="L288">
            <v>4.7</v>
          </cell>
          <cell r="M288">
            <v>2.35</v>
          </cell>
          <cell r="N288">
            <v>0</v>
          </cell>
        </row>
        <row r="289">
          <cell r="A289" t="str">
            <v>WCTIRE/RIM</v>
          </cell>
          <cell r="B289" t="str">
            <v>TIRE(S) &amp; RIM(S)-SMALL</v>
          </cell>
          <cell r="C289">
            <v>0</v>
          </cell>
          <cell r="D289">
            <v>0</v>
          </cell>
          <cell r="E289">
            <v>75.039999999999992</v>
          </cell>
          <cell r="F289">
            <v>23.450000000000003</v>
          </cell>
          <cell r="G289">
            <v>0</v>
          </cell>
          <cell r="H289">
            <v>0</v>
          </cell>
          <cell r="I289">
            <v>37.520000000000003</v>
          </cell>
          <cell r="J289">
            <v>0</v>
          </cell>
          <cell r="K289">
            <v>4.6900000000000004</v>
          </cell>
          <cell r="L289">
            <v>18.760000000000002</v>
          </cell>
          <cell r="M289">
            <v>9.3800000000000008</v>
          </cell>
          <cell r="N289">
            <v>0</v>
          </cell>
        </row>
        <row r="290">
          <cell r="A290" t="str">
            <v>WTTIRE</v>
          </cell>
          <cell r="B290" t="str">
            <v>TIRE(S) - LARGE</v>
          </cell>
          <cell r="C290">
            <v>9.3800000000000008</v>
          </cell>
          <cell r="D290">
            <v>0</v>
          </cell>
          <cell r="E290">
            <v>0</v>
          </cell>
          <cell r="F290">
            <v>0</v>
          </cell>
          <cell r="G290">
            <v>0</v>
          </cell>
          <cell r="H290">
            <v>0</v>
          </cell>
          <cell r="I290">
            <v>37.520000000000003</v>
          </cell>
          <cell r="J290">
            <v>0</v>
          </cell>
          <cell r="K290">
            <v>9.3800000000000008</v>
          </cell>
          <cell r="L290">
            <v>0</v>
          </cell>
          <cell r="M290">
            <v>0</v>
          </cell>
          <cell r="N290">
            <v>0</v>
          </cell>
        </row>
        <row r="291">
          <cell r="A291" t="str">
            <v>YDOC</v>
          </cell>
          <cell r="B291" t="str">
            <v>YARD DEBRIS ON CALL P/U</v>
          </cell>
          <cell r="C291">
            <v>7116.0899999999992</v>
          </cell>
          <cell r="D291">
            <v>3031.08</v>
          </cell>
          <cell r="E291">
            <v>9037.9600000000009</v>
          </cell>
          <cell r="F291">
            <v>18707.919999999998</v>
          </cell>
          <cell r="G291">
            <v>17187.36</v>
          </cell>
          <cell r="H291">
            <v>9677.64</v>
          </cell>
          <cell r="I291">
            <v>9364.8700000000008</v>
          </cell>
          <cell r="J291">
            <v>12470.77</v>
          </cell>
          <cell r="K291">
            <v>16579.87</v>
          </cell>
          <cell r="L291">
            <v>16191.840000000002</v>
          </cell>
          <cell r="M291">
            <v>14264.239999999998</v>
          </cell>
          <cell r="N291">
            <v>6822.24</v>
          </cell>
        </row>
        <row r="292">
          <cell r="A292" t="str">
            <v>YDPLACE</v>
          </cell>
          <cell r="B292" t="str">
            <v>YARD CART DELIVERY FEE</v>
          </cell>
          <cell r="C292">
            <v>12.12</v>
          </cell>
          <cell r="D292">
            <v>12.12</v>
          </cell>
          <cell r="E292">
            <v>48.48</v>
          </cell>
          <cell r="F292">
            <v>96.96</v>
          </cell>
          <cell r="G292">
            <v>218.16000000000003</v>
          </cell>
          <cell r="H292">
            <v>109.08000000000001</v>
          </cell>
          <cell r="I292">
            <v>60.599999999999994</v>
          </cell>
          <cell r="J292">
            <v>72.72</v>
          </cell>
          <cell r="K292">
            <v>60.599999999999994</v>
          </cell>
          <cell r="L292">
            <v>60.6</v>
          </cell>
          <cell r="M292">
            <v>36.36</v>
          </cell>
          <cell r="N292">
            <v>0</v>
          </cell>
        </row>
        <row r="293">
          <cell r="A293" t="str">
            <v>YDRESTART</v>
          </cell>
          <cell r="B293" t="str">
            <v>YARD DEBRIS RESTART FEE</v>
          </cell>
          <cell r="C293">
            <v>0</v>
          </cell>
          <cell r="D293">
            <v>0</v>
          </cell>
          <cell r="E293">
            <v>17.66</v>
          </cell>
          <cell r="F293">
            <v>70.64</v>
          </cell>
          <cell r="G293">
            <v>88.3</v>
          </cell>
          <cell r="H293">
            <v>44.15</v>
          </cell>
          <cell r="I293">
            <v>26.49</v>
          </cell>
          <cell r="J293">
            <v>8.83</v>
          </cell>
          <cell r="K293">
            <v>17.66</v>
          </cell>
          <cell r="L293">
            <v>17.66</v>
          </cell>
          <cell r="M293">
            <v>0</v>
          </cell>
          <cell r="N293">
            <v>0</v>
          </cell>
        </row>
        <row r="294">
          <cell r="A294" t="str">
            <v>YDX</v>
          </cell>
          <cell r="B294" t="str">
            <v>EXTRA YARD DEBRIS</v>
          </cell>
          <cell r="C294">
            <v>940.56</v>
          </cell>
          <cell r="D294">
            <v>340.8</v>
          </cell>
          <cell r="E294">
            <v>2394.12</v>
          </cell>
          <cell r="F294">
            <v>2868.3999999999996</v>
          </cell>
          <cell r="G294">
            <v>3396.6400000000003</v>
          </cell>
          <cell r="H294">
            <v>2729.2400000000002</v>
          </cell>
          <cell r="I294">
            <v>2422.5199999999995</v>
          </cell>
          <cell r="J294">
            <v>1445.5599999999997</v>
          </cell>
          <cell r="K294">
            <v>1110.44</v>
          </cell>
          <cell r="L294">
            <v>1340.48</v>
          </cell>
          <cell r="M294">
            <v>5421.5599999999995</v>
          </cell>
          <cell r="N294">
            <v>1882.92</v>
          </cell>
        </row>
        <row r="295">
          <cell r="A295" t="str">
            <v>WBDRYER</v>
          </cell>
          <cell r="B295" t="str">
            <v>CLOTHES DRYER</v>
          </cell>
          <cell r="C295">
            <v>0</v>
          </cell>
          <cell r="D295">
            <v>5.75</v>
          </cell>
          <cell r="E295">
            <v>5.75</v>
          </cell>
          <cell r="F295">
            <v>0</v>
          </cell>
          <cell r="G295">
            <v>17.25</v>
          </cell>
          <cell r="H295">
            <v>0</v>
          </cell>
          <cell r="I295">
            <v>0</v>
          </cell>
          <cell r="J295">
            <v>5.75</v>
          </cell>
          <cell r="K295">
            <v>5.75</v>
          </cell>
          <cell r="L295">
            <v>5.75</v>
          </cell>
          <cell r="M295">
            <v>5.75</v>
          </cell>
          <cell r="N295">
            <v>0</v>
          </cell>
        </row>
        <row r="296">
          <cell r="A296" t="str">
            <v>WBSTOVE</v>
          </cell>
          <cell r="B296" t="str">
            <v>STOVE/RANGE</v>
          </cell>
          <cell r="C296">
            <v>5.75</v>
          </cell>
          <cell r="D296">
            <v>17.25</v>
          </cell>
          <cell r="E296">
            <v>17.25</v>
          </cell>
          <cell r="F296">
            <v>0</v>
          </cell>
          <cell r="G296">
            <v>0</v>
          </cell>
          <cell r="H296">
            <v>5.75</v>
          </cell>
          <cell r="I296">
            <v>0</v>
          </cell>
          <cell r="J296">
            <v>5.75</v>
          </cell>
          <cell r="K296">
            <v>0</v>
          </cell>
          <cell r="L296">
            <v>11.5</v>
          </cell>
          <cell r="M296">
            <v>0</v>
          </cell>
          <cell r="N296">
            <v>23</v>
          </cell>
        </row>
        <row r="297">
          <cell r="A297" t="str">
            <v>ROLL OFF</v>
          </cell>
          <cell r="C297">
            <v>243550.41000000003</v>
          </cell>
          <cell r="D297">
            <v>200052.57000000004</v>
          </cell>
          <cell r="E297">
            <v>269642.89</v>
          </cell>
          <cell r="F297">
            <v>315303.87</v>
          </cell>
          <cell r="G297">
            <v>324055.33000000007</v>
          </cell>
          <cell r="H297">
            <v>277740.09999999998</v>
          </cell>
          <cell r="I297">
            <v>325950.91000000003</v>
          </cell>
          <cell r="J297">
            <v>333010.11000000004</v>
          </cell>
          <cell r="K297">
            <v>336699.58000000019</v>
          </cell>
          <cell r="L297">
            <v>308803.68</v>
          </cell>
          <cell r="M297">
            <v>282509.40999999992</v>
          </cell>
          <cell r="N297">
            <v>242758.77999999991</v>
          </cell>
        </row>
        <row r="298">
          <cell r="A298" t="str">
            <v>CDEM15</v>
          </cell>
          <cell r="B298" t="str">
            <v>15YD DROPBOX RENTAL</v>
          </cell>
          <cell r="C298">
            <v>127.5</v>
          </cell>
          <cell r="D298">
            <v>127.5</v>
          </cell>
          <cell r="E298">
            <v>127.5</v>
          </cell>
          <cell r="F298">
            <v>127.5</v>
          </cell>
          <cell r="G298">
            <v>127.5</v>
          </cell>
          <cell r="H298">
            <v>127.5</v>
          </cell>
          <cell r="I298">
            <v>127.5</v>
          </cell>
          <cell r="J298">
            <v>150.88</v>
          </cell>
          <cell r="K298">
            <v>127.5</v>
          </cell>
          <cell r="L298">
            <v>127.5</v>
          </cell>
          <cell r="M298">
            <v>127.5</v>
          </cell>
          <cell r="N298">
            <v>127.5</v>
          </cell>
        </row>
        <row r="299">
          <cell r="A299" t="str">
            <v>CDEM20</v>
          </cell>
          <cell r="B299" t="str">
            <v>20YD DROPBOX RENTAL</v>
          </cell>
          <cell r="C299">
            <v>1636.25</v>
          </cell>
          <cell r="D299">
            <v>1659.63</v>
          </cell>
          <cell r="E299">
            <v>1776.5100000000002</v>
          </cell>
          <cell r="F299">
            <v>1857.2600000000002</v>
          </cell>
          <cell r="G299">
            <v>1829.64</v>
          </cell>
          <cell r="H299">
            <v>1833.88</v>
          </cell>
          <cell r="I299">
            <v>1772.25</v>
          </cell>
          <cell r="J299">
            <v>1821.13</v>
          </cell>
          <cell r="K299">
            <v>1895.51</v>
          </cell>
          <cell r="L299">
            <v>1887</v>
          </cell>
          <cell r="M299">
            <v>1976.25</v>
          </cell>
          <cell r="N299">
            <v>1976.25</v>
          </cell>
        </row>
        <row r="300">
          <cell r="A300" t="str">
            <v>CDEM30</v>
          </cell>
          <cell r="B300" t="str">
            <v>30YD DROPBOX RENTAL</v>
          </cell>
          <cell r="C300">
            <v>1965.63</v>
          </cell>
          <cell r="D300">
            <v>1948.63</v>
          </cell>
          <cell r="E300">
            <v>1978.38</v>
          </cell>
          <cell r="F300">
            <v>1972</v>
          </cell>
          <cell r="G300">
            <v>1976.25</v>
          </cell>
          <cell r="H300">
            <v>1921</v>
          </cell>
          <cell r="I300">
            <v>1912.5</v>
          </cell>
          <cell r="J300">
            <v>1912.5</v>
          </cell>
          <cell r="K300">
            <v>1931.6399999999999</v>
          </cell>
          <cell r="L300">
            <v>1912.5</v>
          </cell>
          <cell r="M300">
            <v>1908.25</v>
          </cell>
          <cell r="N300">
            <v>1912.5</v>
          </cell>
        </row>
        <row r="301">
          <cell r="A301" t="str">
            <v>CDEM40</v>
          </cell>
          <cell r="B301" t="str">
            <v>40YD DROPBOX RENTAL</v>
          </cell>
          <cell r="C301">
            <v>1402.5</v>
          </cell>
          <cell r="D301">
            <v>1402.5</v>
          </cell>
          <cell r="E301">
            <v>1402.5</v>
          </cell>
          <cell r="F301">
            <v>1402.5</v>
          </cell>
          <cell r="G301">
            <v>1417.38</v>
          </cell>
          <cell r="H301">
            <v>1402.5</v>
          </cell>
          <cell r="I301">
            <v>1402.5</v>
          </cell>
          <cell r="J301">
            <v>1423.75</v>
          </cell>
          <cell r="K301">
            <v>1466.26</v>
          </cell>
          <cell r="L301">
            <v>1430.13</v>
          </cell>
          <cell r="M301">
            <v>1402.5</v>
          </cell>
          <cell r="N301">
            <v>1402.5</v>
          </cell>
        </row>
        <row r="302">
          <cell r="A302" t="str">
            <v>CER15YD</v>
          </cell>
          <cell r="B302" t="str">
            <v>EMPTY &amp; RETURN 15YD</v>
          </cell>
          <cell r="C302">
            <v>220.44</v>
          </cell>
          <cell r="D302">
            <v>220.44</v>
          </cell>
          <cell r="E302">
            <v>220.44</v>
          </cell>
          <cell r="F302">
            <v>220.44</v>
          </cell>
          <cell r="G302">
            <v>110.22</v>
          </cell>
          <cell r="H302">
            <v>110.22</v>
          </cell>
          <cell r="I302">
            <v>330.66</v>
          </cell>
          <cell r="J302">
            <v>220.44</v>
          </cell>
          <cell r="K302">
            <v>220.44</v>
          </cell>
          <cell r="L302">
            <v>220.44</v>
          </cell>
          <cell r="M302">
            <v>110.22</v>
          </cell>
          <cell r="N302">
            <v>220.44</v>
          </cell>
        </row>
        <row r="303">
          <cell r="A303" t="str">
            <v>CER20YD</v>
          </cell>
          <cell r="B303" t="str">
            <v>EMPTY &amp; RETURN 20YD</v>
          </cell>
          <cell r="C303">
            <v>3857.7</v>
          </cell>
          <cell r="D303">
            <v>2975.94</v>
          </cell>
          <cell r="E303">
            <v>4739.46</v>
          </cell>
          <cell r="F303">
            <v>4408.8</v>
          </cell>
          <cell r="G303">
            <v>5070.1200000000008</v>
          </cell>
          <cell r="H303">
            <v>5511</v>
          </cell>
          <cell r="I303">
            <v>5731.44</v>
          </cell>
          <cell r="J303">
            <v>6392.7599999999993</v>
          </cell>
          <cell r="K303">
            <v>5511</v>
          </cell>
          <cell r="L303">
            <v>5951.880000000001</v>
          </cell>
          <cell r="M303">
            <v>5731.44</v>
          </cell>
          <cell r="N303">
            <v>5180.34</v>
          </cell>
        </row>
        <row r="304">
          <cell r="A304" t="str">
            <v>CER30YD</v>
          </cell>
          <cell r="B304" t="str">
            <v>EMPTY &amp; RETURN 30YD</v>
          </cell>
          <cell r="C304">
            <v>6199.2000000000007</v>
          </cell>
          <cell r="D304">
            <v>5795.0999999999995</v>
          </cell>
          <cell r="E304">
            <v>5854.8</v>
          </cell>
          <cell r="F304">
            <v>6773.2000000000007</v>
          </cell>
          <cell r="G304">
            <v>7002.7999999999993</v>
          </cell>
          <cell r="H304">
            <v>7002.8</v>
          </cell>
          <cell r="I304">
            <v>8380.4000000000015</v>
          </cell>
          <cell r="J304">
            <v>8495.1999999999989</v>
          </cell>
          <cell r="K304">
            <v>6658.4</v>
          </cell>
          <cell r="L304">
            <v>8724.7999999999993</v>
          </cell>
          <cell r="M304">
            <v>7691.5999999999995</v>
          </cell>
          <cell r="N304">
            <v>6428.8</v>
          </cell>
        </row>
        <row r="305">
          <cell r="A305" t="str">
            <v>CER40YD</v>
          </cell>
          <cell r="B305" t="str">
            <v>EMPTY &amp; RETURN 40YD</v>
          </cell>
          <cell r="C305">
            <v>4477.2</v>
          </cell>
          <cell r="D305">
            <v>3903.2000000000003</v>
          </cell>
          <cell r="E305">
            <v>4247.6000000000004</v>
          </cell>
          <cell r="F305">
            <v>5166</v>
          </cell>
          <cell r="G305">
            <v>4821.6000000000004</v>
          </cell>
          <cell r="H305">
            <v>3788.4</v>
          </cell>
          <cell r="I305">
            <v>4592</v>
          </cell>
          <cell r="J305">
            <v>4477.2</v>
          </cell>
          <cell r="K305">
            <v>4936.3999999999996</v>
          </cell>
          <cell r="L305">
            <v>5740</v>
          </cell>
          <cell r="M305">
            <v>6084.4000000000005</v>
          </cell>
          <cell r="N305">
            <v>4362.4000000000005</v>
          </cell>
        </row>
        <row r="306">
          <cell r="A306" t="str">
            <v>CLIDCHG</v>
          </cell>
          <cell r="B306" t="str">
            <v>LID CHARGE - DROPBOX</v>
          </cell>
          <cell r="C306">
            <v>964.88</v>
          </cell>
          <cell r="D306">
            <v>964.88</v>
          </cell>
          <cell r="E306">
            <v>969.48</v>
          </cell>
          <cell r="F306">
            <v>994.18000000000006</v>
          </cell>
          <cell r="G306">
            <v>966.03</v>
          </cell>
          <cell r="H306">
            <v>999.34</v>
          </cell>
          <cell r="I306">
            <v>1000.49</v>
          </cell>
          <cell r="J306">
            <v>1033.8</v>
          </cell>
          <cell r="K306">
            <v>1077.47</v>
          </cell>
          <cell r="L306">
            <v>999.33999999999992</v>
          </cell>
          <cell r="M306">
            <v>1062.52</v>
          </cell>
          <cell r="N306">
            <v>1068.26</v>
          </cell>
        </row>
        <row r="307">
          <cell r="A307" t="str">
            <v>CPLACE</v>
          </cell>
          <cell r="B307" t="str">
            <v>DROPBOX DELIVERY FEE</v>
          </cell>
          <cell r="C307">
            <v>6336.36</v>
          </cell>
          <cell r="D307">
            <v>3989.5600000000004</v>
          </cell>
          <cell r="E307">
            <v>7803.11</v>
          </cell>
          <cell r="F307">
            <v>8272.4699999999993</v>
          </cell>
          <cell r="G307">
            <v>9797.89</v>
          </cell>
          <cell r="H307">
            <v>8507.15</v>
          </cell>
          <cell r="I307">
            <v>10267.25</v>
          </cell>
          <cell r="J307">
            <v>9973.9000000000015</v>
          </cell>
          <cell r="K307">
            <v>7627.1</v>
          </cell>
          <cell r="L307">
            <v>6864.39</v>
          </cell>
          <cell r="M307">
            <v>5925.67</v>
          </cell>
          <cell r="N307">
            <v>4224.2400000000007</v>
          </cell>
        </row>
        <row r="308">
          <cell r="A308" t="str">
            <v>CRV20YD</v>
          </cell>
          <cell r="B308" t="str">
            <v>REMOVE 20YD</v>
          </cell>
          <cell r="C308">
            <v>110.22</v>
          </cell>
          <cell r="D308">
            <v>0</v>
          </cell>
          <cell r="E308">
            <v>0</v>
          </cell>
          <cell r="F308">
            <v>0</v>
          </cell>
          <cell r="G308">
            <v>110.22</v>
          </cell>
          <cell r="H308">
            <v>0</v>
          </cell>
          <cell r="I308">
            <v>0</v>
          </cell>
          <cell r="J308">
            <v>0</v>
          </cell>
          <cell r="K308">
            <v>110.22</v>
          </cell>
          <cell r="L308">
            <v>0</v>
          </cell>
          <cell r="M308">
            <v>0</v>
          </cell>
          <cell r="N308">
            <v>0</v>
          </cell>
        </row>
        <row r="309">
          <cell r="A309" t="str">
            <v>CRV30YD</v>
          </cell>
          <cell r="B309" t="str">
            <v>REMOVE 30YD</v>
          </cell>
          <cell r="C309">
            <v>0</v>
          </cell>
          <cell r="D309">
            <v>0</v>
          </cell>
          <cell r="E309">
            <v>0</v>
          </cell>
          <cell r="F309">
            <v>0</v>
          </cell>
          <cell r="G309">
            <v>114.8</v>
          </cell>
          <cell r="H309">
            <v>114.8</v>
          </cell>
          <cell r="I309">
            <v>0</v>
          </cell>
          <cell r="J309">
            <v>0</v>
          </cell>
          <cell r="K309">
            <v>114.8</v>
          </cell>
          <cell r="L309">
            <v>0</v>
          </cell>
          <cell r="M309">
            <v>0</v>
          </cell>
          <cell r="N309">
            <v>0</v>
          </cell>
        </row>
        <row r="310">
          <cell r="A310" t="str">
            <v>CTDEM15</v>
          </cell>
          <cell r="B310" t="str">
            <v>15YD TEMP DROPBOX RENT</v>
          </cell>
          <cell r="C310">
            <v>10.63</v>
          </cell>
          <cell r="D310">
            <v>0</v>
          </cell>
          <cell r="E310">
            <v>12.76</v>
          </cell>
          <cell r="F310">
            <v>21.25</v>
          </cell>
          <cell r="G310">
            <v>23.38</v>
          </cell>
          <cell r="H310">
            <v>36.130000000000003</v>
          </cell>
          <cell r="I310">
            <v>80.760000000000005</v>
          </cell>
          <cell r="J310">
            <v>104.13</v>
          </cell>
          <cell r="K310">
            <v>80.75</v>
          </cell>
          <cell r="L310">
            <v>129.63</v>
          </cell>
          <cell r="M310">
            <v>63.75</v>
          </cell>
          <cell r="N310">
            <v>63.75</v>
          </cell>
        </row>
        <row r="311">
          <cell r="A311" t="str">
            <v>CTDEM20</v>
          </cell>
          <cell r="B311" t="str">
            <v>20YD TEMP DROPBOX RENT</v>
          </cell>
          <cell r="C311">
            <v>3557.39</v>
          </cell>
          <cell r="D311">
            <v>3604.15</v>
          </cell>
          <cell r="E311">
            <v>3400.1800000000003</v>
          </cell>
          <cell r="F311">
            <v>3827.33</v>
          </cell>
          <cell r="G311">
            <v>4184.3600000000006</v>
          </cell>
          <cell r="H311">
            <v>4609.3999999999996</v>
          </cell>
          <cell r="I311">
            <v>4224.33</v>
          </cell>
          <cell r="J311">
            <v>4513.7099999999991</v>
          </cell>
          <cell r="K311">
            <v>4575.3500000000004</v>
          </cell>
          <cell r="L311">
            <v>4578.4799999999996</v>
          </cell>
          <cell r="M311">
            <v>3888.9</v>
          </cell>
          <cell r="N311">
            <v>3980.26</v>
          </cell>
        </row>
        <row r="312">
          <cell r="A312" t="str">
            <v>CTDEM30</v>
          </cell>
          <cell r="B312" t="str">
            <v>30YD TEMP DROPBOX RENT</v>
          </cell>
          <cell r="C312">
            <v>3961.08</v>
          </cell>
          <cell r="D312">
            <v>3993.09</v>
          </cell>
          <cell r="E312">
            <v>4649.3099999999995</v>
          </cell>
          <cell r="F312">
            <v>5399.79</v>
          </cell>
          <cell r="G312">
            <v>4853.6899999999996</v>
          </cell>
          <cell r="H312">
            <v>5236.1600000000008</v>
          </cell>
          <cell r="I312">
            <v>5508.1500000000005</v>
          </cell>
          <cell r="J312">
            <v>5304.2000000000007</v>
          </cell>
          <cell r="K312">
            <v>5185.1399999999994</v>
          </cell>
          <cell r="L312">
            <v>4621.99</v>
          </cell>
          <cell r="M312">
            <v>4760.17</v>
          </cell>
          <cell r="N312">
            <v>4063.09</v>
          </cell>
        </row>
        <row r="313">
          <cell r="A313" t="str">
            <v>CTDEM40</v>
          </cell>
          <cell r="B313" t="str">
            <v>40YD TEMP DROPBOX RENT</v>
          </cell>
          <cell r="C313">
            <v>3436.2400000000002</v>
          </cell>
          <cell r="D313">
            <v>3844.18</v>
          </cell>
          <cell r="E313">
            <v>4303.28</v>
          </cell>
          <cell r="F313">
            <v>4118.41</v>
          </cell>
          <cell r="G313">
            <v>4273.5300000000007</v>
          </cell>
          <cell r="H313">
            <v>4360.66</v>
          </cell>
          <cell r="I313">
            <v>4694.3100000000004</v>
          </cell>
          <cell r="J313">
            <v>4868.5600000000004</v>
          </cell>
          <cell r="K313">
            <v>4896.17</v>
          </cell>
          <cell r="L313">
            <v>4513.6000000000004</v>
          </cell>
          <cell r="M313">
            <v>3750.79</v>
          </cell>
          <cell r="N313">
            <v>3646.59</v>
          </cell>
        </row>
        <row r="314">
          <cell r="A314" t="str">
            <v>CTER15YD</v>
          </cell>
          <cell r="B314" t="str">
            <v>EMPTY &amp; RETURN TEMP 15YD</v>
          </cell>
          <cell r="C314">
            <v>110.22</v>
          </cell>
          <cell r="D314">
            <v>0</v>
          </cell>
          <cell r="E314">
            <v>0</v>
          </cell>
          <cell r="F314">
            <v>0</v>
          </cell>
          <cell r="G314">
            <v>220.44</v>
          </cell>
          <cell r="H314">
            <v>0</v>
          </cell>
          <cell r="I314">
            <v>110.22</v>
          </cell>
          <cell r="J314">
            <v>0</v>
          </cell>
          <cell r="K314">
            <v>110.22</v>
          </cell>
          <cell r="L314">
            <v>0</v>
          </cell>
          <cell r="M314">
            <v>0</v>
          </cell>
          <cell r="N314">
            <v>0</v>
          </cell>
        </row>
        <row r="315">
          <cell r="A315" t="str">
            <v>CTER20YD</v>
          </cell>
          <cell r="B315" t="str">
            <v>EMPTY &amp; RETURN TEMP 20YD</v>
          </cell>
          <cell r="C315">
            <v>3857.7</v>
          </cell>
          <cell r="D315">
            <v>2865.7200000000003</v>
          </cell>
          <cell r="E315">
            <v>4188.3600000000006</v>
          </cell>
          <cell r="F315">
            <v>7935.84</v>
          </cell>
          <cell r="G315">
            <v>6943.86</v>
          </cell>
          <cell r="H315">
            <v>5400.78</v>
          </cell>
          <cell r="I315">
            <v>3637.2599999999998</v>
          </cell>
          <cell r="J315">
            <v>5180.34</v>
          </cell>
          <cell r="K315">
            <v>2865.72</v>
          </cell>
          <cell r="L315">
            <v>4298.58</v>
          </cell>
          <cell r="M315">
            <v>3747.48</v>
          </cell>
          <cell r="N315">
            <v>2865.72</v>
          </cell>
        </row>
        <row r="316">
          <cell r="A316" t="str">
            <v>CTER30YD</v>
          </cell>
          <cell r="B316" t="str">
            <v>EMPTY &amp; RETURN TEMP 30YD</v>
          </cell>
          <cell r="C316">
            <v>3558.8</v>
          </cell>
          <cell r="D316">
            <v>3329.2</v>
          </cell>
          <cell r="E316">
            <v>4706.8</v>
          </cell>
          <cell r="F316">
            <v>7232.4</v>
          </cell>
          <cell r="G316">
            <v>6314</v>
          </cell>
          <cell r="H316">
            <v>5625.2</v>
          </cell>
          <cell r="I316">
            <v>7462</v>
          </cell>
          <cell r="J316">
            <v>6888</v>
          </cell>
          <cell r="K316">
            <v>4936.4000000000005</v>
          </cell>
          <cell r="L316">
            <v>5740.0000000000009</v>
          </cell>
          <cell r="M316">
            <v>5280.8</v>
          </cell>
          <cell r="N316">
            <v>4151.6100000000006</v>
          </cell>
        </row>
        <row r="317">
          <cell r="A317" t="str">
            <v>CTER40YD</v>
          </cell>
          <cell r="B317" t="str">
            <v>EMPTY &amp; RETURN TEMP 40YD</v>
          </cell>
          <cell r="C317">
            <v>6314</v>
          </cell>
          <cell r="D317">
            <v>4247.6000000000004</v>
          </cell>
          <cell r="E317">
            <v>8610</v>
          </cell>
          <cell r="F317">
            <v>7921.2</v>
          </cell>
          <cell r="G317">
            <v>6773.2</v>
          </cell>
          <cell r="H317">
            <v>5740</v>
          </cell>
          <cell r="I317">
            <v>7232.4000000000005</v>
          </cell>
          <cell r="J317">
            <v>9757.9999999999982</v>
          </cell>
          <cell r="K317">
            <v>14464.800000000001</v>
          </cell>
          <cell r="L317">
            <v>7002.8</v>
          </cell>
          <cell r="M317">
            <v>8265.5999999999985</v>
          </cell>
          <cell r="N317">
            <v>6428.8</v>
          </cell>
        </row>
        <row r="318">
          <cell r="A318" t="str">
            <v>CTLIDCHG</v>
          </cell>
          <cell r="B318" t="str">
            <v>TEMP DROPBOX-LID CHARGE</v>
          </cell>
          <cell r="C318">
            <v>655.88</v>
          </cell>
          <cell r="D318">
            <v>668.54</v>
          </cell>
          <cell r="E318">
            <v>615.67999999999995</v>
          </cell>
          <cell r="F318">
            <v>606.5</v>
          </cell>
          <cell r="G318">
            <v>592.71</v>
          </cell>
          <cell r="H318">
            <v>591.56999999999994</v>
          </cell>
          <cell r="I318">
            <v>603.05999999999995</v>
          </cell>
          <cell r="J318">
            <v>620.29</v>
          </cell>
          <cell r="K318">
            <v>569.75</v>
          </cell>
          <cell r="L318">
            <v>653.6</v>
          </cell>
          <cell r="M318">
            <v>623.74</v>
          </cell>
          <cell r="N318">
            <v>582.38</v>
          </cell>
        </row>
        <row r="319">
          <cell r="A319" t="str">
            <v>CTRV15YD</v>
          </cell>
          <cell r="B319" t="str">
            <v>REMOVE TEMP 15YD</v>
          </cell>
          <cell r="C319">
            <v>110.22</v>
          </cell>
          <cell r="D319">
            <v>0</v>
          </cell>
          <cell r="E319">
            <v>0</v>
          </cell>
          <cell r="F319">
            <v>220.44</v>
          </cell>
          <cell r="G319">
            <v>110.22</v>
          </cell>
          <cell r="H319">
            <v>330.66</v>
          </cell>
          <cell r="I319">
            <v>220.44</v>
          </cell>
          <cell r="J319">
            <v>330.65999999999997</v>
          </cell>
          <cell r="K319">
            <v>110.22</v>
          </cell>
          <cell r="L319">
            <v>110.22</v>
          </cell>
          <cell r="M319">
            <v>0</v>
          </cell>
          <cell r="N319">
            <v>110.22</v>
          </cell>
        </row>
        <row r="320">
          <cell r="A320" t="str">
            <v>CTRV20YD</v>
          </cell>
          <cell r="B320" t="str">
            <v>REMOVE TEMP 20YD</v>
          </cell>
          <cell r="C320">
            <v>4849.68</v>
          </cell>
          <cell r="D320">
            <v>3862.2799999999997</v>
          </cell>
          <cell r="E320">
            <v>5401</v>
          </cell>
          <cell r="F320">
            <v>6062.1</v>
          </cell>
          <cell r="G320">
            <v>7384.7400000000007</v>
          </cell>
          <cell r="H320">
            <v>7384.74</v>
          </cell>
          <cell r="I320">
            <v>8927.82</v>
          </cell>
          <cell r="J320">
            <v>7494.96</v>
          </cell>
          <cell r="K320">
            <v>6282.54</v>
          </cell>
          <cell r="L320">
            <v>6502.9800000000005</v>
          </cell>
          <cell r="M320">
            <v>4739.46</v>
          </cell>
          <cell r="N320">
            <v>3416.8199999999997</v>
          </cell>
        </row>
        <row r="321">
          <cell r="A321" t="str">
            <v>CTRV30YD</v>
          </cell>
          <cell r="B321" t="str">
            <v>REMOVE TEMP 30YD</v>
          </cell>
          <cell r="C321">
            <v>2525.6</v>
          </cell>
          <cell r="D321">
            <v>2984.8</v>
          </cell>
          <cell r="E321">
            <v>3558.8</v>
          </cell>
          <cell r="F321">
            <v>4592</v>
          </cell>
          <cell r="G321">
            <v>4821.6000000000004</v>
          </cell>
          <cell r="H321">
            <v>3673.6000000000004</v>
          </cell>
          <cell r="I321">
            <v>5280.8</v>
          </cell>
          <cell r="J321">
            <v>6314</v>
          </cell>
          <cell r="K321">
            <v>4477.2</v>
          </cell>
          <cell r="L321">
            <v>4821.6000000000004</v>
          </cell>
          <cell r="M321">
            <v>3673.6</v>
          </cell>
          <cell r="N321">
            <v>3329.2</v>
          </cell>
        </row>
        <row r="322">
          <cell r="A322" t="str">
            <v>CTRV40YD</v>
          </cell>
          <cell r="B322" t="str">
            <v>REMOVE TEMP 40YD</v>
          </cell>
          <cell r="C322">
            <v>1722</v>
          </cell>
          <cell r="D322">
            <v>1951.6</v>
          </cell>
          <cell r="E322">
            <v>3099.6</v>
          </cell>
          <cell r="F322">
            <v>4132.8</v>
          </cell>
          <cell r="G322">
            <v>5405.6</v>
          </cell>
          <cell r="H322">
            <v>4247.6000000000004</v>
          </cell>
          <cell r="I322">
            <v>3788.4</v>
          </cell>
          <cell r="J322">
            <v>5166.0000000000009</v>
          </cell>
          <cell r="K322">
            <v>5166.03</v>
          </cell>
          <cell r="L322">
            <v>4821.6000000000004</v>
          </cell>
          <cell r="M322">
            <v>3788.4</v>
          </cell>
          <cell r="N322">
            <v>2296</v>
          </cell>
        </row>
        <row r="323">
          <cell r="A323" t="str">
            <v>DBTRIP</v>
          </cell>
          <cell r="B323" t="str">
            <v>TRIP CHARGE - ROLLOFF</v>
          </cell>
          <cell r="C323">
            <v>1776.3600000000001</v>
          </cell>
          <cell r="D323">
            <v>1803.04</v>
          </cell>
          <cell r="E323">
            <v>1888.3899999999999</v>
          </cell>
          <cell r="F323">
            <v>2396.6400000000003</v>
          </cell>
          <cell r="G323">
            <v>2136.52</v>
          </cell>
          <cell r="H323">
            <v>2152.9499999999998</v>
          </cell>
          <cell r="I323">
            <v>3484.17</v>
          </cell>
          <cell r="J323">
            <v>2842.1499999999996</v>
          </cell>
          <cell r="K323">
            <v>3160.0699999999997</v>
          </cell>
          <cell r="L323">
            <v>2359.7100000000005</v>
          </cell>
          <cell r="M323">
            <v>2608.71</v>
          </cell>
          <cell r="N323">
            <v>3308.16</v>
          </cell>
        </row>
        <row r="324">
          <cell r="A324" t="str">
            <v>DISP</v>
          </cell>
          <cell r="B324" t="str">
            <v>DISPOSAL CHARGE-SW</v>
          </cell>
          <cell r="C324">
            <v>152905.66999999998</v>
          </cell>
          <cell r="D324">
            <v>124646.70999999999</v>
          </cell>
          <cell r="E324">
            <v>169278.04</v>
          </cell>
          <cell r="F324">
            <v>189787.59</v>
          </cell>
          <cell r="G324">
            <v>197065.55999999997</v>
          </cell>
          <cell r="H324">
            <v>164977.95000000001</v>
          </cell>
          <cell r="I324">
            <v>188612.17</v>
          </cell>
          <cell r="J324">
            <v>194968.82</v>
          </cell>
          <cell r="K324">
            <v>211681.09</v>
          </cell>
          <cell r="L324">
            <v>187565.17999999996</v>
          </cell>
          <cell r="M324">
            <v>171677.50999999995</v>
          </cell>
          <cell r="N324">
            <v>141919.94999999998</v>
          </cell>
        </row>
        <row r="325">
          <cell r="A325" t="str">
            <v>DRDEM40</v>
          </cell>
          <cell r="B325" t="str">
            <v>40YD RECYCLING DB RENTAL</v>
          </cell>
          <cell r="C325">
            <v>64.09</v>
          </cell>
          <cell r="D325">
            <v>64.09</v>
          </cell>
          <cell r="E325">
            <v>64.09</v>
          </cell>
          <cell r="F325">
            <v>64.09</v>
          </cell>
          <cell r="G325">
            <v>64.09</v>
          </cell>
          <cell r="H325">
            <v>64.09</v>
          </cell>
          <cell r="I325">
            <v>64.09</v>
          </cell>
          <cell r="J325">
            <v>64.09</v>
          </cell>
          <cell r="K325">
            <v>64.09</v>
          </cell>
          <cell r="L325">
            <v>64.09</v>
          </cell>
          <cell r="M325">
            <v>64.09</v>
          </cell>
          <cell r="N325">
            <v>64.09</v>
          </cell>
        </row>
        <row r="326">
          <cell r="A326" t="str">
            <v>DRHAUL15</v>
          </cell>
          <cell r="B326" t="str">
            <v>RECYCLING HAUL 15YD BOX</v>
          </cell>
          <cell r="C326">
            <v>542.06999999999994</v>
          </cell>
          <cell r="D326">
            <v>722.76</v>
          </cell>
          <cell r="E326">
            <v>361.38</v>
          </cell>
          <cell r="F326">
            <v>2891.04</v>
          </cell>
          <cell r="G326">
            <v>1626.21</v>
          </cell>
          <cell r="H326">
            <v>1806.8999999999999</v>
          </cell>
          <cell r="I326">
            <v>2891.04</v>
          </cell>
          <cell r="J326">
            <v>903.44999999999993</v>
          </cell>
          <cell r="K326">
            <v>1445.52</v>
          </cell>
          <cell r="L326">
            <v>1264.83</v>
          </cell>
          <cell r="M326">
            <v>1084.1399999999999</v>
          </cell>
          <cell r="N326">
            <v>180.69</v>
          </cell>
        </row>
        <row r="327">
          <cell r="A327" t="str">
            <v>DRHAUL20</v>
          </cell>
          <cell r="B327" t="str">
            <v>RECYCLING HAUL 20YD BOX</v>
          </cell>
          <cell r="C327">
            <v>1067.01</v>
          </cell>
          <cell r="D327">
            <v>890.82</v>
          </cell>
          <cell r="E327">
            <v>1588.3200000000002</v>
          </cell>
          <cell r="F327">
            <v>2200.9499999999998</v>
          </cell>
          <cell r="G327">
            <v>2865.7799999999997</v>
          </cell>
          <cell r="H327">
            <v>3227.1600000000003</v>
          </cell>
          <cell r="I327">
            <v>2853.15</v>
          </cell>
          <cell r="J327">
            <v>3227.16</v>
          </cell>
          <cell r="K327">
            <v>1794.27</v>
          </cell>
          <cell r="L327">
            <v>3227.16</v>
          </cell>
          <cell r="M327">
            <v>890.82000000000016</v>
          </cell>
          <cell r="N327">
            <v>1432.89</v>
          </cell>
        </row>
        <row r="328">
          <cell r="A328" t="str">
            <v>DRHAUL30</v>
          </cell>
          <cell r="B328" t="str">
            <v>RECYCLING HAUL 30YD BOX</v>
          </cell>
          <cell r="C328">
            <v>2045.52</v>
          </cell>
          <cell r="D328">
            <v>1322.76</v>
          </cell>
          <cell r="E328">
            <v>1626.21</v>
          </cell>
          <cell r="F328">
            <v>4148.9699999999993</v>
          </cell>
          <cell r="G328">
            <v>2806.9</v>
          </cell>
          <cell r="H328">
            <v>1445.52</v>
          </cell>
          <cell r="I328">
            <v>2464.83</v>
          </cell>
          <cell r="J328">
            <v>2406.9</v>
          </cell>
          <cell r="K328">
            <v>1264.8300000000002</v>
          </cell>
          <cell r="L328">
            <v>4271.7299999999996</v>
          </cell>
          <cell r="M328">
            <v>4794.49</v>
          </cell>
          <cell r="N328">
            <v>2587.59</v>
          </cell>
        </row>
        <row r="329">
          <cell r="A329" t="str">
            <v>DRHAUL40</v>
          </cell>
          <cell r="B329" t="str">
            <v>RECYCLING HAUL 40YD BOX</v>
          </cell>
          <cell r="C329">
            <v>4182.37</v>
          </cell>
          <cell r="D329">
            <v>3183.74</v>
          </cell>
          <cell r="E329">
            <v>3508.09</v>
          </cell>
          <cell r="F329">
            <v>4365.03</v>
          </cell>
          <cell r="G329">
            <v>4197.67</v>
          </cell>
          <cell r="H329">
            <v>3779.1099999999997</v>
          </cell>
          <cell r="I329">
            <v>6410.5499999999993</v>
          </cell>
          <cell r="J329">
            <v>5897.1100000000006</v>
          </cell>
          <cell r="K329">
            <v>7770.34</v>
          </cell>
          <cell r="L329">
            <v>5197.7</v>
          </cell>
          <cell r="M329">
            <v>5580.44</v>
          </cell>
          <cell r="N329">
            <v>9309.4900000000016</v>
          </cell>
        </row>
        <row r="330">
          <cell r="A330" t="str">
            <v>DRMIX</v>
          </cell>
          <cell r="B330" t="str">
            <v>CO-MINGLE RECY DISP</v>
          </cell>
          <cell r="C330">
            <v>0</v>
          </cell>
          <cell r="D330">
            <v>0</v>
          </cell>
          <cell r="E330">
            <v>0</v>
          </cell>
          <cell r="F330">
            <v>0</v>
          </cell>
          <cell r="G330">
            <v>0</v>
          </cell>
          <cell r="H330">
            <v>0</v>
          </cell>
          <cell r="I330">
            <v>0</v>
          </cell>
          <cell r="J330">
            <v>0</v>
          </cell>
          <cell r="K330">
            <v>0</v>
          </cell>
          <cell r="L330">
            <v>100.97999999999999</v>
          </cell>
          <cell r="M330">
            <v>138.6</v>
          </cell>
          <cell r="N330">
            <v>631.62</v>
          </cell>
        </row>
        <row r="331">
          <cell r="A331" t="str">
            <v>DWSAN30</v>
          </cell>
          <cell r="B331" t="str">
            <v>WASH &amp; SANITIZE DB 30YD</v>
          </cell>
          <cell r="C331">
            <v>0</v>
          </cell>
          <cell r="D331">
            <v>0</v>
          </cell>
          <cell r="E331">
            <v>0</v>
          </cell>
          <cell r="F331">
            <v>0</v>
          </cell>
          <cell r="G331">
            <v>0</v>
          </cell>
          <cell r="H331">
            <v>0</v>
          </cell>
          <cell r="I331">
            <v>0</v>
          </cell>
          <cell r="J331">
            <v>188.02</v>
          </cell>
          <cell r="K331">
            <v>0</v>
          </cell>
          <cell r="L331">
            <v>0</v>
          </cell>
          <cell r="M331">
            <v>0</v>
          </cell>
          <cell r="N331">
            <v>162.02000000000001</v>
          </cell>
        </row>
        <row r="332">
          <cell r="A332" t="str">
            <v>FEE</v>
          </cell>
          <cell r="B332" t="str">
            <v>TRANSACTION FEE</v>
          </cell>
          <cell r="C332">
            <v>5050</v>
          </cell>
          <cell r="D332">
            <v>4220</v>
          </cell>
          <cell r="E332">
            <v>5590</v>
          </cell>
          <cell r="F332">
            <v>6370</v>
          </cell>
          <cell r="G332">
            <v>6780</v>
          </cell>
          <cell r="H332">
            <v>5890</v>
          </cell>
          <cell r="I332">
            <v>6610</v>
          </cell>
          <cell r="J332">
            <v>7130</v>
          </cell>
          <cell r="K332">
            <v>6480</v>
          </cell>
          <cell r="L332">
            <v>6450</v>
          </cell>
          <cell r="M332">
            <v>5960</v>
          </cell>
          <cell r="N332">
            <v>4990</v>
          </cell>
        </row>
        <row r="333">
          <cell r="A333" t="str">
            <v>HAULWD/YD</v>
          </cell>
          <cell r="B333" t="str">
            <v>HAUL FEE WOOD-YD DEBRIS</v>
          </cell>
          <cell r="C333">
            <v>180.69</v>
          </cell>
          <cell r="D333">
            <v>0</v>
          </cell>
          <cell r="E333">
            <v>180.69</v>
          </cell>
          <cell r="F333">
            <v>180.69</v>
          </cell>
          <cell r="G333">
            <v>180.69</v>
          </cell>
          <cell r="H333">
            <v>180.69</v>
          </cell>
          <cell r="I333">
            <v>180.69</v>
          </cell>
          <cell r="J333">
            <v>180.69</v>
          </cell>
          <cell r="K333">
            <v>0</v>
          </cell>
          <cell r="L333">
            <v>0</v>
          </cell>
          <cell r="M333">
            <v>180.69</v>
          </cell>
          <cell r="N333">
            <v>0</v>
          </cell>
        </row>
        <row r="334">
          <cell r="A334" t="str">
            <v>MILE</v>
          </cell>
          <cell r="B334" t="str">
            <v>MILEAGE CHARGE-BEYOND 10</v>
          </cell>
          <cell r="C334">
            <v>983.25</v>
          </cell>
          <cell r="D334">
            <v>752.56</v>
          </cell>
          <cell r="E334">
            <v>1932.69</v>
          </cell>
          <cell r="F334">
            <v>1490.86</v>
          </cell>
          <cell r="G334">
            <v>1637.14</v>
          </cell>
          <cell r="H334">
            <v>1528.58</v>
          </cell>
          <cell r="I334">
            <v>1479.5900000000001</v>
          </cell>
          <cell r="J334">
            <v>2135.09</v>
          </cell>
          <cell r="K334">
            <v>1846.19</v>
          </cell>
          <cell r="L334">
            <v>1862.31</v>
          </cell>
          <cell r="M334">
            <v>1534.79</v>
          </cell>
          <cell r="N334">
            <v>1192</v>
          </cell>
        </row>
        <row r="335">
          <cell r="A335" t="str">
            <v>PTON</v>
          </cell>
          <cell r="B335" t="str">
            <v>RECYCLING DISPOSAL</v>
          </cell>
          <cell r="C335">
            <v>364.1</v>
          </cell>
          <cell r="D335">
            <v>1004.32</v>
          </cell>
          <cell r="E335">
            <v>0</v>
          </cell>
          <cell r="F335">
            <v>2563.5700000000002</v>
          </cell>
          <cell r="G335">
            <v>803.92</v>
          </cell>
          <cell r="H335">
            <v>761.83</v>
          </cell>
          <cell r="I335">
            <v>1699.18</v>
          </cell>
          <cell r="J335">
            <v>674.96</v>
          </cell>
          <cell r="K335">
            <v>918.79</v>
          </cell>
          <cell r="L335">
            <v>1082.28</v>
          </cell>
          <cell r="M335">
            <v>677.49</v>
          </cell>
          <cell r="N335">
            <v>831.44</v>
          </cell>
        </row>
        <row r="336">
          <cell r="A336" t="str">
            <v>PTRAN</v>
          </cell>
          <cell r="B336" t="str">
            <v>RECY/FW TRANSACTION FEE</v>
          </cell>
          <cell r="C336">
            <v>0</v>
          </cell>
          <cell r="D336">
            <v>0</v>
          </cell>
          <cell r="E336">
            <v>0</v>
          </cell>
          <cell r="F336">
            <v>42.5</v>
          </cell>
          <cell r="G336">
            <v>42.5</v>
          </cell>
          <cell r="H336">
            <v>0</v>
          </cell>
          <cell r="I336">
            <v>0</v>
          </cell>
          <cell r="J336">
            <v>400</v>
          </cell>
          <cell r="K336">
            <v>0</v>
          </cell>
          <cell r="L336">
            <v>0</v>
          </cell>
          <cell r="M336">
            <v>0</v>
          </cell>
          <cell r="N336">
            <v>0</v>
          </cell>
        </row>
        <row r="337">
          <cell r="A337" t="str">
            <v>RER20YD</v>
          </cell>
          <cell r="B337" t="str">
            <v>EMPTY &amp; RETURN 20YD</v>
          </cell>
          <cell r="C337">
            <v>0</v>
          </cell>
          <cell r="D337">
            <v>0</v>
          </cell>
          <cell r="E337">
            <v>0</v>
          </cell>
          <cell r="F337">
            <v>0</v>
          </cell>
          <cell r="G337">
            <v>0</v>
          </cell>
          <cell r="H337">
            <v>0</v>
          </cell>
          <cell r="I337">
            <v>0</v>
          </cell>
          <cell r="J337">
            <v>0</v>
          </cell>
          <cell r="K337">
            <v>0</v>
          </cell>
          <cell r="L337">
            <v>0</v>
          </cell>
          <cell r="M337">
            <v>110.22</v>
          </cell>
          <cell r="N337">
            <v>0</v>
          </cell>
        </row>
        <row r="338">
          <cell r="A338" t="str">
            <v>RER30YD</v>
          </cell>
          <cell r="B338" t="str">
            <v>EMPTY &amp; RETURN 30YD</v>
          </cell>
          <cell r="C338">
            <v>0</v>
          </cell>
          <cell r="D338">
            <v>0</v>
          </cell>
          <cell r="E338">
            <v>0</v>
          </cell>
          <cell r="F338">
            <v>0</v>
          </cell>
          <cell r="G338">
            <v>0</v>
          </cell>
          <cell r="H338">
            <v>0</v>
          </cell>
          <cell r="I338">
            <v>229.6</v>
          </cell>
          <cell r="J338">
            <v>0</v>
          </cell>
          <cell r="K338">
            <v>0</v>
          </cell>
          <cell r="L338">
            <v>0</v>
          </cell>
          <cell r="M338">
            <v>0</v>
          </cell>
          <cell r="N338">
            <v>114.8</v>
          </cell>
        </row>
        <row r="339">
          <cell r="A339" t="str">
            <v>RPLACE</v>
          </cell>
          <cell r="B339" t="str">
            <v>DROPBOX DELIVERY FEE</v>
          </cell>
          <cell r="C339">
            <v>58.67</v>
          </cell>
          <cell r="D339">
            <v>0</v>
          </cell>
          <cell r="E339">
            <v>0</v>
          </cell>
          <cell r="F339">
            <v>0</v>
          </cell>
          <cell r="G339">
            <v>0</v>
          </cell>
          <cell r="H339">
            <v>0</v>
          </cell>
          <cell r="I339">
            <v>0</v>
          </cell>
          <cell r="J339">
            <v>0</v>
          </cell>
          <cell r="K339">
            <v>0</v>
          </cell>
          <cell r="L339">
            <v>0</v>
          </cell>
          <cell r="M339">
            <v>0</v>
          </cell>
          <cell r="N339">
            <v>0</v>
          </cell>
        </row>
        <row r="340">
          <cell r="A340" t="str">
            <v>TARP</v>
          </cell>
          <cell r="B340" t="str">
            <v>TARP FEE</v>
          </cell>
          <cell r="C340">
            <v>2387.0100000000002</v>
          </cell>
          <cell r="D340">
            <v>1978.08</v>
          </cell>
          <cell r="E340">
            <v>2910.0600000000004</v>
          </cell>
          <cell r="F340">
            <v>3727.92</v>
          </cell>
          <cell r="G340">
            <v>3756.45</v>
          </cell>
          <cell r="H340">
            <v>3309.4799999999996</v>
          </cell>
          <cell r="I340">
            <v>3765.96</v>
          </cell>
          <cell r="J340">
            <v>4117.8300000000008</v>
          </cell>
          <cell r="K340">
            <v>3779.85</v>
          </cell>
          <cell r="L340">
            <v>3423.6000000000004</v>
          </cell>
          <cell r="M340">
            <v>3204.87</v>
          </cell>
          <cell r="N340">
            <v>2444.0700000000002</v>
          </cell>
        </row>
        <row r="341">
          <cell r="A341" t="str">
            <v>VDEM30</v>
          </cell>
          <cell r="B341" t="str">
            <v>30YD DROPBOX RENTAL</v>
          </cell>
          <cell r="C341">
            <v>0</v>
          </cell>
          <cell r="D341">
            <v>0</v>
          </cell>
          <cell r="E341">
            <v>19.13</v>
          </cell>
          <cell r="F341">
            <v>46.75</v>
          </cell>
          <cell r="G341">
            <v>0</v>
          </cell>
          <cell r="H341">
            <v>0</v>
          </cell>
          <cell r="I341">
            <v>0</v>
          </cell>
          <cell r="J341">
            <v>0</v>
          </cell>
          <cell r="K341">
            <v>8.51</v>
          </cell>
          <cell r="L341">
            <v>0</v>
          </cell>
          <cell r="M341">
            <v>0</v>
          </cell>
          <cell r="N341">
            <v>0</v>
          </cell>
        </row>
        <row r="342">
          <cell r="A342" t="str">
            <v>VDEM40</v>
          </cell>
          <cell r="B342" t="str">
            <v>40YD DROPBOX RENTAL</v>
          </cell>
          <cell r="C342">
            <v>0</v>
          </cell>
          <cell r="D342">
            <v>0</v>
          </cell>
          <cell r="E342">
            <v>0</v>
          </cell>
          <cell r="F342">
            <v>0</v>
          </cell>
          <cell r="G342">
            <v>0</v>
          </cell>
          <cell r="H342">
            <v>0</v>
          </cell>
          <cell r="I342">
            <v>0</v>
          </cell>
          <cell r="J342">
            <v>0</v>
          </cell>
          <cell r="K342">
            <v>0</v>
          </cell>
          <cell r="L342">
            <v>0</v>
          </cell>
          <cell r="M342">
            <v>6.38</v>
          </cell>
          <cell r="N342">
            <v>72.25</v>
          </cell>
        </row>
        <row r="343">
          <cell r="A343" t="str">
            <v>VDTIME</v>
          </cell>
          <cell r="B343" t="str">
            <v>TIME CHARGE - DROPBOX</v>
          </cell>
          <cell r="C343">
            <v>171.14999999999998</v>
          </cell>
          <cell r="D343">
            <v>195.6</v>
          </cell>
          <cell r="E343">
            <v>407.5</v>
          </cell>
          <cell r="F343">
            <v>342.3</v>
          </cell>
          <cell r="G343">
            <v>179.3</v>
          </cell>
          <cell r="H343">
            <v>220.04999999999998</v>
          </cell>
          <cell r="I343">
            <v>171.15</v>
          </cell>
          <cell r="J343">
            <v>684.6</v>
          </cell>
          <cell r="K343">
            <v>464.54999999999995</v>
          </cell>
          <cell r="L343">
            <v>342.29999999999995</v>
          </cell>
          <cell r="M343">
            <v>195.6</v>
          </cell>
          <cell r="N343">
            <v>97.8</v>
          </cell>
        </row>
        <row r="344">
          <cell r="A344" t="str">
            <v>VHAUL30</v>
          </cell>
          <cell r="B344" t="str">
            <v>HAUL FEE 30YD DROPBOX</v>
          </cell>
          <cell r="C344">
            <v>0</v>
          </cell>
          <cell r="D344">
            <v>0</v>
          </cell>
          <cell r="E344">
            <v>0</v>
          </cell>
          <cell r="F344">
            <v>-114.8</v>
          </cell>
          <cell r="G344">
            <v>0</v>
          </cell>
          <cell r="H344">
            <v>0</v>
          </cell>
          <cell r="I344">
            <v>0</v>
          </cell>
          <cell r="J344">
            <v>0</v>
          </cell>
          <cell r="K344">
            <v>0</v>
          </cell>
          <cell r="L344">
            <v>0</v>
          </cell>
          <cell r="M344">
            <v>0</v>
          </cell>
          <cell r="N344">
            <v>0</v>
          </cell>
        </row>
        <row r="345">
          <cell r="A345" t="str">
            <v>XPLACE</v>
          </cell>
          <cell r="B345" t="str">
            <v>PT 1-8YD CONT DELIVERY</v>
          </cell>
          <cell r="C345">
            <v>113.2</v>
          </cell>
          <cell r="D345">
            <v>56.6</v>
          </cell>
          <cell r="E345">
            <v>226.4</v>
          </cell>
          <cell r="F345">
            <v>283</v>
          </cell>
          <cell r="G345">
            <v>113.2</v>
          </cell>
          <cell r="H345">
            <v>0</v>
          </cell>
          <cell r="I345">
            <v>169.8</v>
          </cell>
          <cell r="J345">
            <v>0</v>
          </cell>
          <cell r="K345">
            <v>0</v>
          </cell>
          <cell r="L345">
            <v>0</v>
          </cell>
          <cell r="M345">
            <v>56.6</v>
          </cell>
          <cell r="N345">
            <v>56.6</v>
          </cell>
        </row>
        <row r="346">
          <cell r="A346" t="str">
            <v>DWSAN20</v>
          </cell>
          <cell r="B346" t="str">
            <v>WASH &amp; SANITIZE DB 20YD</v>
          </cell>
          <cell r="C346">
            <v>0</v>
          </cell>
          <cell r="D346">
            <v>0</v>
          </cell>
          <cell r="E346">
            <v>0</v>
          </cell>
          <cell r="F346">
            <v>0</v>
          </cell>
          <cell r="G346">
            <v>136.02000000000001</v>
          </cell>
          <cell r="H346">
            <v>0</v>
          </cell>
          <cell r="I346">
            <v>136.02000000000001</v>
          </cell>
          <cell r="J346">
            <v>0</v>
          </cell>
          <cell r="K346">
            <v>136.02000000000001</v>
          </cell>
          <cell r="L346">
            <v>0</v>
          </cell>
          <cell r="M346">
            <v>0</v>
          </cell>
          <cell r="N346">
            <v>0</v>
          </cell>
        </row>
        <row r="347">
          <cell r="A347" t="str">
            <v>WAMISC</v>
          </cell>
          <cell r="B347" t="str">
            <v>ROLL-OFF HOURLY RATE</v>
          </cell>
          <cell r="C347">
            <v>0</v>
          </cell>
          <cell r="D347">
            <v>112.13</v>
          </cell>
          <cell r="E347">
            <v>0</v>
          </cell>
          <cell r="F347">
            <v>0</v>
          </cell>
          <cell r="G347">
            <v>0</v>
          </cell>
          <cell r="H347">
            <v>0</v>
          </cell>
          <cell r="I347">
            <v>0</v>
          </cell>
          <cell r="J347">
            <v>0</v>
          </cell>
          <cell r="K347">
            <v>0</v>
          </cell>
          <cell r="L347">
            <v>195</v>
          </cell>
          <cell r="M347">
            <v>390</v>
          </cell>
          <cell r="N347">
            <v>195</v>
          </cell>
        </row>
        <row r="348">
          <cell r="A348" t="str">
            <v>VERDB</v>
          </cell>
          <cell r="B348" t="str">
            <v>EMPTY &amp; RETURN 1-8YD CONT</v>
          </cell>
          <cell r="C348">
            <v>212.66</v>
          </cell>
          <cell r="D348">
            <v>0</v>
          </cell>
          <cell r="E348">
            <v>318.99</v>
          </cell>
          <cell r="F348">
            <v>318.99</v>
          </cell>
          <cell r="G348">
            <v>637.98</v>
          </cell>
          <cell r="H348">
            <v>0</v>
          </cell>
          <cell r="I348">
            <v>106.33</v>
          </cell>
          <cell r="J348">
            <v>106.33</v>
          </cell>
          <cell r="K348">
            <v>0</v>
          </cell>
          <cell r="L348">
            <v>0</v>
          </cell>
          <cell r="M348">
            <v>0</v>
          </cell>
          <cell r="N348">
            <v>0</v>
          </cell>
        </row>
        <row r="349">
          <cell r="A349" t="str">
            <v>VRVDB</v>
          </cell>
          <cell r="B349" t="str">
            <v>REMOVE 1-8YD CONT</v>
          </cell>
          <cell r="C349">
            <v>56.6</v>
          </cell>
          <cell r="D349">
            <v>56.6</v>
          </cell>
          <cell r="E349">
            <v>56.6</v>
          </cell>
          <cell r="F349">
            <v>226.4</v>
          </cell>
          <cell r="G349">
            <v>169.8</v>
          </cell>
          <cell r="H349">
            <v>169.8</v>
          </cell>
          <cell r="I349">
            <v>56.6</v>
          </cell>
          <cell r="J349">
            <v>0</v>
          </cell>
          <cell r="K349">
            <v>113.2</v>
          </cell>
          <cell r="L349">
            <v>0</v>
          </cell>
          <cell r="M349">
            <v>0</v>
          </cell>
          <cell r="N349">
            <v>0</v>
          </cell>
        </row>
        <row r="350">
          <cell r="A350" t="str">
            <v>DWSAN15</v>
          </cell>
          <cell r="B350" t="str">
            <v>WASH &amp; SANITIZE DB 15YD</v>
          </cell>
          <cell r="C350">
            <v>0</v>
          </cell>
          <cell r="D350">
            <v>0</v>
          </cell>
          <cell r="E350">
            <v>110.02</v>
          </cell>
          <cell r="F350">
            <v>0</v>
          </cell>
          <cell r="G350">
            <v>0</v>
          </cell>
          <cell r="H350">
            <v>0</v>
          </cell>
          <cell r="I350">
            <v>0</v>
          </cell>
          <cell r="J350">
            <v>0</v>
          </cell>
          <cell r="K350">
            <v>0</v>
          </cell>
          <cell r="L350">
            <v>0</v>
          </cell>
          <cell r="M350">
            <v>110.02</v>
          </cell>
          <cell r="N350">
            <v>0</v>
          </cell>
        </row>
        <row r="351">
          <cell r="A351" t="str">
            <v>LINER-RO</v>
          </cell>
          <cell r="B351" t="str">
            <v>DROPBOX LINER CHARGE</v>
          </cell>
          <cell r="C351">
            <v>0</v>
          </cell>
          <cell r="D351">
            <v>0</v>
          </cell>
          <cell r="E351">
            <v>0</v>
          </cell>
          <cell r="F351">
            <v>50</v>
          </cell>
          <cell r="G351">
            <v>0</v>
          </cell>
          <cell r="H351">
            <v>100</v>
          </cell>
          <cell r="I351">
            <v>50</v>
          </cell>
          <cell r="J351">
            <v>200</v>
          </cell>
          <cell r="K351">
            <v>150</v>
          </cell>
          <cell r="L351">
            <v>150</v>
          </cell>
          <cell r="M351">
            <v>100</v>
          </cell>
          <cell r="N351">
            <v>150</v>
          </cell>
        </row>
        <row r="352">
          <cell r="A352" t="str">
            <v>PHAZ</v>
          </cell>
          <cell r="B352" t="str">
            <v>HAZARDOUS WASTE FEE</v>
          </cell>
          <cell r="C352">
            <v>0</v>
          </cell>
          <cell r="D352">
            <v>0</v>
          </cell>
          <cell r="E352">
            <v>109.83</v>
          </cell>
          <cell r="F352">
            <v>418.07</v>
          </cell>
          <cell r="G352">
            <v>933.39</v>
          </cell>
          <cell r="H352">
            <v>0</v>
          </cell>
          <cell r="I352">
            <v>187.74</v>
          </cell>
          <cell r="J352">
            <v>0</v>
          </cell>
          <cell r="K352">
            <v>0</v>
          </cell>
          <cell r="L352">
            <v>208.5</v>
          </cell>
          <cell r="M352">
            <v>371.72</v>
          </cell>
          <cell r="N352">
            <v>0</v>
          </cell>
        </row>
        <row r="353">
          <cell r="A353" t="str">
            <v>DRDEMO</v>
          </cell>
          <cell r="B353" t="str">
            <v>CONST-DEMO RECY DISPOSAL</v>
          </cell>
          <cell r="C353">
            <v>1952.66</v>
          </cell>
          <cell r="D353">
            <v>709.27</v>
          </cell>
          <cell r="E353">
            <v>1250.5900000000001</v>
          </cell>
          <cell r="F353">
            <v>2597.06</v>
          </cell>
          <cell r="G353">
            <v>2469.48</v>
          </cell>
          <cell r="H353">
            <v>1552.6200000000001</v>
          </cell>
          <cell r="I353">
            <v>1984.3700000000001</v>
          </cell>
          <cell r="J353">
            <v>1367.35</v>
          </cell>
          <cell r="K353">
            <v>1789.0299999999997</v>
          </cell>
          <cell r="L353">
            <v>2052.11</v>
          </cell>
          <cell r="M353">
            <v>3319.2699999999995</v>
          </cell>
          <cell r="N353">
            <v>4677.2700000000004</v>
          </cell>
        </row>
        <row r="354">
          <cell r="A354" t="str">
            <v>DRCONCRETE</v>
          </cell>
          <cell r="B354" t="str">
            <v>CONCRETE-MASONRY RECY DIS</v>
          </cell>
          <cell r="C354">
            <v>330</v>
          </cell>
          <cell r="D354">
            <v>523.70000000000005</v>
          </cell>
          <cell r="E354">
            <v>350</v>
          </cell>
          <cell r="F354">
            <v>1531.05</v>
          </cell>
          <cell r="G354">
            <v>771.05</v>
          </cell>
          <cell r="H354">
            <v>450</v>
          </cell>
          <cell r="I354">
            <v>980.55000000000007</v>
          </cell>
          <cell r="J354">
            <v>280</v>
          </cell>
          <cell r="K354">
            <v>715</v>
          </cell>
          <cell r="L354">
            <v>640.70000000000005</v>
          </cell>
          <cell r="M354">
            <v>565</v>
          </cell>
          <cell r="N354">
            <v>70</v>
          </cell>
        </row>
        <row r="355">
          <cell r="A355" t="str">
            <v>DRWOOD</v>
          </cell>
          <cell r="B355" t="str">
            <v>WOOD RECY DISPOSAL</v>
          </cell>
          <cell r="C355">
            <v>2853.9</v>
          </cell>
          <cell r="D355">
            <v>1262.0999999999999</v>
          </cell>
          <cell r="E355">
            <v>2882.95</v>
          </cell>
          <cell r="F355">
            <v>2580.15</v>
          </cell>
          <cell r="G355">
            <v>3296.2999999999997</v>
          </cell>
          <cell r="H355">
            <v>2889.25</v>
          </cell>
          <cell r="I355">
            <v>2109.8000000000002</v>
          </cell>
          <cell r="J355">
            <v>2650.1000000000004</v>
          </cell>
          <cell r="K355">
            <v>2468.4499999999998</v>
          </cell>
          <cell r="L355">
            <v>3465.9</v>
          </cell>
          <cell r="M355">
            <v>3382.45</v>
          </cell>
          <cell r="N355">
            <v>2554.25</v>
          </cell>
        </row>
        <row r="356">
          <cell r="A356" t="str">
            <v>YDDISP</v>
          </cell>
          <cell r="B356" t="str">
            <v>YARD DEBRIS DISPOSAL</v>
          </cell>
          <cell r="C356">
            <v>1576.17</v>
          </cell>
          <cell r="D356">
            <v>93.62</v>
          </cell>
          <cell r="E356">
            <v>640.29999999999995</v>
          </cell>
          <cell r="F356">
            <v>1076</v>
          </cell>
          <cell r="G356">
            <v>1527.65</v>
          </cell>
          <cell r="H356">
            <v>393.7</v>
          </cell>
          <cell r="I356">
            <v>3370.94</v>
          </cell>
          <cell r="J356">
            <v>3602.91</v>
          </cell>
          <cell r="K356">
            <v>1981.83</v>
          </cell>
          <cell r="L356">
            <v>1322.53</v>
          </cell>
          <cell r="M356">
            <v>700</v>
          </cell>
          <cell r="N356">
            <v>400</v>
          </cell>
        </row>
        <row r="357">
          <cell r="A357" t="str">
            <v>DBACC</v>
          </cell>
          <cell r="B357" t="str">
            <v>DB ACCESS CHARGE PER PICK</v>
          </cell>
          <cell r="C357">
            <v>12.32</v>
          </cell>
          <cell r="D357">
            <v>16.940000000000001</v>
          </cell>
          <cell r="E357">
            <v>12.32</v>
          </cell>
          <cell r="F357">
            <v>18.48</v>
          </cell>
          <cell r="G357">
            <v>16.940000000000001</v>
          </cell>
          <cell r="H357">
            <v>16.940000000000001</v>
          </cell>
          <cell r="I357">
            <v>18.48</v>
          </cell>
          <cell r="J357">
            <v>15.4</v>
          </cell>
          <cell r="K357">
            <v>15.4</v>
          </cell>
          <cell r="L357">
            <v>20.02</v>
          </cell>
          <cell r="M357">
            <v>20.02</v>
          </cell>
          <cell r="N357">
            <v>16.940000000000001</v>
          </cell>
        </row>
        <row r="358">
          <cell r="A358" t="str">
            <v>DRROOF</v>
          </cell>
          <cell r="B358" t="str">
            <v>ROOFING RECY DISPOSAL</v>
          </cell>
          <cell r="C358">
            <v>347.27</v>
          </cell>
          <cell r="D358">
            <v>481.25</v>
          </cell>
          <cell r="E358">
            <v>227.92</v>
          </cell>
          <cell r="F358">
            <v>0</v>
          </cell>
          <cell r="G358">
            <v>2173.71</v>
          </cell>
          <cell r="H358">
            <v>1804.1100000000001</v>
          </cell>
          <cell r="I358">
            <v>3977.0499999999997</v>
          </cell>
          <cell r="J358">
            <v>2417.0299999999997</v>
          </cell>
          <cell r="K358">
            <v>846.23</v>
          </cell>
          <cell r="L358">
            <v>1760.99</v>
          </cell>
          <cell r="M358">
            <v>0</v>
          </cell>
          <cell r="N358">
            <v>297.99</v>
          </cell>
        </row>
        <row r="359">
          <cell r="A359" t="str">
            <v>PF8YRENT</v>
          </cell>
          <cell r="B359" t="str">
            <v>8YD PICKLE FORK RENT</v>
          </cell>
          <cell r="C359">
            <v>116.85</v>
          </cell>
          <cell r="D359">
            <v>106.6</v>
          </cell>
          <cell r="E359">
            <v>123</v>
          </cell>
          <cell r="F359">
            <v>153.75</v>
          </cell>
          <cell r="G359">
            <v>176.3</v>
          </cell>
          <cell r="H359">
            <v>69.7</v>
          </cell>
          <cell r="I359">
            <v>92.25</v>
          </cell>
          <cell r="J359">
            <v>123</v>
          </cell>
          <cell r="K359">
            <v>123</v>
          </cell>
          <cell r="L359">
            <v>123</v>
          </cell>
          <cell r="M359">
            <v>182.45</v>
          </cell>
          <cell r="N359">
            <v>184.5</v>
          </cell>
        </row>
        <row r="360">
          <cell r="A360" t="str">
            <v>DRHMIX30</v>
          </cell>
          <cell r="B360" t="str">
            <v>RECY HAUL 30YD MIX-OCC</v>
          </cell>
          <cell r="C360">
            <v>1445.52</v>
          </cell>
          <cell r="D360">
            <v>1084.1400000000001</v>
          </cell>
          <cell r="E360">
            <v>1806.9</v>
          </cell>
          <cell r="F360">
            <v>1626.21</v>
          </cell>
          <cell r="G360">
            <v>1445.52</v>
          </cell>
          <cell r="H360">
            <v>1445.52</v>
          </cell>
          <cell r="I360">
            <v>2168.2799999999997</v>
          </cell>
          <cell r="J360">
            <v>2529.66</v>
          </cell>
          <cell r="K360">
            <v>1445.52</v>
          </cell>
          <cell r="L360">
            <v>0</v>
          </cell>
          <cell r="M360">
            <v>0</v>
          </cell>
          <cell r="N360">
            <v>0</v>
          </cell>
        </row>
        <row r="361">
          <cell r="A361" t="str">
            <v>DRHMIX40</v>
          </cell>
          <cell r="B361" t="str">
            <v>RECY HAUL 40YD MIX-OCC</v>
          </cell>
          <cell r="C361">
            <v>426.6</v>
          </cell>
          <cell r="D361">
            <v>426.6</v>
          </cell>
          <cell r="E361">
            <v>180.69</v>
          </cell>
          <cell r="F361">
            <v>245.91000000000003</v>
          </cell>
          <cell r="G361">
            <v>442.49</v>
          </cell>
          <cell r="H361">
            <v>345.49</v>
          </cell>
          <cell r="I361">
            <v>1526.6299999999999</v>
          </cell>
          <cell r="J361">
            <v>607.29</v>
          </cell>
          <cell r="K361">
            <v>442.49</v>
          </cell>
          <cell r="L361">
            <v>0</v>
          </cell>
          <cell r="M361">
            <v>0</v>
          </cell>
          <cell r="N361">
            <v>0</v>
          </cell>
        </row>
        <row r="362">
          <cell r="A362" t="str">
            <v>DRHMIX20</v>
          </cell>
          <cell r="B362" t="str">
            <v>RECY HAUL 20YD MIX-OCC</v>
          </cell>
          <cell r="C362">
            <v>361.38</v>
          </cell>
          <cell r="D362">
            <v>0</v>
          </cell>
          <cell r="E362">
            <v>180.69</v>
          </cell>
          <cell r="F362">
            <v>180.69</v>
          </cell>
          <cell r="G362">
            <v>180.69</v>
          </cell>
          <cell r="H362">
            <v>542.06999999999994</v>
          </cell>
          <cell r="I362">
            <v>722.76</v>
          </cell>
          <cell r="J362">
            <v>722.76</v>
          </cell>
          <cell r="K362">
            <v>361.38</v>
          </cell>
          <cell r="L362">
            <v>0</v>
          </cell>
          <cell r="M362">
            <v>0</v>
          </cell>
          <cell r="N362">
            <v>0</v>
          </cell>
        </row>
        <row r="363">
          <cell r="A363" t="str">
            <v>PF2YRENT</v>
          </cell>
          <cell r="B363" t="str">
            <v>2YD PICKLE FORK RENT</v>
          </cell>
          <cell r="C363">
            <v>0</v>
          </cell>
          <cell r="D363">
            <v>0</v>
          </cell>
          <cell r="E363">
            <v>49.2</v>
          </cell>
          <cell r="F363">
            <v>53.3</v>
          </cell>
          <cell r="G363">
            <v>61.5</v>
          </cell>
          <cell r="H363">
            <v>61.5</v>
          </cell>
          <cell r="I363">
            <v>75.849999999999994</v>
          </cell>
          <cell r="J363">
            <v>61.5</v>
          </cell>
          <cell r="K363">
            <v>36.9</v>
          </cell>
          <cell r="L363">
            <v>0</v>
          </cell>
          <cell r="M363">
            <v>0</v>
          </cell>
          <cell r="N363">
            <v>53.3</v>
          </cell>
        </row>
        <row r="364">
          <cell r="A364" t="str">
            <v>PF4YRENT</v>
          </cell>
          <cell r="B364" t="str">
            <v>4YD PICKLE FORK RENT</v>
          </cell>
          <cell r="C364">
            <v>0</v>
          </cell>
          <cell r="D364">
            <v>0</v>
          </cell>
          <cell r="E364">
            <v>4.0999999999999996</v>
          </cell>
          <cell r="F364">
            <v>34.85</v>
          </cell>
          <cell r="G364">
            <v>0</v>
          </cell>
          <cell r="H364">
            <v>0</v>
          </cell>
          <cell r="I364">
            <v>14.35</v>
          </cell>
          <cell r="J364">
            <v>61.5</v>
          </cell>
          <cell r="K364">
            <v>0</v>
          </cell>
          <cell r="L364">
            <v>0</v>
          </cell>
          <cell r="M364">
            <v>0</v>
          </cell>
          <cell r="N364">
            <v>0</v>
          </cell>
        </row>
        <row r="365">
          <cell r="A365" t="str">
            <v>PF6YRENT</v>
          </cell>
          <cell r="B365" t="str">
            <v>6YD PICKLE FORK RENT</v>
          </cell>
          <cell r="C365">
            <v>0</v>
          </cell>
          <cell r="D365">
            <v>0</v>
          </cell>
          <cell r="E365">
            <v>92.25</v>
          </cell>
          <cell r="F365">
            <v>141.44999999999999</v>
          </cell>
          <cell r="G365">
            <v>114.80000000000001</v>
          </cell>
          <cell r="H365">
            <v>0</v>
          </cell>
          <cell r="I365">
            <v>0</v>
          </cell>
          <cell r="J365">
            <v>0</v>
          </cell>
          <cell r="K365">
            <v>0</v>
          </cell>
          <cell r="L365">
            <v>0</v>
          </cell>
          <cell r="M365">
            <v>0</v>
          </cell>
          <cell r="N365">
            <v>0</v>
          </cell>
        </row>
        <row r="366">
          <cell r="A366" t="str">
            <v>CASPEC</v>
          </cell>
          <cell r="B366" t="str">
            <v>SPECIAL DISP FEE</v>
          </cell>
          <cell r="C366">
            <v>0</v>
          </cell>
          <cell r="D366">
            <v>0</v>
          </cell>
          <cell r="E366">
            <v>0</v>
          </cell>
          <cell r="F366">
            <v>0</v>
          </cell>
          <cell r="G366">
            <v>0</v>
          </cell>
          <cell r="H366">
            <v>0</v>
          </cell>
          <cell r="I366">
            <v>0</v>
          </cell>
          <cell r="J366">
            <v>0</v>
          </cell>
          <cell r="K366">
            <v>0</v>
          </cell>
          <cell r="L366">
            <v>0</v>
          </cell>
          <cell r="M366">
            <v>0</v>
          </cell>
          <cell r="N366">
            <v>2926.4</v>
          </cell>
        </row>
        <row r="367">
          <cell r="A367" t="str">
            <v>SURC</v>
          </cell>
          <cell r="C367">
            <v>19039.430000000004</v>
          </cell>
          <cell r="D367">
            <v>22007.500000000004</v>
          </cell>
          <cell r="E367">
            <v>22687.470000000005</v>
          </cell>
          <cell r="F367">
            <v>22702.06</v>
          </cell>
          <cell r="G367">
            <v>25074.390000000003</v>
          </cell>
          <cell r="H367">
            <v>25280.510000000002</v>
          </cell>
          <cell r="I367">
            <v>26586.06</v>
          </cell>
          <cell r="J367">
            <v>26429.129999999997</v>
          </cell>
          <cell r="K367">
            <v>24903.809999999998</v>
          </cell>
          <cell r="L367">
            <v>28483.049999999996</v>
          </cell>
          <cell r="M367">
            <v>28506.789999999994</v>
          </cell>
          <cell r="N367">
            <v>28741.11</v>
          </cell>
        </row>
        <row r="368">
          <cell r="A368" t="str">
            <v>COMMODITY</v>
          </cell>
          <cell r="B368" t="str">
            <v>COMMODITY SURCHARGE</v>
          </cell>
          <cell r="C368">
            <v>19039.430000000004</v>
          </cell>
          <cell r="D368">
            <v>22007.500000000004</v>
          </cell>
          <cell r="E368">
            <v>22687.470000000005</v>
          </cell>
          <cell r="F368">
            <v>22702.06</v>
          </cell>
          <cell r="G368">
            <v>25074.390000000003</v>
          </cell>
          <cell r="H368">
            <v>25280.510000000002</v>
          </cell>
          <cell r="I368">
            <v>26586.06</v>
          </cell>
          <cell r="J368">
            <v>26429.129999999997</v>
          </cell>
          <cell r="K368">
            <v>24903.809999999998</v>
          </cell>
          <cell r="L368">
            <v>28483.049999999996</v>
          </cell>
          <cell r="M368">
            <v>28506.789999999994</v>
          </cell>
          <cell r="N368">
            <v>28741.11</v>
          </cell>
        </row>
        <row r="369">
          <cell r="A369" t="str">
            <v>Grand Total</v>
          </cell>
          <cell r="C369">
            <v>2485071.2300000004</v>
          </cell>
          <cell r="D369">
            <v>2519231.1600000025</v>
          </cell>
          <cell r="E369">
            <v>2604935.4999999995</v>
          </cell>
          <cell r="F369">
            <v>2747713.2400000012</v>
          </cell>
          <cell r="G369">
            <v>2757520.8199999989</v>
          </cell>
          <cell r="H369">
            <v>2747405.7350000008</v>
          </cell>
          <cell r="I369">
            <v>2796809.4349999996</v>
          </cell>
          <cell r="J369">
            <v>2839052.2700000005</v>
          </cell>
          <cell r="K369">
            <v>2808686.04</v>
          </cell>
          <cell r="L369">
            <v>2803803.5500000017</v>
          </cell>
          <cell r="M369">
            <v>2747205.8400000012</v>
          </cell>
          <cell r="N369">
            <v>2768181.0350000001</v>
          </cell>
        </row>
      </sheetData>
      <sheetData sheetId="17">
        <row r="220">
          <cell r="S220">
            <v>1475383.1500000001</v>
          </cell>
        </row>
      </sheetData>
      <sheetData sheetId="18"/>
      <sheetData sheetId="19">
        <row r="285">
          <cell r="S285">
            <v>1915255.2999999998</v>
          </cell>
        </row>
      </sheetData>
      <sheetData sheetId="20"/>
      <sheetData sheetId="21">
        <row r="517">
          <cell r="S517">
            <v>40532394.43</v>
          </cell>
        </row>
      </sheetData>
      <sheetData sheetId="22"/>
      <sheetData sheetId="23">
        <row r="298">
          <cell r="S298">
            <v>3175662.45</v>
          </cell>
        </row>
      </sheetData>
      <sheetData sheetId="24"/>
      <sheetData sheetId="25">
        <row r="100">
          <cell r="S100">
            <v>32294.220000000005</v>
          </cell>
        </row>
      </sheetData>
      <sheetData sheetId="26"/>
      <sheetData sheetId="27">
        <row r="41">
          <cell r="Q41">
            <v>602890.11</v>
          </cell>
        </row>
      </sheetData>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sheetData sheetId="1"/>
      <sheetData sheetId="2" refreshError="1"/>
      <sheetData sheetId="3"/>
      <sheetData sheetId="4"/>
      <sheetData sheetId="5"/>
      <sheetData sheetId="6" refreshError="1"/>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183 IS"/>
      <sheetName val="2184 IS"/>
      <sheetName val="2185 IS"/>
      <sheetName val="Consolidated IS"/>
      <sheetName val="Ratios Thurston"/>
      <sheetName val="2183 Pro forma"/>
      <sheetName val="2183 Ratios"/>
      <sheetName val="Restating Expl"/>
      <sheetName val="Pro forma Expl"/>
      <sheetName val="Pacific Regulated - Price Out"/>
      <sheetName val="Total Matrix"/>
      <sheetName val="Packer_RO Matrix"/>
      <sheetName val="COS Packer_RO"/>
      <sheetName val="Res YW Matix"/>
      <sheetName val="Res Recy Matrix"/>
      <sheetName val="MF Recy Matrix"/>
      <sheetName val="COS RR YW MFR"/>
      <sheetName val="Total Pac,Rural"/>
      <sheetName val="Rural"/>
      <sheetName val="LG-Pacific Pckr Rts"/>
      <sheetName val="LG-RO"/>
      <sheetName val="Res Recycl"/>
      <sheetName val="MF Recycl"/>
      <sheetName val="YW"/>
      <sheetName val="Depr Summary 2183"/>
      <sheetName val="Trucks 2183"/>
      <sheetName val="Containers 2183"/>
      <sheetName val="OTHER EQUIP 2183"/>
      <sheetName val="LeMay Global"/>
      <sheetName val="Fuel"/>
      <sheetName val="DF Schedule"/>
      <sheetName val="2183 Payroll"/>
      <sheetName val="2184 Payroll"/>
      <sheetName val="2185 Payroll"/>
      <sheetName val="Cust Cnt"/>
      <sheetName val="Unit Cnt"/>
      <sheetName val="70148 Summary"/>
      <sheetName val="Time Study"/>
      <sheetName val="Corp O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9">
          <cell r="M49">
            <v>8000432.4617248299</v>
          </cell>
        </row>
        <row r="50">
          <cell r="F50">
            <v>8158680.0299999993</v>
          </cell>
        </row>
        <row r="58">
          <cell r="M58">
            <v>2625393.5068796892</v>
          </cell>
        </row>
        <row r="59">
          <cell r="F59">
            <v>2119461.4499999997</v>
          </cell>
        </row>
        <row r="69">
          <cell r="M69">
            <v>1361744.4391882615</v>
          </cell>
        </row>
        <row r="70">
          <cell r="F70">
            <v>1347163.92</v>
          </cell>
        </row>
        <row r="213">
          <cell r="M213">
            <v>4757117.5866496488</v>
          </cell>
        </row>
        <row r="214">
          <cell r="F214">
            <v>4859462.2200000007</v>
          </cell>
        </row>
        <row r="221">
          <cell r="M221">
            <v>395543.82663328515</v>
          </cell>
        </row>
        <row r="222">
          <cell r="F222">
            <v>332798.89999999997</v>
          </cell>
        </row>
        <row r="281">
          <cell r="M281">
            <v>1187221.5155152699</v>
          </cell>
        </row>
        <row r="282">
          <cell r="F282">
            <v>744277.47999999975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183 IS"/>
      <sheetName val="2184 IS"/>
      <sheetName val="2185 IS"/>
      <sheetName val="Consolidated IS"/>
      <sheetName val="Ratios Thurston"/>
      <sheetName val="2183 Pro forma"/>
      <sheetName val="2183 Ratios"/>
      <sheetName val="Restating Expl"/>
      <sheetName val="Pro forma Expl"/>
      <sheetName val="Pacific Regulated - Price Out"/>
      <sheetName val="Total Matrix"/>
      <sheetName val="Packer_RO Matrix"/>
      <sheetName val="COS Packer_RO"/>
      <sheetName val="Res YW Matix"/>
      <sheetName val="Res Recy Matrix"/>
      <sheetName val="MF Recy Matrix"/>
      <sheetName val="COS RR YW MFR"/>
      <sheetName val="Total Pac,Rural"/>
      <sheetName val="Rural"/>
      <sheetName val="LG-Pacific Pckr Rts"/>
      <sheetName val="LG-RO"/>
      <sheetName val="Res Recycl"/>
      <sheetName val="MF Recycl"/>
      <sheetName val="YW"/>
      <sheetName val="Depr Summary 2183"/>
      <sheetName val="Trucks 2183"/>
      <sheetName val="Containers 2183"/>
      <sheetName val="OTHER EQUIP 2183"/>
      <sheetName val="LeMay Global"/>
      <sheetName val="Fuel"/>
      <sheetName val="DF Schedule"/>
      <sheetName val="2183 Payroll"/>
      <sheetName val="2184 Payroll"/>
      <sheetName val="2185 Payroll"/>
      <sheetName val="Cust Cnt"/>
      <sheetName val="Unit Cnt"/>
      <sheetName val="70148 Summary"/>
      <sheetName val="Time Study"/>
      <sheetName val="Corp O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9">
          <cell r="M49">
            <v>8000432.4617248299</v>
          </cell>
        </row>
        <row r="50">
          <cell r="F50">
            <v>8158680.0299999993</v>
          </cell>
        </row>
        <row r="58">
          <cell r="M58">
            <v>2625393.5068796892</v>
          </cell>
        </row>
        <row r="59">
          <cell r="F59">
            <v>2119461.4499999997</v>
          </cell>
        </row>
        <row r="69">
          <cell r="M69">
            <v>1361744.4391882615</v>
          </cell>
        </row>
        <row r="70">
          <cell r="F70">
            <v>1347163.92</v>
          </cell>
        </row>
        <row r="213">
          <cell r="M213">
            <v>4757117.5866496488</v>
          </cell>
        </row>
        <row r="214">
          <cell r="F214">
            <v>4859462.2200000007</v>
          </cell>
        </row>
        <row r="221">
          <cell r="M221">
            <v>395543.82663328515</v>
          </cell>
        </row>
        <row r="222">
          <cell r="F222">
            <v>332798.89999999997</v>
          </cell>
        </row>
        <row r="281">
          <cell r="M281">
            <v>1187221.5155152699</v>
          </cell>
        </row>
        <row r="282">
          <cell r="F282">
            <v>744277.47999999975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f Rate Sheet"/>
      <sheetName val="Class A IS"/>
      <sheetName val="2149 BS"/>
      <sheetName val="9-30-11 BS"/>
      <sheetName val="2149 IS"/>
      <sheetName val="Consolidated IS"/>
      <sheetName val="Ratios"/>
      <sheetName val="Restating Adj"/>
      <sheetName val="Restating Expl"/>
      <sheetName val="Pro forma Adj"/>
      <sheetName val="Pro-forma"/>
      <sheetName val="LG-Combined"/>
      <sheetName val="LG-Pckr,RO"/>
      <sheetName val="LG-Recycl"/>
      <sheetName val="Price Out"/>
      <sheetName val="Rate Sheet"/>
      <sheetName val="Pckr, RO, Matrix"/>
      <sheetName val="COS Packer,RO "/>
      <sheetName val="Recycl Matrix"/>
      <sheetName val="COS Recycle"/>
      <sheetName val="Disposal Calc"/>
      <sheetName val="Disposal Schedule"/>
      <sheetName val="Fuel"/>
      <sheetName val="PR Summary"/>
      <sheetName val="Depr Summary"/>
      <sheetName val="Depreciation"/>
      <sheetName val="Cust Count"/>
      <sheetName val="Rt Study Summary"/>
      <sheetName val="Recycl Tons, Commodity Value"/>
      <sheetName val="Tribal Cnts"/>
      <sheetName val="Corp OH"/>
      <sheetName val="Corp Debt Equity"/>
      <sheetName val="Balance Sheet"/>
      <sheetName val="P&amp;L"/>
      <sheetName val="70195 JE-WRRA Dues"/>
      <sheetName val="56095 JE"/>
      <sheetName val="Non-Reg Price Out"/>
      <sheetName val="30% Commodity Justification"/>
      <sheetName val="TRC Processing Justfication"/>
      <sheetName val="Orig Price Out"/>
      <sheetName val="Rate Sheet Dec 2012"/>
      <sheetName val="Orig COS Packer,RO "/>
      <sheetName val="LG-Pckr w DF"/>
      <sheetName val="LG-Pckr w-out DF"/>
      <sheetName val="LG-RO"/>
    </sheetNames>
    <sheetDataSet>
      <sheetData sheetId="0" refreshError="1">
        <row r="107">
          <cell r="L107">
            <v>1755086.2007667283</v>
          </cell>
        </row>
        <row r="214">
          <cell r="L214">
            <v>861493.18580596044</v>
          </cell>
        </row>
        <row r="278">
          <cell r="L278">
            <v>840474.49671344017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23">
          <cell r="L23">
            <v>2329.3388396454475</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ON529"/>
  <sheetViews>
    <sheetView showGridLines="0" tabSelected="1" view="pageBreakPreview" zoomScaleNormal="100" zoomScaleSheetLayoutView="100" workbookViewId="0">
      <selection activeCell="K373" sqref="K373"/>
    </sheetView>
  </sheetViews>
  <sheetFormatPr defaultColWidth="11.42578125" defaultRowHeight="10.5"/>
  <cols>
    <col min="1" max="1" width="29.85546875" style="35" customWidth="1"/>
    <col min="2" max="2" width="10.7109375" style="36" bestFit="1" customWidth="1"/>
    <col min="3" max="3" width="2.28515625" style="36" customWidth="1"/>
    <col min="4" max="4" width="1.5703125" style="35" customWidth="1"/>
    <col min="5" max="5" width="10.7109375" style="37" customWidth="1"/>
    <col min="6" max="6" width="1.5703125" style="38" customWidth="1"/>
    <col min="7" max="7" width="11.42578125" style="38" customWidth="1"/>
    <col min="8" max="9" width="4.5703125" style="35" customWidth="1"/>
    <col min="10" max="10" width="8.140625" style="35" bestFit="1" customWidth="1"/>
    <col min="11" max="11" width="22.7109375" style="35" customWidth="1"/>
    <col min="12" max="14" width="4.5703125" style="35" customWidth="1"/>
    <col min="15" max="250" width="11.42578125" style="35"/>
    <col min="251" max="251" width="24.28515625" style="35" customWidth="1"/>
    <col min="252" max="252" width="11.42578125" style="35" customWidth="1"/>
    <col min="253" max="253" width="1.5703125" style="35" customWidth="1"/>
    <col min="254" max="254" width="10.7109375" style="35" customWidth="1"/>
    <col min="255" max="255" width="1.5703125" style="35" customWidth="1"/>
    <col min="256" max="256" width="11.42578125" style="35" customWidth="1"/>
    <col min="257" max="257" width="11.7109375" style="35" customWidth="1"/>
    <col min="258" max="258" width="10.28515625" style="35" customWidth="1"/>
    <col min="259" max="259" width="10.7109375" style="35" customWidth="1"/>
    <col min="260" max="260" width="10.5703125" style="35" customWidth="1"/>
    <col min="261" max="261" width="8.7109375" style="35" customWidth="1"/>
    <col min="262" max="270" width="4.5703125" style="35" customWidth="1"/>
    <col min="271" max="506" width="11.42578125" style="35"/>
    <col min="507" max="507" width="24.28515625" style="35" customWidth="1"/>
    <col min="508" max="508" width="11.42578125" style="35" customWidth="1"/>
    <col min="509" max="509" width="1.5703125" style="35" customWidth="1"/>
    <col min="510" max="510" width="10.7109375" style="35" customWidth="1"/>
    <col min="511" max="511" width="1.5703125" style="35" customWidth="1"/>
    <col min="512" max="512" width="11.42578125" style="35" customWidth="1"/>
    <col min="513" max="513" width="11.7109375" style="35" customWidth="1"/>
    <col min="514" max="514" width="10.28515625" style="35" customWidth="1"/>
    <col min="515" max="515" width="10.7109375" style="35" customWidth="1"/>
    <col min="516" max="516" width="10.5703125" style="35" customWidth="1"/>
    <col min="517" max="517" width="8.7109375" style="35" customWidth="1"/>
    <col min="518" max="526" width="4.5703125" style="35" customWidth="1"/>
    <col min="527" max="762" width="11.42578125" style="35"/>
    <col min="763" max="763" width="24.28515625" style="35" customWidth="1"/>
    <col min="764" max="764" width="11.42578125" style="35" customWidth="1"/>
    <col min="765" max="765" width="1.5703125" style="35" customWidth="1"/>
    <col min="766" max="766" width="10.7109375" style="35" customWidth="1"/>
    <col min="767" max="767" width="1.5703125" style="35" customWidth="1"/>
    <col min="768" max="768" width="11.42578125" style="35" customWidth="1"/>
    <col min="769" max="769" width="11.7109375" style="35" customWidth="1"/>
    <col min="770" max="770" width="10.28515625" style="35" customWidth="1"/>
    <col min="771" max="771" width="10.7109375" style="35" customWidth="1"/>
    <col min="772" max="772" width="10.5703125" style="35" customWidth="1"/>
    <col min="773" max="773" width="8.7109375" style="35" customWidth="1"/>
    <col min="774" max="782" width="4.5703125" style="35" customWidth="1"/>
    <col min="783" max="1018" width="11.42578125" style="35"/>
    <col min="1019" max="1019" width="24.28515625" style="35" customWidth="1"/>
    <col min="1020" max="1020" width="11.42578125" style="35" customWidth="1"/>
    <col min="1021" max="1021" width="1.5703125" style="35" customWidth="1"/>
    <col min="1022" max="1022" width="10.7109375" style="35" customWidth="1"/>
    <col min="1023" max="1023" width="1.5703125" style="35" customWidth="1"/>
    <col min="1024" max="1024" width="11.42578125" style="35" customWidth="1"/>
    <col min="1025" max="1025" width="11.7109375" style="35" customWidth="1"/>
    <col min="1026" max="1026" width="10.28515625" style="35" customWidth="1"/>
    <col min="1027" max="1027" width="10.7109375" style="35" customWidth="1"/>
    <col min="1028" max="1028" width="10.5703125" style="35" customWidth="1"/>
    <col min="1029" max="1029" width="8.7109375" style="35" customWidth="1"/>
    <col min="1030" max="1038" width="4.5703125" style="35" customWidth="1"/>
    <col min="1039" max="1274" width="11.42578125" style="35"/>
    <col min="1275" max="1275" width="24.28515625" style="35" customWidth="1"/>
    <col min="1276" max="1276" width="11.42578125" style="35" customWidth="1"/>
    <col min="1277" max="1277" width="1.5703125" style="35" customWidth="1"/>
    <col min="1278" max="1278" width="10.7109375" style="35" customWidth="1"/>
    <col min="1279" max="1279" width="1.5703125" style="35" customWidth="1"/>
    <col min="1280" max="1280" width="11.42578125" style="35" customWidth="1"/>
    <col min="1281" max="1281" width="11.7109375" style="35" customWidth="1"/>
    <col min="1282" max="1282" width="10.28515625" style="35" customWidth="1"/>
    <col min="1283" max="1283" width="10.7109375" style="35" customWidth="1"/>
    <col min="1284" max="1284" width="10.5703125" style="35" customWidth="1"/>
    <col min="1285" max="1285" width="8.7109375" style="35" customWidth="1"/>
    <col min="1286" max="1294" width="4.5703125" style="35" customWidth="1"/>
    <col min="1295" max="1530" width="11.42578125" style="35"/>
    <col min="1531" max="1531" width="24.28515625" style="35" customWidth="1"/>
    <col min="1532" max="1532" width="11.42578125" style="35" customWidth="1"/>
    <col min="1533" max="1533" width="1.5703125" style="35" customWidth="1"/>
    <col min="1534" max="1534" width="10.7109375" style="35" customWidth="1"/>
    <col min="1535" max="1535" width="1.5703125" style="35" customWidth="1"/>
    <col min="1536" max="1536" width="11.42578125" style="35" customWidth="1"/>
    <col min="1537" max="1537" width="11.7109375" style="35" customWidth="1"/>
    <col min="1538" max="1538" width="10.28515625" style="35" customWidth="1"/>
    <col min="1539" max="1539" width="10.7109375" style="35" customWidth="1"/>
    <col min="1540" max="1540" width="10.5703125" style="35" customWidth="1"/>
    <col min="1541" max="1541" width="8.7109375" style="35" customWidth="1"/>
    <col min="1542" max="1550" width="4.5703125" style="35" customWidth="1"/>
    <col min="1551" max="1786" width="11.42578125" style="35"/>
    <col min="1787" max="1787" width="24.28515625" style="35" customWidth="1"/>
    <col min="1788" max="1788" width="11.42578125" style="35" customWidth="1"/>
    <col min="1789" max="1789" width="1.5703125" style="35" customWidth="1"/>
    <col min="1790" max="1790" width="10.7109375" style="35" customWidth="1"/>
    <col min="1791" max="1791" width="1.5703125" style="35" customWidth="1"/>
    <col min="1792" max="1792" width="11.42578125" style="35" customWidth="1"/>
    <col min="1793" max="1793" width="11.7109375" style="35" customWidth="1"/>
    <col min="1794" max="1794" width="10.28515625" style="35" customWidth="1"/>
    <col min="1795" max="1795" width="10.7109375" style="35" customWidth="1"/>
    <col min="1796" max="1796" width="10.5703125" style="35" customWidth="1"/>
    <col min="1797" max="1797" width="8.7109375" style="35" customWidth="1"/>
    <col min="1798" max="1806" width="4.5703125" style="35" customWidth="1"/>
    <col min="1807" max="2042" width="11.42578125" style="35"/>
    <col min="2043" max="2043" width="24.28515625" style="35" customWidth="1"/>
    <col min="2044" max="2044" width="11.42578125" style="35" customWidth="1"/>
    <col min="2045" max="2045" width="1.5703125" style="35" customWidth="1"/>
    <col min="2046" max="2046" width="10.7109375" style="35" customWidth="1"/>
    <col min="2047" max="2047" width="1.5703125" style="35" customWidth="1"/>
    <col min="2048" max="2048" width="11.42578125" style="35" customWidth="1"/>
    <col min="2049" max="2049" width="11.7109375" style="35" customWidth="1"/>
    <col min="2050" max="2050" width="10.28515625" style="35" customWidth="1"/>
    <col min="2051" max="2051" width="10.7109375" style="35" customWidth="1"/>
    <col min="2052" max="2052" width="10.5703125" style="35" customWidth="1"/>
    <col min="2053" max="2053" width="8.7109375" style="35" customWidth="1"/>
    <col min="2054" max="2062" width="4.5703125" style="35" customWidth="1"/>
    <col min="2063" max="2298" width="11.42578125" style="35"/>
    <col min="2299" max="2299" width="24.28515625" style="35" customWidth="1"/>
    <col min="2300" max="2300" width="11.42578125" style="35" customWidth="1"/>
    <col min="2301" max="2301" width="1.5703125" style="35" customWidth="1"/>
    <col min="2302" max="2302" width="10.7109375" style="35" customWidth="1"/>
    <col min="2303" max="2303" width="1.5703125" style="35" customWidth="1"/>
    <col min="2304" max="2304" width="11.42578125" style="35" customWidth="1"/>
    <col min="2305" max="2305" width="11.7109375" style="35" customWidth="1"/>
    <col min="2306" max="2306" width="10.28515625" style="35" customWidth="1"/>
    <col min="2307" max="2307" width="10.7109375" style="35" customWidth="1"/>
    <col min="2308" max="2308" width="10.5703125" style="35" customWidth="1"/>
    <col min="2309" max="2309" width="8.7109375" style="35" customWidth="1"/>
    <col min="2310" max="2318" width="4.5703125" style="35" customWidth="1"/>
    <col min="2319" max="2554" width="11.42578125" style="35"/>
    <col min="2555" max="2555" width="24.28515625" style="35" customWidth="1"/>
    <col min="2556" max="2556" width="11.42578125" style="35" customWidth="1"/>
    <col min="2557" max="2557" width="1.5703125" style="35" customWidth="1"/>
    <col min="2558" max="2558" width="10.7109375" style="35" customWidth="1"/>
    <col min="2559" max="2559" width="1.5703125" style="35" customWidth="1"/>
    <col min="2560" max="2560" width="11.42578125" style="35" customWidth="1"/>
    <col min="2561" max="2561" width="11.7109375" style="35" customWidth="1"/>
    <col min="2562" max="2562" width="10.28515625" style="35" customWidth="1"/>
    <col min="2563" max="2563" width="10.7109375" style="35" customWidth="1"/>
    <col min="2564" max="2564" width="10.5703125" style="35" customWidth="1"/>
    <col min="2565" max="2565" width="8.7109375" style="35" customWidth="1"/>
    <col min="2566" max="2574" width="4.5703125" style="35" customWidth="1"/>
    <col min="2575" max="2810" width="11.42578125" style="35"/>
    <col min="2811" max="2811" width="24.28515625" style="35" customWidth="1"/>
    <col min="2812" max="2812" width="11.42578125" style="35" customWidth="1"/>
    <col min="2813" max="2813" width="1.5703125" style="35" customWidth="1"/>
    <col min="2814" max="2814" width="10.7109375" style="35" customWidth="1"/>
    <col min="2815" max="2815" width="1.5703125" style="35" customWidth="1"/>
    <col min="2816" max="2816" width="11.42578125" style="35" customWidth="1"/>
    <col min="2817" max="2817" width="11.7109375" style="35" customWidth="1"/>
    <col min="2818" max="2818" width="10.28515625" style="35" customWidth="1"/>
    <col min="2819" max="2819" width="10.7109375" style="35" customWidth="1"/>
    <col min="2820" max="2820" width="10.5703125" style="35" customWidth="1"/>
    <col min="2821" max="2821" width="8.7109375" style="35" customWidth="1"/>
    <col min="2822" max="2830" width="4.5703125" style="35" customWidth="1"/>
    <col min="2831" max="3066" width="11.42578125" style="35"/>
    <col min="3067" max="3067" width="24.28515625" style="35" customWidth="1"/>
    <col min="3068" max="3068" width="11.42578125" style="35" customWidth="1"/>
    <col min="3069" max="3069" width="1.5703125" style="35" customWidth="1"/>
    <col min="3070" max="3070" width="10.7109375" style="35" customWidth="1"/>
    <col min="3071" max="3071" width="1.5703125" style="35" customWidth="1"/>
    <col min="3072" max="3072" width="11.42578125" style="35" customWidth="1"/>
    <col min="3073" max="3073" width="11.7109375" style="35" customWidth="1"/>
    <col min="3074" max="3074" width="10.28515625" style="35" customWidth="1"/>
    <col min="3075" max="3075" width="10.7109375" style="35" customWidth="1"/>
    <col min="3076" max="3076" width="10.5703125" style="35" customWidth="1"/>
    <col min="3077" max="3077" width="8.7109375" style="35" customWidth="1"/>
    <col min="3078" max="3086" width="4.5703125" style="35" customWidth="1"/>
    <col min="3087" max="3322" width="11.42578125" style="35"/>
    <col min="3323" max="3323" width="24.28515625" style="35" customWidth="1"/>
    <col min="3324" max="3324" width="11.42578125" style="35" customWidth="1"/>
    <col min="3325" max="3325" width="1.5703125" style="35" customWidth="1"/>
    <col min="3326" max="3326" width="10.7109375" style="35" customWidth="1"/>
    <col min="3327" max="3327" width="1.5703125" style="35" customWidth="1"/>
    <col min="3328" max="3328" width="11.42578125" style="35" customWidth="1"/>
    <col min="3329" max="3329" width="11.7109375" style="35" customWidth="1"/>
    <col min="3330" max="3330" width="10.28515625" style="35" customWidth="1"/>
    <col min="3331" max="3331" width="10.7109375" style="35" customWidth="1"/>
    <col min="3332" max="3332" width="10.5703125" style="35" customWidth="1"/>
    <col min="3333" max="3333" width="8.7109375" style="35" customWidth="1"/>
    <col min="3334" max="3342" width="4.5703125" style="35" customWidth="1"/>
    <col min="3343" max="3578" width="11.42578125" style="35"/>
    <col min="3579" max="3579" width="24.28515625" style="35" customWidth="1"/>
    <col min="3580" max="3580" width="11.42578125" style="35" customWidth="1"/>
    <col min="3581" max="3581" width="1.5703125" style="35" customWidth="1"/>
    <col min="3582" max="3582" width="10.7109375" style="35" customWidth="1"/>
    <col min="3583" max="3583" width="1.5703125" style="35" customWidth="1"/>
    <col min="3584" max="3584" width="11.42578125" style="35" customWidth="1"/>
    <col min="3585" max="3585" width="11.7109375" style="35" customWidth="1"/>
    <col min="3586" max="3586" width="10.28515625" style="35" customWidth="1"/>
    <col min="3587" max="3587" width="10.7109375" style="35" customWidth="1"/>
    <col min="3588" max="3588" width="10.5703125" style="35" customWidth="1"/>
    <col min="3589" max="3589" width="8.7109375" style="35" customWidth="1"/>
    <col min="3590" max="3598" width="4.5703125" style="35" customWidth="1"/>
    <col min="3599" max="3834" width="11.42578125" style="35"/>
    <col min="3835" max="3835" width="24.28515625" style="35" customWidth="1"/>
    <col min="3836" max="3836" width="11.42578125" style="35" customWidth="1"/>
    <col min="3837" max="3837" width="1.5703125" style="35" customWidth="1"/>
    <col min="3838" max="3838" width="10.7109375" style="35" customWidth="1"/>
    <col min="3839" max="3839" width="1.5703125" style="35" customWidth="1"/>
    <col min="3840" max="3840" width="11.42578125" style="35" customWidth="1"/>
    <col min="3841" max="3841" width="11.7109375" style="35" customWidth="1"/>
    <col min="3842" max="3842" width="10.28515625" style="35" customWidth="1"/>
    <col min="3843" max="3843" width="10.7109375" style="35" customWidth="1"/>
    <col min="3844" max="3844" width="10.5703125" style="35" customWidth="1"/>
    <col min="3845" max="3845" width="8.7109375" style="35" customWidth="1"/>
    <col min="3846" max="3854" width="4.5703125" style="35" customWidth="1"/>
    <col min="3855" max="4090" width="11.42578125" style="35"/>
    <col min="4091" max="4091" width="24.28515625" style="35" customWidth="1"/>
    <col min="4092" max="4092" width="11.42578125" style="35" customWidth="1"/>
    <col min="4093" max="4093" width="1.5703125" style="35" customWidth="1"/>
    <col min="4094" max="4094" width="10.7109375" style="35" customWidth="1"/>
    <col min="4095" max="4095" width="1.5703125" style="35" customWidth="1"/>
    <col min="4096" max="4096" width="11.42578125" style="35" customWidth="1"/>
    <col min="4097" max="4097" width="11.7109375" style="35" customWidth="1"/>
    <col min="4098" max="4098" width="10.28515625" style="35" customWidth="1"/>
    <col min="4099" max="4099" width="10.7109375" style="35" customWidth="1"/>
    <col min="4100" max="4100" width="10.5703125" style="35" customWidth="1"/>
    <col min="4101" max="4101" width="8.7109375" style="35" customWidth="1"/>
    <col min="4102" max="4110" width="4.5703125" style="35" customWidth="1"/>
    <col min="4111" max="4346" width="11.42578125" style="35"/>
    <col min="4347" max="4347" width="24.28515625" style="35" customWidth="1"/>
    <col min="4348" max="4348" width="11.42578125" style="35" customWidth="1"/>
    <col min="4349" max="4349" width="1.5703125" style="35" customWidth="1"/>
    <col min="4350" max="4350" width="10.7109375" style="35" customWidth="1"/>
    <col min="4351" max="4351" width="1.5703125" style="35" customWidth="1"/>
    <col min="4352" max="4352" width="11.42578125" style="35" customWidth="1"/>
    <col min="4353" max="4353" width="11.7109375" style="35" customWidth="1"/>
    <col min="4354" max="4354" width="10.28515625" style="35" customWidth="1"/>
    <col min="4355" max="4355" width="10.7109375" style="35" customWidth="1"/>
    <col min="4356" max="4356" width="10.5703125" style="35" customWidth="1"/>
    <col min="4357" max="4357" width="8.7109375" style="35" customWidth="1"/>
    <col min="4358" max="4366" width="4.5703125" style="35" customWidth="1"/>
    <col min="4367" max="4602" width="11.42578125" style="35"/>
    <col min="4603" max="4603" width="24.28515625" style="35" customWidth="1"/>
    <col min="4604" max="4604" width="11.42578125" style="35" customWidth="1"/>
    <col min="4605" max="4605" width="1.5703125" style="35" customWidth="1"/>
    <col min="4606" max="4606" width="10.7109375" style="35" customWidth="1"/>
    <col min="4607" max="4607" width="1.5703125" style="35" customWidth="1"/>
    <col min="4608" max="4608" width="11.42578125" style="35" customWidth="1"/>
    <col min="4609" max="4609" width="11.7109375" style="35" customWidth="1"/>
    <col min="4610" max="4610" width="10.28515625" style="35" customWidth="1"/>
    <col min="4611" max="4611" width="10.7109375" style="35" customWidth="1"/>
    <col min="4612" max="4612" width="10.5703125" style="35" customWidth="1"/>
    <col min="4613" max="4613" width="8.7109375" style="35" customWidth="1"/>
    <col min="4614" max="4622" width="4.5703125" style="35" customWidth="1"/>
    <col min="4623" max="4858" width="11.42578125" style="35"/>
    <col min="4859" max="4859" width="24.28515625" style="35" customWidth="1"/>
    <col min="4860" max="4860" width="11.42578125" style="35" customWidth="1"/>
    <col min="4861" max="4861" width="1.5703125" style="35" customWidth="1"/>
    <col min="4862" max="4862" width="10.7109375" style="35" customWidth="1"/>
    <col min="4863" max="4863" width="1.5703125" style="35" customWidth="1"/>
    <col min="4864" max="4864" width="11.42578125" style="35" customWidth="1"/>
    <col min="4865" max="4865" width="11.7109375" style="35" customWidth="1"/>
    <col min="4866" max="4866" width="10.28515625" style="35" customWidth="1"/>
    <col min="4867" max="4867" width="10.7109375" style="35" customWidth="1"/>
    <col min="4868" max="4868" width="10.5703125" style="35" customWidth="1"/>
    <col min="4869" max="4869" width="8.7109375" style="35" customWidth="1"/>
    <col min="4870" max="4878" width="4.5703125" style="35" customWidth="1"/>
    <col min="4879" max="5114" width="11.42578125" style="35"/>
    <col min="5115" max="5115" width="24.28515625" style="35" customWidth="1"/>
    <col min="5116" max="5116" width="11.42578125" style="35" customWidth="1"/>
    <col min="5117" max="5117" width="1.5703125" style="35" customWidth="1"/>
    <col min="5118" max="5118" width="10.7109375" style="35" customWidth="1"/>
    <col min="5119" max="5119" width="1.5703125" style="35" customWidth="1"/>
    <col min="5120" max="5120" width="11.42578125" style="35" customWidth="1"/>
    <col min="5121" max="5121" width="11.7109375" style="35" customWidth="1"/>
    <col min="5122" max="5122" width="10.28515625" style="35" customWidth="1"/>
    <col min="5123" max="5123" width="10.7109375" style="35" customWidth="1"/>
    <col min="5124" max="5124" width="10.5703125" style="35" customWidth="1"/>
    <col min="5125" max="5125" width="8.7109375" style="35" customWidth="1"/>
    <col min="5126" max="5134" width="4.5703125" style="35" customWidth="1"/>
    <col min="5135" max="5370" width="11.42578125" style="35"/>
    <col min="5371" max="5371" width="24.28515625" style="35" customWidth="1"/>
    <col min="5372" max="5372" width="11.42578125" style="35" customWidth="1"/>
    <col min="5373" max="5373" width="1.5703125" style="35" customWidth="1"/>
    <col min="5374" max="5374" width="10.7109375" style="35" customWidth="1"/>
    <col min="5375" max="5375" width="1.5703125" style="35" customWidth="1"/>
    <col min="5376" max="5376" width="11.42578125" style="35" customWidth="1"/>
    <col min="5377" max="5377" width="11.7109375" style="35" customWidth="1"/>
    <col min="5378" max="5378" width="10.28515625" style="35" customWidth="1"/>
    <col min="5379" max="5379" width="10.7109375" style="35" customWidth="1"/>
    <col min="5380" max="5380" width="10.5703125" style="35" customWidth="1"/>
    <col min="5381" max="5381" width="8.7109375" style="35" customWidth="1"/>
    <col min="5382" max="5390" width="4.5703125" style="35" customWidth="1"/>
    <col min="5391" max="5626" width="11.42578125" style="35"/>
    <col min="5627" max="5627" width="24.28515625" style="35" customWidth="1"/>
    <col min="5628" max="5628" width="11.42578125" style="35" customWidth="1"/>
    <col min="5629" max="5629" width="1.5703125" style="35" customWidth="1"/>
    <col min="5630" max="5630" width="10.7109375" style="35" customWidth="1"/>
    <col min="5631" max="5631" width="1.5703125" style="35" customWidth="1"/>
    <col min="5632" max="5632" width="11.42578125" style="35" customWidth="1"/>
    <col min="5633" max="5633" width="11.7109375" style="35" customWidth="1"/>
    <col min="5634" max="5634" width="10.28515625" style="35" customWidth="1"/>
    <col min="5635" max="5635" width="10.7109375" style="35" customWidth="1"/>
    <col min="5636" max="5636" width="10.5703125" style="35" customWidth="1"/>
    <col min="5637" max="5637" width="8.7109375" style="35" customWidth="1"/>
    <col min="5638" max="5646" width="4.5703125" style="35" customWidth="1"/>
    <col min="5647" max="5882" width="11.42578125" style="35"/>
    <col min="5883" max="5883" width="24.28515625" style="35" customWidth="1"/>
    <col min="5884" max="5884" width="11.42578125" style="35" customWidth="1"/>
    <col min="5885" max="5885" width="1.5703125" style="35" customWidth="1"/>
    <col min="5886" max="5886" width="10.7109375" style="35" customWidth="1"/>
    <col min="5887" max="5887" width="1.5703125" style="35" customWidth="1"/>
    <col min="5888" max="5888" width="11.42578125" style="35" customWidth="1"/>
    <col min="5889" max="5889" width="11.7109375" style="35" customWidth="1"/>
    <col min="5890" max="5890" width="10.28515625" style="35" customWidth="1"/>
    <col min="5891" max="5891" width="10.7109375" style="35" customWidth="1"/>
    <col min="5892" max="5892" width="10.5703125" style="35" customWidth="1"/>
    <col min="5893" max="5893" width="8.7109375" style="35" customWidth="1"/>
    <col min="5894" max="5902" width="4.5703125" style="35" customWidth="1"/>
    <col min="5903" max="6138" width="11.42578125" style="35"/>
    <col min="6139" max="6139" width="24.28515625" style="35" customWidth="1"/>
    <col min="6140" max="6140" width="11.42578125" style="35" customWidth="1"/>
    <col min="6141" max="6141" width="1.5703125" style="35" customWidth="1"/>
    <col min="6142" max="6142" width="10.7109375" style="35" customWidth="1"/>
    <col min="6143" max="6143" width="1.5703125" style="35" customWidth="1"/>
    <col min="6144" max="6144" width="11.42578125" style="35" customWidth="1"/>
    <col min="6145" max="6145" width="11.7109375" style="35" customWidth="1"/>
    <col min="6146" max="6146" width="10.28515625" style="35" customWidth="1"/>
    <col min="6147" max="6147" width="10.7109375" style="35" customWidth="1"/>
    <col min="6148" max="6148" width="10.5703125" style="35" customWidth="1"/>
    <col min="6149" max="6149" width="8.7109375" style="35" customWidth="1"/>
    <col min="6150" max="6158" width="4.5703125" style="35" customWidth="1"/>
    <col min="6159" max="6394" width="11.42578125" style="35"/>
    <col min="6395" max="6395" width="24.28515625" style="35" customWidth="1"/>
    <col min="6396" max="6396" width="11.42578125" style="35" customWidth="1"/>
    <col min="6397" max="6397" width="1.5703125" style="35" customWidth="1"/>
    <col min="6398" max="6398" width="10.7109375" style="35" customWidth="1"/>
    <col min="6399" max="6399" width="1.5703125" style="35" customWidth="1"/>
    <col min="6400" max="6400" width="11.42578125" style="35" customWidth="1"/>
    <col min="6401" max="6401" width="11.7109375" style="35" customWidth="1"/>
    <col min="6402" max="6402" width="10.28515625" style="35" customWidth="1"/>
    <col min="6403" max="6403" width="10.7109375" style="35" customWidth="1"/>
    <col min="6404" max="6404" width="10.5703125" style="35" customWidth="1"/>
    <col min="6405" max="6405" width="8.7109375" style="35" customWidth="1"/>
    <col min="6406" max="6414" width="4.5703125" style="35" customWidth="1"/>
    <col min="6415" max="6650" width="11.42578125" style="35"/>
    <col min="6651" max="6651" width="24.28515625" style="35" customWidth="1"/>
    <col min="6652" max="6652" width="11.42578125" style="35" customWidth="1"/>
    <col min="6653" max="6653" width="1.5703125" style="35" customWidth="1"/>
    <col min="6654" max="6654" width="10.7109375" style="35" customWidth="1"/>
    <col min="6655" max="6655" width="1.5703125" style="35" customWidth="1"/>
    <col min="6656" max="6656" width="11.42578125" style="35" customWidth="1"/>
    <col min="6657" max="6657" width="11.7109375" style="35" customWidth="1"/>
    <col min="6658" max="6658" width="10.28515625" style="35" customWidth="1"/>
    <col min="6659" max="6659" width="10.7109375" style="35" customWidth="1"/>
    <col min="6660" max="6660" width="10.5703125" style="35" customWidth="1"/>
    <col min="6661" max="6661" width="8.7109375" style="35" customWidth="1"/>
    <col min="6662" max="6670" width="4.5703125" style="35" customWidth="1"/>
    <col min="6671" max="6906" width="11.42578125" style="35"/>
    <col min="6907" max="6907" width="24.28515625" style="35" customWidth="1"/>
    <col min="6908" max="6908" width="11.42578125" style="35" customWidth="1"/>
    <col min="6909" max="6909" width="1.5703125" style="35" customWidth="1"/>
    <col min="6910" max="6910" width="10.7109375" style="35" customWidth="1"/>
    <col min="6911" max="6911" width="1.5703125" style="35" customWidth="1"/>
    <col min="6912" max="6912" width="11.42578125" style="35" customWidth="1"/>
    <col min="6913" max="6913" width="11.7109375" style="35" customWidth="1"/>
    <col min="6914" max="6914" width="10.28515625" style="35" customWidth="1"/>
    <col min="6915" max="6915" width="10.7109375" style="35" customWidth="1"/>
    <col min="6916" max="6916" width="10.5703125" style="35" customWidth="1"/>
    <col min="6917" max="6917" width="8.7109375" style="35" customWidth="1"/>
    <col min="6918" max="6926" width="4.5703125" style="35" customWidth="1"/>
    <col min="6927" max="7162" width="11.42578125" style="35"/>
    <col min="7163" max="7163" width="24.28515625" style="35" customWidth="1"/>
    <col min="7164" max="7164" width="11.42578125" style="35" customWidth="1"/>
    <col min="7165" max="7165" width="1.5703125" style="35" customWidth="1"/>
    <col min="7166" max="7166" width="10.7109375" style="35" customWidth="1"/>
    <col min="7167" max="7167" width="1.5703125" style="35" customWidth="1"/>
    <col min="7168" max="7168" width="11.42578125" style="35" customWidth="1"/>
    <col min="7169" max="7169" width="11.7109375" style="35" customWidth="1"/>
    <col min="7170" max="7170" width="10.28515625" style="35" customWidth="1"/>
    <col min="7171" max="7171" width="10.7109375" style="35" customWidth="1"/>
    <col min="7172" max="7172" width="10.5703125" style="35" customWidth="1"/>
    <col min="7173" max="7173" width="8.7109375" style="35" customWidth="1"/>
    <col min="7174" max="7182" width="4.5703125" style="35" customWidth="1"/>
    <col min="7183" max="7418" width="11.42578125" style="35"/>
    <col min="7419" max="7419" width="24.28515625" style="35" customWidth="1"/>
    <col min="7420" max="7420" width="11.42578125" style="35" customWidth="1"/>
    <col min="7421" max="7421" width="1.5703125" style="35" customWidth="1"/>
    <col min="7422" max="7422" width="10.7109375" style="35" customWidth="1"/>
    <col min="7423" max="7423" width="1.5703125" style="35" customWidth="1"/>
    <col min="7424" max="7424" width="11.42578125" style="35" customWidth="1"/>
    <col min="7425" max="7425" width="11.7109375" style="35" customWidth="1"/>
    <col min="7426" max="7426" width="10.28515625" style="35" customWidth="1"/>
    <col min="7427" max="7427" width="10.7109375" style="35" customWidth="1"/>
    <col min="7428" max="7428" width="10.5703125" style="35" customWidth="1"/>
    <col min="7429" max="7429" width="8.7109375" style="35" customWidth="1"/>
    <col min="7430" max="7438" width="4.5703125" style="35" customWidth="1"/>
    <col min="7439" max="7674" width="11.42578125" style="35"/>
    <col min="7675" max="7675" width="24.28515625" style="35" customWidth="1"/>
    <col min="7676" max="7676" width="11.42578125" style="35" customWidth="1"/>
    <col min="7677" max="7677" width="1.5703125" style="35" customWidth="1"/>
    <col min="7678" max="7678" width="10.7109375" style="35" customWidth="1"/>
    <col min="7679" max="7679" width="1.5703125" style="35" customWidth="1"/>
    <col min="7680" max="7680" width="11.42578125" style="35" customWidth="1"/>
    <col min="7681" max="7681" width="11.7109375" style="35" customWidth="1"/>
    <col min="7682" max="7682" width="10.28515625" style="35" customWidth="1"/>
    <col min="7683" max="7683" width="10.7109375" style="35" customWidth="1"/>
    <col min="7684" max="7684" width="10.5703125" style="35" customWidth="1"/>
    <col min="7685" max="7685" width="8.7109375" style="35" customWidth="1"/>
    <col min="7686" max="7694" width="4.5703125" style="35" customWidth="1"/>
    <col min="7695" max="7930" width="11.42578125" style="35"/>
    <col min="7931" max="7931" width="24.28515625" style="35" customWidth="1"/>
    <col min="7932" max="7932" width="11.42578125" style="35" customWidth="1"/>
    <col min="7933" max="7933" width="1.5703125" style="35" customWidth="1"/>
    <col min="7934" max="7934" width="10.7109375" style="35" customWidth="1"/>
    <col min="7935" max="7935" width="1.5703125" style="35" customWidth="1"/>
    <col min="7936" max="7936" width="11.42578125" style="35" customWidth="1"/>
    <col min="7937" max="7937" width="11.7109375" style="35" customWidth="1"/>
    <col min="7938" max="7938" width="10.28515625" style="35" customWidth="1"/>
    <col min="7939" max="7939" width="10.7109375" style="35" customWidth="1"/>
    <col min="7940" max="7940" width="10.5703125" style="35" customWidth="1"/>
    <col min="7941" max="7941" width="8.7109375" style="35" customWidth="1"/>
    <col min="7942" max="7950" width="4.5703125" style="35" customWidth="1"/>
    <col min="7951" max="8186" width="11.42578125" style="35"/>
    <col min="8187" max="8187" width="24.28515625" style="35" customWidth="1"/>
    <col min="8188" max="8188" width="11.42578125" style="35" customWidth="1"/>
    <col min="8189" max="8189" width="1.5703125" style="35" customWidth="1"/>
    <col min="8190" max="8190" width="10.7109375" style="35" customWidth="1"/>
    <col min="8191" max="8191" width="1.5703125" style="35" customWidth="1"/>
    <col min="8192" max="8192" width="11.42578125" style="35" customWidth="1"/>
    <col min="8193" max="8193" width="11.7109375" style="35" customWidth="1"/>
    <col min="8194" max="8194" width="10.28515625" style="35" customWidth="1"/>
    <col min="8195" max="8195" width="10.7109375" style="35" customWidth="1"/>
    <col min="8196" max="8196" width="10.5703125" style="35" customWidth="1"/>
    <col min="8197" max="8197" width="8.7109375" style="35" customWidth="1"/>
    <col min="8198" max="8206" width="4.5703125" style="35" customWidth="1"/>
    <col min="8207" max="8442" width="11.42578125" style="35"/>
    <col min="8443" max="8443" width="24.28515625" style="35" customWidth="1"/>
    <col min="8444" max="8444" width="11.42578125" style="35" customWidth="1"/>
    <col min="8445" max="8445" width="1.5703125" style="35" customWidth="1"/>
    <col min="8446" max="8446" width="10.7109375" style="35" customWidth="1"/>
    <col min="8447" max="8447" width="1.5703125" style="35" customWidth="1"/>
    <col min="8448" max="8448" width="11.42578125" style="35" customWidth="1"/>
    <col min="8449" max="8449" width="11.7109375" style="35" customWidth="1"/>
    <col min="8450" max="8450" width="10.28515625" style="35" customWidth="1"/>
    <col min="8451" max="8451" width="10.7109375" style="35" customWidth="1"/>
    <col min="8452" max="8452" width="10.5703125" style="35" customWidth="1"/>
    <col min="8453" max="8453" width="8.7109375" style="35" customWidth="1"/>
    <col min="8454" max="8462" width="4.5703125" style="35" customWidth="1"/>
    <col min="8463" max="8698" width="11.42578125" style="35"/>
    <col min="8699" max="8699" width="24.28515625" style="35" customWidth="1"/>
    <col min="8700" max="8700" width="11.42578125" style="35" customWidth="1"/>
    <col min="8701" max="8701" width="1.5703125" style="35" customWidth="1"/>
    <col min="8702" max="8702" width="10.7109375" style="35" customWidth="1"/>
    <col min="8703" max="8703" width="1.5703125" style="35" customWidth="1"/>
    <col min="8704" max="8704" width="11.42578125" style="35" customWidth="1"/>
    <col min="8705" max="8705" width="11.7109375" style="35" customWidth="1"/>
    <col min="8706" max="8706" width="10.28515625" style="35" customWidth="1"/>
    <col min="8707" max="8707" width="10.7109375" style="35" customWidth="1"/>
    <col min="8708" max="8708" width="10.5703125" style="35" customWidth="1"/>
    <col min="8709" max="8709" width="8.7109375" style="35" customWidth="1"/>
    <col min="8710" max="8718" width="4.5703125" style="35" customWidth="1"/>
    <col min="8719" max="8954" width="11.42578125" style="35"/>
    <col min="8955" max="8955" width="24.28515625" style="35" customWidth="1"/>
    <col min="8956" max="8956" width="11.42578125" style="35" customWidth="1"/>
    <col min="8957" max="8957" width="1.5703125" style="35" customWidth="1"/>
    <col min="8958" max="8958" width="10.7109375" style="35" customWidth="1"/>
    <col min="8959" max="8959" width="1.5703125" style="35" customWidth="1"/>
    <col min="8960" max="8960" width="11.42578125" style="35" customWidth="1"/>
    <col min="8961" max="8961" width="11.7109375" style="35" customWidth="1"/>
    <col min="8962" max="8962" width="10.28515625" style="35" customWidth="1"/>
    <col min="8963" max="8963" width="10.7109375" style="35" customWidth="1"/>
    <col min="8964" max="8964" width="10.5703125" style="35" customWidth="1"/>
    <col min="8965" max="8965" width="8.7109375" style="35" customWidth="1"/>
    <col min="8966" max="8974" width="4.5703125" style="35" customWidth="1"/>
    <col min="8975" max="9210" width="11.42578125" style="35"/>
    <col min="9211" max="9211" width="24.28515625" style="35" customWidth="1"/>
    <col min="9212" max="9212" width="11.42578125" style="35" customWidth="1"/>
    <col min="9213" max="9213" width="1.5703125" style="35" customWidth="1"/>
    <col min="9214" max="9214" width="10.7109375" style="35" customWidth="1"/>
    <col min="9215" max="9215" width="1.5703125" style="35" customWidth="1"/>
    <col min="9216" max="9216" width="11.42578125" style="35" customWidth="1"/>
    <col min="9217" max="9217" width="11.7109375" style="35" customWidth="1"/>
    <col min="9218" max="9218" width="10.28515625" style="35" customWidth="1"/>
    <col min="9219" max="9219" width="10.7109375" style="35" customWidth="1"/>
    <col min="9220" max="9220" width="10.5703125" style="35" customWidth="1"/>
    <col min="9221" max="9221" width="8.7109375" style="35" customWidth="1"/>
    <col min="9222" max="9230" width="4.5703125" style="35" customWidth="1"/>
    <col min="9231" max="9466" width="11.42578125" style="35"/>
    <col min="9467" max="9467" width="24.28515625" style="35" customWidth="1"/>
    <col min="9468" max="9468" width="11.42578125" style="35" customWidth="1"/>
    <col min="9469" max="9469" width="1.5703125" style="35" customWidth="1"/>
    <col min="9470" max="9470" width="10.7109375" style="35" customWidth="1"/>
    <col min="9471" max="9471" width="1.5703125" style="35" customWidth="1"/>
    <col min="9472" max="9472" width="11.42578125" style="35" customWidth="1"/>
    <col min="9473" max="9473" width="11.7109375" style="35" customWidth="1"/>
    <col min="9474" max="9474" width="10.28515625" style="35" customWidth="1"/>
    <col min="9475" max="9475" width="10.7109375" style="35" customWidth="1"/>
    <col min="9476" max="9476" width="10.5703125" style="35" customWidth="1"/>
    <col min="9477" max="9477" width="8.7109375" style="35" customWidth="1"/>
    <col min="9478" max="9486" width="4.5703125" style="35" customWidth="1"/>
    <col min="9487" max="9722" width="11.42578125" style="35"/>
    <col min="9723" max="9723" width="24.28515625" style="35" customWidth="1"/>
    <col min="9724" max="9724" width="11.42578125" style="35" customWidth="1"/>
    <col min="9725" max="9725" width="1.5703125" style="35" customWidth="1"/>
    <col min="9726" max="9726" width="10.7109375" style="35" customWidth="1"/>
    <col min="9727" max="9727" width="1.5703125" style="35" customWidth="1"/>
    <col min="9728" max="9728" width="11.42578125" style="35" customWidth="1"/>
    <col min="9729" max="9729" width="11.7109375" style="35" customWidth="1"/>
    <col min="9730" max="9730" width="10.28515625" style="35" customWidth="1"/>
    <col min="9731" max="9731" width="10.7109375" style="35" customWidth="1"/>
    <col min="9732" max="9732" width="10.5703125" style="35" customWidth="1"/>
    <col min="9733" max="9733" width="8.7109375" style="35" customWidth="1"/>
    <col min="9734" max="9742" width="4.5703125" style="35" customWidth="1"/>
    <col min="9743" max="9978" width="11.42578125" style="35"/>
    <col min="9979" max="9979" width="24.28515625" style="35" customWidth="1"/>
    <col min="9980" max="9980" width="11.42578125" style="35" customWidth="1"/>
    <col min="9981" max="9981" width="1.5703125" style="35" customWidth="1"/>
    <col min="9982" max="9982" width="10.7109375" style="35" customWidth="1"/>
    <col min="9983" max="9983" width="1.5703125" style="35" customWidth="1"/>
    <col min="9984" max="9984" width="11.42578125" style="35" customWidth="1"/>
    <col min="9985" max="9985" width="11.7109375" style="35" customWidth="1"/>
    <col min="9986" max="9986" width="10.28515625" style="35" customWidth="1"/>
    <col min="9987" max="9987" width="10.7109375" style="35" customWidth="1"/>
    <col min="9988" max="9988" width="10.5703125" style="35" customWidth="1"/>
    <col min="9989" max="9989" width="8.7109375" style="35" customWidth="1"/>
    <col min="9990" max="9998" width="4.5703125" style="35" customWidth="1"/>
    <col min="9999" max="10234" width="11.42578125" style="35"/>
    <col min="10235" max="10235" width="24.28515625" style="35" customWidth="1"/>
    <col min="10236" max="10236" width="11.42578125" style="35" customWidth="1"/>
    <col min="10237" max="10237" width="1.5703125" style="35" customWidth="1"/>
    <col min="10238" max="10238" width="10.7109375" style="35" customWidth="1"/>
    <col min="10239" max="10239" width="1.5703125" style="35" customWidth="1"/>
    <col min="10240" max="10240" width="11.42578125" style="35" customWidth="1"/>
    <col min="10241" max="10241" width="11.7109375" style="35" customWidth="1"/>
    <col min="10242" max="10242" width="10.28515625" style="35" customWidth="1"/>
    <col min="10243" max="10243" width="10.7109375" style="35" customWidth="1"/>
    <col min="10244" max="10244" width="10.5703125" style="35" customWidth="1"/>
    <col min="10245" max="10245" width="8.7109375" style="35" customWidth="1"/>
    <col min="10246" max="10254" width="4.5703125" style="35" customWidth="1"/>
    <col min="10255" max="10490" width="11.42578125" style="35"/>
    <col min="10491" max="10491" width="24.28515625" style="35" customWidth="1"/>
    <col min="10492" max="10492" width="11.42578125" style="35" customWidth="1"/>
    <col min="10493" max="10493" width="1.5703125" style="35" customWidth="1"/>
    <col min="10494" max="10494" width="10.7109375" style="35" customWidth="1"/>
    <col min="10495" max="10495" width="1.5703125" style="35" customWidth="1"/>
    <col min="10496" max="10496" width="11.42578125" style="35" customWidth="1"/>
    <col min="10497" max="10497" width="11.7109375" style="35" customWidth="1"/>
    <col min="10498" max="10498" width="10.28515625" style="35" customWidth="1"/>
    <col min="10499" max="10499" width="10.7109375" style="35" customWidth="1"/>
    <col min="10500" max="10500" width="10.5703125" style="35" customWidth="1"/>
    <col min="10501" max="10501" width="8.7109375" style="35" customWidth="1"/>
    <col min="10502" max="10510" width="4.5703125" style="35" customWidth="1"/>
    <col min="10511" max="10746" width="11.42578125" style="35"/>
    <col min="10747" max="10747" width="24.28515625" style="35" customWidth="1"/>
    <col min="10748" max="10748" width="11.42578125" style="35" customWidth="1"/>
    <col min="10749" max="10749" width="1.5703125" style="35" customWidth="1"/>
    <col min="10750" max="10750" width="10.7109375" style="35" customWidth="1"/>
    <col min="10751" max="10751" width="1.5703125" style="35" customWidth="1"/>
    <col min="10752" max="10752" width="11.42578125" style="35" customWidth="1"/>
    <col min="10753" max="10753" width="11.7109375" style="35" customWidth="1"/>
    <col min="10754" max="10754" width="10.28515625" style="35" customWidth="1"/>
    <col min="10755" max="10755" width="10.7109375" style="35" customWidth="1"/>
    <col min="10756" max="10756" width="10.5703125" style="35" customWidth="1"/>
    <col min="10757" max="10757" width="8.7109375" style="35" customWidth="1"/>
    <col min="10758" max="10766" width="4.5703125" style="35" customWidth="1"/>
    <col min="10767" max="11002" width="11.42578125" style="35"/>
    <col min="11003" max="11003" width="24.28515625" style="35" customWidth="1"/>
    <col min="11004" max="11004" width="11.42578125" style="35" customWidth="1"/>
    <col min="11005" max="11005" width="1.5703125" style="35" customWidth="1"/>
    <col min="11006" max="11006" width="10.7109375" style="35" customWidth="1"/>
    <col min="11007" max="11007" width="1.5703125" style="35" customWidth="1"/>
    <col min="11008" max="11008" width="11.42578125" style="35" customWidth="1"/>
    <col min="11009" max="11009" width="11.7109375" style="35" customWidth="1"/>
    <col min="11010" max="11010" width="10.28515625" style="35" customWidth="1"/>
    <col min="11011" max="11011" width="10.7109375" style="35" customWidth="1"/>
    <col min="11012" max="11012" width="10.5703125" style="35" customWidth="1"/>
    <col min="11013" max="11013" width="8.7109375" style="35" customWidth="1"/>
    <col min="11014" max="11022" width="4.5703125" style="35" customWidth="1"/>
    <col min="11023" max="11258" width="11.42578125" style="35"/>
    <col min="11259" max="11259" width="24.28515625" style="35" customWidth="1"/>
    <col min="11260" max="11260" width="11.42578125" style="35" customWidth="1"/>
    <col min="11261" max="11261" width="1.5703125" style="35" customWidth="1"/>
    <col min="11262" max="11262" width="10.7109375" style="35" customWidth="1"/>
    <col min="11263" max="11263" width="1.5703125" style="35" customWidth="1"/>
    <col min="11264" max="11264" width="11.42578125" style="35" customWidth="1"/>
    <col min="11265" max="11265" width="11.7109375" style="35" customWidth="1"/>
    <col min="11266" max="11266" width="10.28515625" style="35" customWidth="1"/>
    <col min="11267" max="11267" width="10.7109375" style="35" customWidth="1"/>
    <col min="11268" max="11268" width="10.5703125" style="35" customWidth="1"/>
    <col min="11269" max="11269" width="8.7109375" style="35" customWidth="1"/>
    <col min="11270" max="11278" width="4.5703125" style="35" customWidth="1"/>
    <col min="11279" max="11514" width="11.42578125" style="35"/>
    <col min="11515" max="11515" width="24.28515625" style="35" customWidth="1"/>
    <col min="11516" max="11516" width="11.42578125" style="35" customWidth="1"/>
    <col min="11517" max="11517" width="1.5703125" style="35" customWidth="1"/>
    <col min="11518" max="11518" width="10.7109375" style="35" customWidth="1"/>
    <col min="11519" max="11519" width="1.5703125" style="35" customWidth="1"/>
    <col min="11520" max="11520" width="11.42578125" style="35" customWidth="1"/>
    <col min="11521" max="11521" width="11.7109375" style="35" customWidth="1"/>
    <col min="11522" max="11522" width="10.28515625" style="35" customWidth="1"/>
    <col min="11523" max="11523" width="10.7109375" style="35" customWidth="1"/>
    <col min="11524" max="11524" width="10.5703125" style="35" customWidth="1"/>
    <col min="11525" max="11525" width="8.7109375" style="35" customWidth="1"/>
    <col min="11526" max="11534" width="4.5703125" style="35" customWidth="1"/>
    <col min="11535" max="11770" width="11.42578125" style="35"/>
    <col min="11771" max="11771" width="24.28515625" style="35" customWidth="1"/>
    <col min="11772" max="11772" width="11.42578125" style="35" customWidth="1"/>
    <col min="11773" max="11773" width="1.5703125" style="35" customWidth="1"/>
    <col min="11774" max="11774" width="10.7109375" style="35" customWidth="1"/>
    <col min="11775" max="11775" width="1.5703125" style="35" customWidth="1"/>
    <col min="11776" max="11776" width="11.42578125" style="35" customWidth="1"/>
    <col min="11777" max="11777" width="11.7109375" style="35" customWidth="1"/>
    <col min="11778" max="11778" width="10.28515625" style="35" customWidth="1"/>
    <col min="11779" max="11779" width="10.7109375" style="35" customWidth="1"/>
    <col min="11780" max="11780" width="10.5703125" style="35" customWidth="1"/>
    <col min="11781" max="11781" width="8.7109375" style="35" customWidth="1"/>
    <col min="11782" max="11790" width="4.5703125" style="35" customWidth="1"/>
    <col min="11791" max="12026" width="11.42578125" style="35"/>
    <col min="12027" max="12027" width="24.28515625" style="35" customWidth="1"/>
    <col min="12028" max="12028" width="11.42578125" style="35" customWidth="1"/>
    <col min="12029" max="12029" width="1.5703125" style="35" customWidth="1"/>
    <col min="12030" max="12030" width="10.7109375" style="35" customWidth="1"/>
    <col min="12031" max="12031" width="1.5703125" style="35" customWidth="1"/>
    <col min="12032" max="12032" width="11.42578125" style="35" customWidth="1"/>
    <col min="12033" max="12033" width="11.7109375" style="35" customWidth="1"/>
    <col min="12034" max="12034" width="10.28515625" style="35" customWidth="1"/>
    <col min="12035" max="12035" width="10.7109375" style="35" customWidth="1"/>
    <col min="12036" max="12036" width="10.5703125" style="35" customWidth="1"/>
    <col min="12037" max="12037" width="8.7109375" style="35" customWidth="1"/>
    <col min="12038" max="12046" width="4.5703125" style="35" customWidth="1"/>
    <col min="12047" max="12282" width="11.42578125" style="35"/>
    <col min="12283" max="12283" width="24.28515625" style="35" customWidth="1"/>
    <col min="12284" max="12284" width="11.42578125" style="35" customWidth="1"/>
    <col min="12285" max="12285" width="1.5703125" style="35" customWidth="1"/>
    <col min="12286" max="12286" width="10.7109375" style="35" customWidth="1"/>
    <col min="12287" max="12287" width="1.5703125" style="35" customWidth="1"/>
    <col min="12288" max="12288" width="11.42578125" style="35" customWidth="1"/>
    <col min="12289" max="12289" width="11.7109375" style="35" customWidth="1"/>
    <col min="12290" max="12290" width="10.28515625" style="35" customWidth="1"/>
    <col min="12291" max="12291" width="10.7109375" style="35" customWidth="1"/>
    <col min="12292" max="12292" width="10.5703125" style="35" customWidth="1"/>
    <col min="12293" max="12293" width="8.7109375" style="35" customWidth="1"/>
    <col min="12294" max="12302" width="4.5703125" style="35" customWidth="1"/>
    <col min="12303" max="12538" width="11.42578125" style="35"/>
    <col min="12539" max="12539" width="24.28515625" style="35" customWidth="1"/>
    <col min="12540" max="12540" width="11.42578125" style="35" customWidth="1"/>
    <col min="12541" max="12541" width="1.5703125" style="35" customWidth="1"/>
    <col min="12542" max="12542" width="10.7109375" style="35" customWidth="1"/>
    <col min="12543" max="12543" width="1.5703125" style="35" customWidth="1"/>
    <col min="12544" max="12544" width="11.42578125" style="35" customWidth="1"/>
    <col min="12545" max="12545" width="11.7109375" style="35" customWidth="1"/>
    <col min="12546" max="12546" width="10.28515625" style="35" customWidth="1"/>
    <col min="12547" max="12547" width="10.7109375" style="35" customWidth="1"/>
    <col min="12548" max="12548" width="10.5703125" style="35" customWidth="1"/>
    <col min="12549" max="12549" width="8.7109375" style="35" customWidth="1"/>
    <col min="12550" max="12558" width="4.5703125" style="35" customWidth="1"/>
    <col min="12559" max="12794" width="11.42578125" style="35"/>
    <col min="12795" max="12795" width="24.28515625" style="35" customWidth="1"/>
    <col min="12796" max="12796" width="11.42578125" style="35" customWidth="1"/>
    <col min="12797" max="12797" width="1.5703125" style="35" customWidth="1"/>
    <col min="12798" max="12798" width="10.7109375" style="35" customWidth="1"/>
    <col min="12799" max="12799" width="1.5703125" style="35" customWidth="1"/>
    <col min="12800" max="12800" width="11.42578125" style="35" customWidth="1"/>
    <col min="12801" max="12801" width="11.7109375" style="35" customWidth="1"/>
    <col min="12802" max="12802" width="10.28515625" style="35" customWidth="1"/>
    <col min="12803" max="12803" width="10.7109375" style="35" customWidth="1"/>
    <col min="12804" max="12804" width="10.5703125" style="35" customWidth="1"/>
    <col min="12805" max="12805" width="8.7109375" style="35" customWidth="1"/>
    <col min="12806" max="12814" width="4.5703125" style="35" customWidth="1"/>
    <col min="12815" max="13050" width="11.42578125" style="35"/>
    <col min="13051" max="13051" width="24.28515625" style="35" customWidth="1"/>
    <col min="13052" max="13052" width="11.42578125" style="35" customWidth="1"/>
    <col min="13053" max="13053" width="1.5703125" style="35" customWidth="1"/>
    <col min="13054" max="13054" width="10.7109375" style="35" customWidth="1"/>
    <col min="13055" max="13055" width="1.5703125" style="35" customWidth="1"/>
    <col min="13056" max="13056" width="11.42578125" style="35" customWidth="1"/>
    <col min="13057" max="13057" width="11.7109375" style="35" customWidth="1"/>
    <col min="13058" max="13058" width="10.28515625" style="35" customWidth="1"/>
    <col min="13059" max="13059" width="10.7109375" style="35" customWidth="1"/>
    <col min="13060" max="13060" width="10.5703125" style="35" customWidth="1"/>
    <col min="13061" max="13061" width="8.7109375" style="35" customWidth="1"/>
    <col min="13062" max="13070" width="4.5703125" style="35" customWidth="1"/>
    <col min="13071" max="13306" width="11.42578125" style="35"/>
    <col min="13307" max="13307" width="24.28515625" style="35" customWidth="1"/>
    <col min="13308" max="13308" width="11.42578125" style="35" customWidth="1"/>
    <col min="13309" max="13309" width="1.5703125" style="35" customWidth="1"/>
    <col min="13310" max="13310" width="10.7109375" style="35" customWidth="1"/>
    <col min="13311" max="13311" width="1.5703125" style="35" customWidth="1"/>
    <col min="13312" max="13312" width="11.42578125" style="35" customWidth="1"/>
    <col min="13313" max="13313" width="11.7109375" style="35" customWidth="1"/>
    <col min="13314" max="13314" width="10.28515625" style="35" customWidth="1"/>
    <col min="13315" max="13315" width="10.7109375" style="35" customWidth="1"/>
    <col min="13316" max="13316" width="10.5703125" style="35" customWidth="1"/>
    <col min="13317" max="13317" width="8.7109375" style="35" customWidth="1"/>
    <col min="13318" max="13326" width="4.5703125" style="35" customWidth="1"/>
    <col min="13327" max="13562" width="11.42578125" style="35"/>
    <col min="13563" max="13563" width="24.28515625" style="35" customWidth="1"/>
    <col min="13564" max="13564" width="11.42578125" style="35" customWidth="1"/>
    <col min="13565" max="13565" width="1.5703125" style="35" customWidth="1"/>
    <col min="13566" max="13566" width="10.7109375" style="35" customWidth="1"/>
    <col min="13567" max="13567" width="1.5703125" style="35" customWidth="1"/>
    <col min="13568" max="13568" width="11.42578125" style="35" customWidth="1"/>
    <col min="13569" max="13569" width="11.7109375" style="35" customWidth="1"/>
    <col min="13570" max="13570" width="10.28515625" style="35" customWidth="1"/>
    <col min="13571" max="13571" width="10.7109375" style="35" customWidth="1"/>
    <col min="13572" max="13572" width="10.5703125" style="35" customWidth="1"/>
    <col min="13573" max="13573" width="8.7109375" style="35" customWidth="1"/>
    <col min="13574" max="13582" width="4.5703125" style="35" customWidth="1"/>
    <col min="13583" max="13818" width="11.42578125" style="35"/>
    <col min="13819" max="13819" width="24.28515625" style="35" customWidth="1"/>
    <col min="13820" max="13820" width="11.42578125" style="35" customWidth="1"/>
    <col min="13821" max="13821" width="1.5703125" style="35" customWidth="1"/>
    <col min="13822" max="13822" width="10.7109375" style="35" customWidth="1"/>
    <col min="13823" max="13823" width="1.5703125" style="35" customWidth="1"/>
    <col min="13824" max="13824" width="11.42578125" style="35" customWidth="1"/>
    <col min="13825" max="13825" width="11.7109375" style="35" customWidth="1"/>
    <col min="13826" max="13826" width="10.28515625" style="35" customWidth="1"/>
    <col min="13827" max="13827" width="10.7109375" style="35" customWidth="1"/>
    <col min="13828" max="13828" width="10.5703125" style="35" customWidth="1"/>
    <col min="13829" max="13829" width="8.7109375" style="35" customWidth="1"/>
    <col min="13830" max="13838" width="4.5703125" style="35" customWidth="1"/>
    <col min="13839" max="14074" width="11.42578125" style="35"/>
    <col min="14075" max="14075" width="24.28515625" style="35" customWidth="1"/>
    <col min="14076" max="14076" width="11.42578125" style="35" customWidth="1"/>
    <col min="14077" max="14077" width="1.5703125" style="35" customWidth="1"/>
    <col min="14078" max="14078" width="10.7109375" style="35" customWidth="1"/>
    <col min="14079" max="14079" width="1.5703125" style="35" customWidth="1"/>
    <col min="14080" max="14080" width="11.42578125" style="35" customWidth="1"/>
    <col min="14081" max="14081" width="11.7109375" style="35" customWidth="1"/>
    <col min="14082" max="14082" width="10.28515625" style="35" customWidth="1"/>
    <col min="14083" max="14083" width="10.7109375" style="35" customWidth="1"/>
    <col min="14084" max="14084" width="10.5703125" style="35" customWidth="1"/>
    <col min="14085" max="14085" width="8.7109375" style="35" customWidth="1"/>
    <col min="14086" max="14094" width="4.5703125" style="35" customWidth="1"/>
    <col min="14095" max="14330" width="11.42578125" style="35"/>
    <col min="14331" max="14331" width="24.28515625" style="35" customWidth="1"/>
    <col min="14332" max="14332" width="11.42578125" style="35" customWidth="1"/>
    <col min="14333" max="14333" width="1.5703125" style="35" customWidth="1"/>
    <col min="14334" max="14334" width="10.7109375" style="35" customWidth="1"/>
    <col min="14335" max="14335" width="1.5703125" style="35" customWidth="1"/>
    <col min="14336" max="14336" width="11.42578125" style="35" customWidth="1"/>
    <col min="14337" max="14337" width="11.7109375" style="35" customWidth="1"/>
    <col min="14338" max="14338" width="10.28515625" style="35" customWidth="1"/>
    <col min="14339" max="14339" width="10.7109375" style="35" customWidth="1"/>
    <col min="14340" max="14340" width="10.5703125" style="35" customWidth="1"/>
    <col min="14341" max="14341" width="8.7109375" style="35" customWidth="1"/>
    <col min="14342" max="14350" width="4.5703125" style="35" customWidth="1"/>
    <col min="14351" max="14586" width="11.42578125" style="35"/>
    <col min="14587" max="14587" width="24.28515625" style="35" customWidth="1"/>
    <col min="14588" max="14588" width="11.42578125" style="35" customWidth="1"/>
    <col min="14589" max="14589" width="1.5703125" style="35" customWidth="1"/>
    <col min="14590" max="14590" width="10.7109375" style="35" customWidth="1"/>
    <col min="14591" max="14591" width="1.5703125" style="35" customWidth="1"/>
    <col min="14592" max="14592" width="11.42578125" style="35" customWidth="1"/>
    <col min="14593" max="14593" width="11.7109375" style="35" customWidth="1"/>
    <col min="14594" max="14594" width="10.28515625" style="35" customWidth="1"/>
    <col min="14595" max="14595" width="10.7109375" style="35" customWidth="1"/>
    <col min="14596" max="14596" width="10.5703125" style="35" customWidth="1"/>
    <col min="14597" max="14597" width="8.7109375" style="35" customWidth="1"/>
    <col min="14598" max="14606" width="4.5703125" style="35" customWidth="1"/>
    <col min="14607" max="14842" width="11.42578125" style="35"/>
    <col min="14843" max="14843" width="24.28515625" style="35" customWidth="1"/>
    <col min="14844" max="14844" width="11.42578125" style="35" customWidth="1"/>
    <col min="14845" max="14845" width="1.5703125" style="35" customWidth="1"/>
    <col min="14846" max="14846" width="10.7109375" style="35" customWidth="1"/>
    <col min="14847" max="14847" width="1.5703125" style="35" customWidth="1"/>
    <col min="14848" max="14848" width="11.42578125" style="35" customWidth="1"/>
    <col min="14849" max="14849" width="11.7109375" style="35" customWidth="1"/>
    <col min="14850" max="14850" width="10.28515625" style="35" customWidth="1"/>
    <col min="14851" max="14851" width="10.7109375" style="35" customWidth="1"/>
    <col min="14852" max="14852" width="10.5703125" style="35" customWidth="1"/>
    <col min="14853" max="14853" width="8.7109375" style="35" customWidth="1"/>
    <col min="14854" max="14862" width="4.5703125" style="35" customWidth="1"/>
    <col min="14863" max="15098" width="11.42578125" style="35"/>
    <col min="15099" max="15099" width="24.28515625" style="35" customWidth="1"/>
    <col min="15100" max="15100" width="11.42578125" style="35" customWidth="1"/>
    <col min="15101" max="15101" width="1.5703125" style="35" customWidth="1"/>
    <col min="15102" max="15102" width="10.7109375" style="35" customWidth="1"/>
    <col min="15103" max="15103" width="1.5703125" style="35" customWidth="1"/>
    <col min="15104" max="15104" width="11.42578125" style="35" customWidth="1"/>
    <col min="15105" max="15105" width="11.7109375" style="35" customWidth="1"/>
    <col min="15106" max="15106" width="10.28515625" style="35" customWidth="1"/>
    <col min="15107" max="15107" width="10.7109375" style="35" customWidth="1"/>
    <col min="15108" max="15108" width="10.5703125" style="35" customWidth="1"/>
    <col min="15109" max="15109" width="8.7109375" style="35" customWidth="1"/>
    <col min="15110" max="15118" width="4.5703125" style="35" customWidth="1"/>
    <col min="15119" max="15354" width="11.42578125" style="35"/>
    <col min="15355" max="15355" width="24.28515625" style="35" customWidth="1"/>
    <col min="15356" max="15356" width="11.42578125" style="35" customWidth="1"/>
    <col min="15357" max="15357" width="1.5703125" style="35" customWidth="1"/>
    <col min="15358" max="15358" width="10.7109375" style="35" customWidth="1"/>
    <col min="15359" max="15359" width="1.5703125" style="35" customWidth="1"/>
    <col min="15360" max="15360" width="11.42578125" style="35" customWidth="1"/>
    <col min="15361" max="15361" width="11.7109375" style="35" customWidth="1"/>
    <col min="15362" max="15362" width="10.28515625" style="35" customWidth="1"/>
    <col min="15363" max="15363" width="10.7109375" style="35" customWidth="1"/>
    <col min="15364" max="15364" width="10.5703125" style="35" customWidth="1"/>
    <col min="15365" max="15365" width="8.7109375" style="35" customWidth="1"/>
    <col min="15366" max="15374" width="4.5703125" style="35" customWidth="1"/>
    <col min="15375" max="15610" width="11.42578125" style="35"/>
    <col min="15611" max="15611" width="24.28515625" style="35" customWidth="1"/>
    <col min="15612" max="15612" width="11.42578125" style="35" customWidth="1"/>
    <col min="15613" max="15613" width="1.5703125" style="35" customWidth="1"/>
    <col min="15614" max="15614" width="10.7109375" style="35" customWidth="1"/>
    <col min="15615" max="15615" width="1.5703125" style="35" customWidth="1"/>
    <col min="15616" max="15616" width="11.42578125" style="35" customWidth="1"/>
    <col min="15617" max="15617" width="11.7109375" style="35" customWidth="1"/>
    <col min="15618" max="15618" width="10.28515625" style="35" customWidth="1"/>
    <col min="15619" max="15619" width="10.7109375" style="35" customWidth="1"/>
    <col min="15620" max="15620" width="10.5703125" style="35" customWidth="1"/>
    <col min="15621" max="15621" width="8.7109375" style="35" customWidth="1"/>
    <col min="15622" max="15630" width="4.5703125" style="35" customWidth="1"/>
    <col min="15631" max="15866" width="11.42578125" style="35"/>
    <col min="15867" max="15867" width="24.28515625" style="35" customWidth="1"/>
    <col min="15868" max="15868" width="11.42578125" style="35" customWidth="1"/>
    <col min="15869" max="15869" width="1.5703125" style="35" customWidth="1"/>
    <col min="15870" max="15870" width="10.7109375" style="35" customWidth="1"/>
    <col min="15871" max="15871" width="1.5703125" style="35" customWidth="1"/>
    <col min="15872" max="15872" width="11.42578125" style="35" customWidth="1"/>
    <col min="15873" max="15873" width="11.7109375" style="35" customWidth="1"/>
    <col min="15874" max="15874" width="10.28515625" style="35" customWidth="1"/>
    <col min="15875" max="15875" width="10.7109375" style="35" customWidth="1"/>
    <col min="15876" max="15876" width="10.5703125" style="35" customWidth="1"/>
    <col min="15877" max="15877" width="8.7109375" style="35" customWidth="1"/>
    <col min="15878" max="15886" width="4.5703125" style="35" customWidth="1"/>
    <col min="15887" max="16122" width="11.42578125" style="35"/>
    <col min="16123" max="16123" width="24.28515625" style="35" customWidth="1"/>
    <col min="16124" max="16124" width="11.42578125" style="35" customWidth="1"/>
    <col min="16125" max="16125" width="1.5703125" style="35" customWidth="1"/>
    <col min="16126" max="16126" width="10.7109375" style="35" customWidth="1"/>
    <col min="16127" max="16127" width="1.5703125" style="35" customWidth="1"/>
    <col min="16128" max="16128" width="11.42578125" style="35" customWidth="1"/>
    <col min="16129" max="16129" width="11.7109375" style="35" customWidth="1"/>
    <col min="16130" max="16130" width="10.28515625" style="35" customWidth="1"/>
    <col min="16131" max="16131" width="10.7109375" style="35" customWidth="1"/>
    <col min="16132" max="16132" width="10.5703125" style="35" customWidth="1"/>
    <col min="16133" max="16133" width="8.7109375" style="35" customWidth="1"/>
    <col min="16134" max="16142" width="4.5703125" style="35" customWidth="1"/>
    <col min="16143" max="16384" width="11.42578125" style="35"/>
  </cols>
  <sheetData>
    <row r="1" spans="1:12" s="3" customFormat="1" ht="12.75">
      <c r="A1" s="1" t="str">
        <f>+'[29]Vancouver Consolidated IS'!A1</f>
        <v>Waste Connections of Washington, G-253</v>
      </c>
      <c r="B1" s="2"/>
      <c r="C1" s="2"/>
      <c r="E1" s="4" t="s">
        <v>0</v>
      </c>
      <c r="F1" s="5"/>
    </row>
    <row r="2" spans="1:12" s="3" customFormat="1" ht="15">
      <c r="A2" s="6" t="str">
        <f>+'[29]Vancouver Consolidated IS'!A3</f>
        <v>Test Period Ending 9-30-2017</v>
      </c>
      <c r="B2" s="2"/>
      <c r="C2" s="2"/>
      <c r="E2" s="4" t="s">
        <v>1</v>
      </c>
      <c r="F2" s="5"/>
      <c r="G2" s="55">
        <f>+J5</f>
        <v>2.7080126030906548E-3</v>
      </c>
      <c r="J2" s="77">
        <v>2.5000000000000001E-3</v>
      </c>
      <c r="K2" s="76" t="s">
        <v>170</v>
      </c>
    </row>
    <row r="3" spans="1:12" s="3" customFormat="1" ht="15">
      <c r="B3" s="7"/>
      <c r="C3" s="7"/>
      <c r="E3" s="4"/>
      <c r="F3" s="5"/>
      <c r="G3" s="8"/>
      <c r="J3" s="78">
        <f>1-J2</f>
        <v>0.99750000000000005</v>
      </c>
      <c r="K3" s="76" t="s">
        <v>171</v>
      </c>
    </row>
    <row r="4" spans="1:12" s="3" customFormat="1" ht="30">
      <c r="A4" s="9"/>
      <c r="B4" s="10"/>
      <c r="C4" s="10"/>
      <c r="E4" s="4"/>
      <c r="F4" s="5"/>
      <c r="G4" s="8"/>
      <c r="J4" s="75">
        <f>+J2/J3</f>
        <v>2.5062656641604009E-3</v>
      </c>
      <c r="K4" s="74" t="s">
        <v>172</v>
      </c>
    </row>
    <row r="5" spans="1:12" s="3" customFormat="1" ht="30">
      <c r="A5" s="9"/>
      <c r="B5" s="10"/>
      <c r="C5" s="10"/>
      <c r="E5" s="11"/>
      <c r="F5" s="5"/>
      <c r="J5" s="73">
        <f>+J4/92.55%</f>
        <v>2.7080126030906548E-3</v>
      </c>
      <c r="K5" s="74" t="s">
        <v>173</v>
      </c>
      <c r="L5" s="72" t="s">
        <v>174</v>
      </c>
    </row>
    <row r="6" spans="1:12" s="3" customFormat="1" ht="12.75">
      <c r="A6" s="12"/>
      <c r="B6" s="13">
        <v>41955</v>
      </c>
      <c r="C6" s="13"/>
      <c r="D6" s="14"/>
      <c r="E6" s="71"/>
      <c r="F6" s="70"/>
      <c r="G6" s="69"/>
    </row>
    <row r="7" spans="1:12" s="3" customFormat="1" ht="12.75">
      <c r="A7" s="12"/>
      <c r="B7" s="13" t="s">
        <v>2</v>
      </c>
      <c r="C7" s="13"/>
      <c r="D7" s="14"/>
      <c r="E7" s="69" t="s">
        <v>3</v>
      </c>
      <c r="F7" s="70"/>
      <c r="G7" s="69" t="s">
        <v>3</v>
      </c>
    </row>
    <row r="8" spans="1:12" s="3" customFormat="1" ht="12.75">
      <c r="A8" s="15"/>
      <c r="B8" s="16" t="s">
        <v>4</v>
      </c>
      <c r="C8" s="16"/>
      <c r="D8" s="14"/>
      <c r="E8" s="69" t="s">
        <v>5</v>
      </c>
      <c r="F8" s="69"/>
      <c r="G8" s="68">
        <v>43009</v>
      </c>
    </row>
    <row r="9" spans="1:12" s="3" customFormat="1" ht="12.75">
      <c r="A9" s="17"/>
      <c r="B9" s="16" t="s">
        <v>6</v>
      </c>
      <c r="C9" s="16"/>
      <c r="D9" s="14"/>
      <c r="E9" s="69" t="s">
        <v>7</v>
      </c>
      <c r="F9" s="69"/>
      <c r="G9" s="69" t="s">
        <v>6</v>
      </c>
    </row>
    <row r="10" spans="1:12" s="3" customFormat="1" ht="12.75">
      <c r="A10" s="18" t="s">
        <v>8</v>
      </c>
      <c r="B10" s="19"/>
      <c r="C10" s="19"/>
      <c r="D10" s="20"/>
      <c r="E10" s="67"/>
      <c r="F10" s="66"/>
      <c r="G10" s="65"/>
    </row>
    <row r="11" spans="1:12" s="3" customFormat="1" ht="12.75">
      <c r="A11" s="22" t="s">
        <v>9</v>
      </c>
      <c r="B11" s="23">
        <v>25</v>
      </c>
      <c r="C11" s="23"/>
      <c r="D11" s="4"/>
      <c r="E11" s="64">
        <f>B11*$G$2</f>
        <v>6.7700315077266371E-2</v>
      </c>
      <c r="F11" s="66"/>
      <c r="G11" s="65">
        <f>B11+E11</f>
        <v>25.067700315077268</v>
      </c>
      <c r="H11" s="3" t="s">
        <v>176</v>
      </c>
      <c r="I11" s="170" t="s">
        <v>175</v>
      </c>
    </row>
    <row r="12" spans="1:12" s="3" customFormat="1" ht="12.75">
      <c r="A12" s="24"/>
      <c r="B12" s="25"/>
      <c r="C12" s="25"/>
      <c r="D12" s="4"/>
      <c r="E12" s="67"/>
      <c r="F12" s="66"/>
      <c r="G12" s="65"/>
    </row>
    <row r="13" spans="1:12" s="3" customFormat="1" ht="12.75">
      <c r="A13" s="18" t="s">
        <v>10</v>
      </c>
      <c r="B13" s="26"/>
      <c r="C13" s="26"/>
      <c r="D13" s="20"/>
      <c r="E13" s="67"/>
      <c r="F13" s="66"/>
      <c r="G13" s="65"/>
    </row>
    <row r="14" spans="1:12" s="3" customFormat="1" ht="12.75">
      <c r="A14" s="22" t="s">
        <v>11</v>
      </c>
      <c r="B14" s="23">
        <v>10.199999999999999</v>
      </c>
      <c r="C14" s="23"/>
      <c r="D14" s="4"/>
      <c r="E14" s="64">
        <f>B14*$G$2</f>
        <v>2.7621728551524678E-2</v>
      </c>
      <c r="F14" s="66"/>
      <c r="G14" s="65">
        <f>B14+E14</f>
        <v>10.227621728551524</v>
      </c>
      <c r="H14" s="3" t="s">
        <v>176</v>
      </c>
      <c r="I14" s="170" t="s">
        <v>175</v>
      </c>
    </row>
    <row r="15" spans="1:12" s="3" customFormat="1" ht="12.75">
      <c r="A15" s="24"/>
      <c r="B15" s="25"/>
      <c r="C15" s="25"/>
      <c r="D15" s="4"/>
      <c r="E15" s="67"/>
      <c r="F15" s="66"/>
      <c r="G15" s="65"/>
    </row>
    <row r="16" spans="1:12" s="3" customFormat="1" ht="12.75">
      <c r="A16" s="18" t="s">
        <v>12</v>
      </c>
      <c r="B16" s="26"/>
      <c r="C16" s="26"/>
      <c r="D16" s="20"/>
      <c r="E16" s="67"/>
      <c r="F16" s="66"/>
      <c r="G16" s="65"/>
    </row>
    <row r="17" spans="1:9" s="3" customFormat="1" ht="12.75">
      <c r="A17" s="22" t="s">
        <v>13</v>
      </c>
      <c r="B17" s="23">
        <v>32.020000000000003</v>
      </c>
      <c r="C17" s="23"/>
      <c r="D17" s="4"/>
      <c r="E17" s="64">
        <f>B17*$G$2</f>
        <v>8.671056355096278E-2</v>
      </c>
      <c r="F17" s="66"/>
      <c r="G17" s="65">
        <f>B17+E17</f>
        <v>32.106710563550969</v>
      </c>
      <c r="H17" s="3" t="s">
        <v>176</v>
      </c>
      <c r="I17" s="170" t="s">
        <v>175</v>
      </c>
    </row>
    <row r="18" spans="1:9" s="3" customFormat="1" ht="12.75">
      <c r="A18" s="24"/>
      <c r="B18" s="25"/>
      <c r="C18" s="25"/>
      <c r="D18" s="4"/>
      <c r="E18" s="67"/>
      <c r="F18" s="66"/>
      <c r="G18" s="65"/>
    </row>
    <row r="19" spans="1:9" s="3" customFormat="1" ht="12.75">
      <c r="A19" s="18" t="s">
        <v>14</v>
      </c>
      <c r="B19" s="19"/>
      <c r="C19" s="19"/>
      <c r="D19" s="20"/>
      <c r="E19" s="67"/>
      <c r="F19" s="66"/>
      <c r="G19" s="65"/>
    </row>
    <row r="20" spans="1:9" s="3" customFormat="1" ht="12.75">
      <c r="A20" s="3" t="s">
        <v>15</v>
      </c>
      <c r="B20" s="23">
        <v>4.84</v>
      </c>
      <c r="C20" s="23"/>
      <c r="D20" s="27"/>
      <c r="E20" s="64">
        <f>B20*$G$2</f>
        <v>1.3106780998958768E-2</v>
      </c>
      <c r="F20" s="64"/>
      <c r="G20" s="65">
        <f>B20+E20</f>
        <v>4.8531067809989583</v>
      </c>
      <c r="H20" s="3" t="s">
        <v>176</v>
      </c>
      <c r="I20" s="170"/>
    </row>
    <row r="21" spans="1:9" s="3" customFormat="1" ht="12.75">
      <c r="B21" s="23"/>
      <c r="C21" s="23"/>
      <c r="D21" s="27"/>
      <c r="E21" s="64"/>
      <c r="F21" s="64"/>
      <c r="G21" s="65"/>
    </row>
    <row r="22" spans="1:9" s="3" customFormat="1" ht="12.75">
      <c r="A22" s="18" t="s">
        <v>16</v>
      </c>
      <c r="B22" s="26"/>
      <c r="C22" s="26"/>
      <c r="D22" s="28"/>
      <c r="E22" s="64"/>
      <c r="F22" s="64"/>
      <c r="G22" s="65"/>
    </row>
    <row r="23" spans="1:9" s="3" customFormat="1" ht="12.75">
      <c r="A23" s="3" t="s">
        <v>17</v>
      </c>
      <c r="B23" s="23">
        <v>56.09</v>
      </c>
      <c r="C23" s="23"/>
      <c r="D23" s="27"/>
      <c r="E23" s="64">
        <f>B23*$G$2</f>
        <v>0.15189242690735483</v>
      </c>
      <c r="F23" s="64"/>
      <c r="G23" s="65">
        <f t="shared" ref="G23:G24" si="0">B23+E23</f>
        <v>56.241892426907356</v>
      </c>
      <c r="H23" s="3" t="s">
        <v>176</v>
      </c>
      <c r="I23" s="170" t="s">
        <v>175</v>
      </c>
    </row>
    <row r="24" spans="1:9" s="3" customFormat="1" ht="12.75">
      <c r="A24" s="3" t="s">
        <v>18</v>
      </c>
      <c r="B24" s="23">
        <v>224.36</v>
      </c>
      <c r="C24" s="23"/>
      <c r="D24" s="27"/>
      <c r="E24" s="64">
        <f>B24*$G$2</f>
        <v>0.60756970762941931</v>
      </c>
      <c r="F24" s="64"/>
      <c r="G24" s="65">
        <f t="shared" si="0"/>
        <v>224.96756970762942</v>
      </c>
      <c r="H24" s="3" t="s">
        <v>176</v>
      </c>
      <c r="I24" s="170" t="s">
        <v>175</v>
      </c>
    </row>
    <row r="25" spans="1:9" s="3" customFormat="1" ht="12.75">
      <c r="A25" s="4"/>
      <c r="B25" s="23"/>
      <c r="C25" s="23"/>
      <c r="D25" s="27"/>
      <c r="E25" s="64"/>
      <c r="F25" s="64"/>
      <c r="G25" s="65"/>
    </row>
    <row r="26" spans="1:9" s="3" customFormat="1" ht="12.75">
      <c r="A26" s="18" t="s">
        <v>19</v>
      </c>
      <c r="B26" s="26"/>
      <c r="C26" s="26"/>
      <c r="D26" s="28"/>
      <c r="E26" s="64"/>
      <c r="F26" s="64"/>
      <c r="G26" s="65"/>
    </row>
    <row r="27" spans="1:9" s="4" customFormat="1" ht="12.75">
      <c r="A27" s="4" t="s">
        <v>20</v>
      </c>
      <c r="B27" s="29"/>
      <c r="C27" s="29"/>
      <c r="D27" s="30"/>
      <c r="E27" s="67"/>
      <c r="F27" s="67"/>
      <c r="G27" s="63"/>
    </row>
    <row r="28" spans="1:9" s="3" customFormat="1" ht="12.75">
      <c r="A28" s="3" t="s">
        <v>21</v>
      </c>
      <c r="B28" s="23">
        <v>10.71</v>
      </c>
      <c r="C28" s="23"/>
      <c r="D28" s="27"/>
      <c r="E28" s="64">
        <f>B28*$G$2</f>
        <v>2.9002814979100913E-2</v>
      </c>
      <c r="F28" s="64"/>
      <c r="G28" s="65">
        <f t="shared" ref="G28:G31" si="1">B28+E28</f>
        <v>10.739002814979102</v>
      </c>
      <c r="H28" s="3" t="s">
        <v>176</v>
      </c>
      <c r="I28" s="170" t="s">
        <v>175</v>
      </c>
    </row>
    <row r="29" spans="1:9" s="3" customFormat="1" ht="12.75">
      <c r="A29" s="3" t="s">
        <v>22</v>
      </c>
      <c r="B29" s="23">
        <v>68.92</v>
      </c>
      <c r="C29" s="23"/>
      <c r="D29" s="27"/>
      <c r="E29" s="64">
        <f>B29*$G$2</f>
        <v>0.18663622860500792</v>
      </c>
      <c r="F29" s="64"/>
      <c r="G29" s="65">
        <f t="shared" si="1"/>
        <v>69.106636228605012</v>
      </c>
      <c r="H29" s="3" t="s">
        <v>176</v>
      </c>
      <c r="I29" s="170" t="s">
        <v>175</v>
      </c>
    </row>
    <row r="30" spans="1:9" s="3" customFormat="1" ht="12.75">
      <c r="A30" s="3" t="s">
        <v>23</v>
      </c>
      <c r="B30" s="23">
        <v>32.020000000000003</v>
      </c>
      <c r="C30" s="23"/>
      <c r="D30" s="27"/>
      <c r="E30" s="64">
        <f>B30*$G$2</f>
        <v>8.671056355096278E-2</v>
      </c>
      <c r="F30" s="64"/>
      <c r="G30" s="65">
        <f t="shared" si="1"/>
        <v>32.106710563550969</v>
      </c>
      <c r="H30" s="3" t="s">
        <v>176</v>
      </c>
      <c r="I30" s="170" t="s">
        <v>175</v>
      </c>
    </row>
    <row r="31" spans="1:9" s="3" customFormat="1" ht="12.75">
      <c r="A31" s="3" t="s">
        <v>24</v>
      </c>
      <c r="B31" s="23">
        <v>9.43</v>
      </c>
      <c r="C31" s="23"/>
      <c r="D31" s="27"/>
      <c r="E31" s="64">
        <f>B31*$G$2</f>
        <v>2.5536558847144872E-2</v>
      </c>
      <c r="F31" s="64"/>
      <c r="G31" s="65">
        <f t="shared" si="1"/>
        <v>9.4555365588471449</v>
      </c>
      <c r="H31" s="3" t="s">
        <v>176</v>
      </c>
      <c r="I31" s="170" t="s">
        <v>175</v>
      </c>
    </row>
    <row r="32" spans="1:9" s="3" customFormat="1" ht="12.75">
      <c r="B32" s="23"/>
      <c r="C32" s="23"/>
      <c r="D32" s="27"/>
      <c r="E32" s="64"/>
      <c r="F32" s="64"/>
      <c r="G32" s="65"/>
    </row>
    <row r="33" spans="1:9" s="3" customFormat="1" ht="12.75">
      <c r="A33" s="18" t="s">
        <v>25</v>
      </c>
      <c r="B33" s="26"/>
      <c r="C33" s="26"/>
      <c r="D33" s="28"/>
      <c r="E33" s="64"/>
      <c r="F33" s="64"/>
      <c r="G33" s="65"/>
    </row>
    <row r="34" spans="1:9" s="4" customFormat="1" ht="12.75">
      <c r="A34" s="4" t="s">
        <v>26</v>
      </c>
      <c r="B34" s="29"/>
      <c r="C34" s="29"/>
      <c r="D34" s="30"/>
      <c r="E34" s="67"/>
      <c r="F34" s="67"/>
      <c r="G34" s="63"/>
    </row>
    <row r="35" spans="1:9" s="3" customFormat="1" ht="12.75">
      <c r="A35" s="3" t="s">
        <v>27</v>
      </c>
      <c r="B35" s="23"/>
      <c r="C35" s="23"/>
      <c r="D35" s="27"/>
      <c r="E35" s="64"/>
      <c r="F35" s="64"/>
      <c r="G35" s="65"/>
    </row>
    <row r="36" spans="1:9" s="3" customFormat="1" ht="12.75">
      <c r="A36" s="3" t="s">
        <v>28</v>
      </c>
      <c r="B36" s="23">
        <v>0.32</v>
      </c>
      <c r="C36" s="23"/>
      <c r="D36" s="27"/>
      <c r="E36" s="64">
        <f>B36*$G$2</f>
        <v>8.6656403298900953E-4</v>
      </c>
      <c r="F36" s="64"/>
      <c r="G36" s="65">
        <f t="shared" ref="G36:G37" si="2">B36+E36</f>
        <v>0.32086656403298902</v>
      </c>
      <c r="H36" s="3" t="s">
        <v>176</v>
      </c>
      <c r="I36" s="171" t="s">
        <v>691</v>
      </c>
    </row>
    <row r="37" spans="1:9" s="3" customFormat="1" ht="12.75">
      <c r="A37" s="3" t="s">
        <v>29</v>
      </c>
      <c r="B37" s="23">
        <v>0.32</v>
      </c>
      <c r="C37" s="23"/>
      <c r="D37" s="27"/>
      <c r="E37" s="64">
        <f>B37*$G$2</f>
        <v>8.6656403298900953E-4</v>
      </c>
      <c r="F37" s="64"/>
      <c r="G37" s="65">
        <f t="shared" si="2"/>
        <v>0.32086656403298902</v>
      </c>
      <c r="H37" s="3" t="s">
        <v>176</v>
      </c>
      <c r="I37" s="171" t="s">
        <v>691</v>
      </c>
    </row>
    <row r="38" spans="1:9" s="3" customFormat="1" ht="12.75">
      <c r="B38" s="23"/>
      <c r="C38" s="23"/>
      <c r="D38" s="27"/>
      <c r="E38" s="64"/>
      <c r="F38" s="64"/>
      <c r="G38" s="65"/>
    </row>
    <row r="39" spans="1:9" s="4" customFormat="1" ht="12.75">
      <c r="A39" s="4" t="s">
        <v>30</v>
      </c>
      <c r="B39" s="29"/>
      <c r="C39" s="29"/>
      <c r="D39" s="30"/>
      <c r="E39" s="62"/>
      <c r="F39" s="67"/>
      <c r="G39" s="63"/>
    </row>
    <row r="40" spans="1:9" s="3" customFormat="1" ht="12.75">
      <c r="A40" s="3" t="s">
        <v>28</v>
      </c>
      <c r="B40" s="23">
        <v>0.32</v>
      </c>
      <c r="C40" s="23"/>
      <c r="D40" s="27"/>
      <c r="E40" s="64">
        <f>B40*$G$2</f>
        <v>8.6656403298900953E-4</v>
      </c>
      <c r="F40" s="64"/>
      <c r="G40" s="65">
        <f t="shared" ref="G40:G41" si="3">B40+E40</f>
        <v>0.32086656403298902</v>
      </c>
      <c r="H40" s="3" t="s">
        <v>176</v>
      </c>
      <c r="I40" s="171" t="s">
        <v>691</v>
      </c>
    </row>
    <row r="41" spans="1:9" s="3" customFormat="1" ht="12.75">
      <c r="A41" s="3" t="s">
        <v>29</v>
      </c>
      <c r="B41" s="23">
        <v>0.32</v>
      </c>
      <c r="C41" s="23"/>
      <c r="D41" s="27"/>
      <c r="E41" s="64">
        <f>B41*$G$2</f>
        <v>8.6656403298900953E-4</v>
      </c>
      <c r="F41" s="64"/>
      <c r="G41" s="65">
        <f t="shared" si="3"/>
        <v>0.32086656403298902</v>
      </c>
      <c r="H41" s="3" t="s">
        <v>176</v>
      </c>
      <c r="I41" s="171" t="s">
        <v>691</v>
      </c>
    </row>
    <row r="42" spans="1:9" s="3" customFormat="1" ht="12.75">
      <c r="B42" s="23"/>
      <c r="C42" s="23"/>
      <c r="D42" s="27"/>
      <c r="E42" s="64"/>
      <c r="F42" s="64"/>
      <c r="G42" s="65"/>
    </row>
    <row r="43" spans="1:9" s="4" customFormat="1" ht="12.75">
      <c r="A43" s="4" t="s">
        <v>31</v>
      </c>
      <c r="B43" s="29"/>
      <c r="C43" s="29"/>
      <c r="D43" s="30"/>
      <c r="E43" s="67"/>
      <c r="F43" s="67"/>
      <c r="G43" s="63"/>
    </row>
    <row r="44" spans="1:9" s="3" customFormat="1" ht="12.75">
      <c r="A44" s="3" t="s">
        <v>32</v>
      </c>
      <c r="B44" s="23">
        <v>1.76</v>
      </c>
      <c r="C44" s="23"/>
      <c r="D44" s="27"/>
      <c r="E44" s="64">
        <f>B44*$G$2</f>
        <v>4.7661021814395521E-3</v>
      </c>
      <c r="F44" s="64"/>
      <c r="G44" s="65">
        <f t="shared" ref="G44:G46" si="4">B44+E44</f>
        <v>1.7647661021814396</v>
      </c>
      <c r="H44" s="3" t="s">
        <v>176</v>
      </c>
      <c r="I44" s="171" t="s">
        <v>691</v>
      </c>
    </row>
    <row r="45" spans="1:9" s="3" customFormat="1" ht="12.75">
      <c r="A45" s="3" t="s">
        <v>33</v>
      </c>
      <c r="B45" s="23">
        <v>1.76</v>
      </c>
      <c r="C45" s="23"/>
      <c r="D45" s="27"/>
      <c r="E45" s="64">
        <f>B45*$G$2</f>
        <v>4.7661021814395521E-3</v>
      </c>
      <c r="F45" s="64"/>
      <c r="G45" s="65">
        <f t="shared" si="4"/>
        <v>1.7647661021814396</v>
      </c>
      <c r="H45" s="3" t="s">
        <v>176</v>
      </c>
      <c r="I45" s="171" t="s">
        <v>691</v>
      </c>
    </row>
    <row r="46" spans="1:9" s="3" customFormat="1" ht="12.75">
      <c r="A46" s="3" t="s">
        <v>34</v>
      </c>
      <c r="B46" s="23">
        <v>1.76</v>
      </c>
      <c r="C46" s="23"/>
      <c r="D46" s="27"/>
      <c r="E46" s="64">
        <f>B46*$G$2</f>
        <v>4.7661021814395521E-3</v>
      </c>
      <c r="F46" s="64"/>
      <c r="G46" s="65">
        <f t="shared" si="4"/>
        <v>1.7647661021814396</v>
      </c>
      <c r="H46" s="3" t="s">
        <v>176</v>
      </c>
      <c r="I46" s="171" t="s">
        <v>691</v>
      </c>
    </row>
    <row r="47" spans="1:9" s="3" customFormat="1" ht="12.75">
      <c r="B47" s="23"/>
      <c r="C47" s="23"/>
      <c r="D47" s="27"/>
      <c r="E47" s="64"/>
      <c r="F47" s="64"/>
      <c r="G47" s="65"/>
    </row>
    <row r="48" spans="1:9" s="4" customFormat="1" ht="12.75">
      <c r="A48" s="4" t="s">
        <v>30</v>
      </c>
      <c r="B48" s="29"/>
      <c r="C48" s="29"/>
      <c r="D48" s="30"/>
      <c r="E48" s="67"/>
      <c r="F48" s="67"/>
      <c r="G48" s="63"/>
    </row>
    <row r="49" spans="1:9" s="3" customFormat="1" ht="12.75">
      <c r="A49" s="3" t="s">
        <v>32</v>
      </c>
      <c r="B49" s="23">
        <v>1.76</v>
      </c>
      <c r="C49" s="23"/>
      <c r="D49" s="27"/>
      <c r="E49" s="64">
        <f>B49*$G$2</f>
        <v>4.7661021814395521E-3</v>
      </c>
      <c r="F49" s="64"/>
      <c r="G49" s="65">
        <f t="shared" ref="G49:G51" si="5">B49+E49</f>
        <v>1.7647661021814396</v>
      </c>
      <c r="H49" s="171" t="s">
        <v>176</v>
      </c>
      <c r="I49" s="171" t="s">
        <v>691</v>
      </c>
    </row>
    <row r="50" spans="1:9" s="3" customFormat="1" ht="12.75">
      <c r="A50" s="3" t="s">
        <v>33</v>
      </c>
      <c r="B50" s="23">
        <v>1.76</v>
      </c>
      <c r="C50" s="23"/>
      <c r="D50" s="27"/>
      <c r="E50" s="64">
        <f>B50*$G$2</f>
        <v>4.7661021814395521E-3</v>
      </c>
      <c r="F50" s="64"/>
      <c r="G50" s="65">
        <f t="shared" si="5"/>
        <v>1.7647661021814396</v>
      </c>
      <c r="H50" s="171" t="s">
        <v>176</v>
      </c>
      <c r="I50" s="171" t="s">
        <v>691</v>
      </c>
    </row>
    <row r="51" spans="1:9" s="3" customFormat="1" ht="12.75">
      <c r="A51" s="3" t="s">
        <v>34</v>
      </c>
      <c r="B51" s="23">
        <v>1.76</v>
      </c>
      <c r="C51" s="23"/>
      <c r="D51" s="27"/>
      <c r="E51" s="64">
        <f>B51*$G$2</f>
        <v>4.7661021814395521E-3</v>
      </c>
      <c r="F51" s="64"/>
      <c r="G51" s="65">
        <f t="shared" si="5"/>
        <v>1.7647661021814396</v>
      </c>
      <c r="H51" s="171" t="s">
        <v>176</v>
      </c>
      <c r="I51" s="171" t="s">
        <v>691</v>
      </c>
    </row>
    <row r="52" spans="1:9" s="3" customFormat="1" ht="12.75">
      <c r="B52" s="23"/>
      <c r="C52" s="23"/>
      <c r="D52" s="27"/>
      <c r="E52" s="64"/>
      <c r="F52" s="64"/>
      <c r="G52" s="65"/>
    </row>
    <row r="53" spans="1:9" s="3" customFormat="1" ht="12.75">
      <c r="A53" s="18" t="s">
        <v>35</v>
      </c>
      <c r="B53" s="26"/>
      <c r="C53" s="26"/>
      <c r="D53" s="28"/>
      <c r="E53" s="64"/>
      <c r="F53" s="64"/>
      <c r="G53" s="65"/>
    </row>
    <row r="54" spans="1:9" s="3" customFormat="1" ht="12.75">
      <c r="A54" s="3" t="s">
        <v>36</v>
      </c>
      <c r="B54" s="23">
        <v>0.09</v>
      </c>
      <c r="C54" s="23"/>
      <c r="D54" s="27"/>
      <c r="E54" s="64">
        <f>B54*$G$2</f>
        <v>2.4372113427815892E-4</v>
      </c>
      <c r="F54" s="64"/>
      <c r="G54" s="65">
        <f t="shared" ref="G54:G56" si="6">B54+E54</f>
        <v>9.0243721134278157E-2</v>
      </c>
      <c r="H54" s="3" t="s">
        <v>176</v>
      </c>
      <c r="I54" s="170" t="s">
        <v>175</v>
      </c>
    </row>
    <row r="55" spans="1:9" s="3" customFormat="1" ht="12.75">
      <c r="A55" s="3" t="s">
        <v>37</v>
      </c>
      <c r="B55" s="23">
        <v>0.38</v>
      </c>
      <c r="C55" s="23"/>
      <c r="D55" s="27"/>
      <c r="E55" s="64">
        <f>B55*$G$2</f>
        <v>1.0290447891744489E-3</v>
      </c>
      <c r="F55" s="64"/>
      <c r="G55" s="65">
        <f t="shared" si="6"/>
        <v>0.38102904478917443</v>
      </c>
      <c r="H55" s="3" t="s">
        <v>176</v>
      </c>
      <c r="I55" s="170" t="s">
        <v>175</v>
      </c>
    </row>
    <row r="56" spans="1:9" s="3" customFormat="1" ht="12.75">
      <c r="A56" s="3" t="s">
        <v>38</v>
      </c>
      <c r="B56" s="23">
        <v>0.91</v>
      </c>
      <c r="C56" s="23"/>
      <c r="D56" s="27"/>
      <c r="E56" s="64">
        <f>B56*$G$2</f>
        <v>2.4642914688124957E-3</v>
      </c>
      <c r="F56" s="64"/>
      <c r="G56" s="65">
        <f t="shared" si="6"/>
        <v>0.91246429146881247</v>
      </c>
      <c r="H56" s="3" t="s">
        <v>176</v>
      </c>
      <c r="I56" s="170" t="s">
        <v>175</v>
      </c>
    </row>
    <row r="57" spans="1:9" s="3" customFormat="1" ht="12.75">
      <c r="B57" s="23"/>
      <c r="C57" s="23"/>
      <c r="D57" s="27"/>
      <c r="E57" s="64"/>
      <c r="F57" s="64"/>
      <c r="G57" s="65"/>
    </row>
    <row r="58" spans="1:9" s="3" customFormat="1" ht="12.75">
      <c r="A58" s="20" t="s">
        <v>39</v>
      </c>
      <c r="B58" s="26"/>
      <c r="C58" s="26"/>
      <c r="D58" s="28"/>
      <c r="E58" s="64"/>
      <c r="F58" s="64"/>
      <c r="G58" s="65"/>
    </row>
    <row r="59" spans="1:9" s="3" customFormat="1" ht="12.75">
      <c r="A59" s="3" t="s">
        <v>40</v>
      </c>
      <c r="B59" s="2">
        <v>10.68</v>
      </c>
      <c r="C59" s="2"/>
      <c r="E59" s="64">
        <f t="shared" ref="E59:E72" si="7">B59*$G$2</f>
        <v>2.8921574601008193E-2</v>
      </c>
      <c r="F59" s="61"/>
      <c r="G59" s="65">
        <f t="shared" ref="G59:G72" si="8">B59+E59</f>
        <v>10.708921574601009</v>
      </c>
      <c r="H59" s="3" t="s">
        <v>176</v>
      </c>
      <c r="I59" s="170"/>
    </row>
    <row r="60" spans="1:9" s="3" customFormat="1" ht="12.75">
      <c r="A60" s="3" t="s">
        <v>41</v>
      </c>
      <c r="B60" s="2">
        <v>8</v>
      </c>
      <c r="C60" s="2"/>
      <c r="E60" s="64">
        <f t="shared" si="7"/>
        <v>2.1664100824725238E-2</v>
      </c>
      <c r="F60" s="61"/>
      <c r="G60" s="65">
        <f t="shared" si="8"/>
        <v>8.0216641008247258</v>
      </c>
      <c r="H60" s="3" t="s">
        <v>176</v>
      </c>
      <c r="I60" s="170"/>
    </row>
    <row r="61" spans="1:9" s="3" customFormat="1" ht="12.75">
      <c r="A61" s="3" t="s">
        <v>42</v>
      </c>
      <c r="B61" s="2">
        <v>13.68</v>
      </c>
      <c r="C61" s="2"/>
      <c r="E61" s="64">
        <f t="shared" si="7"/>
        <v>3.7045612410280156E-2</v>
      </c>
      <c r="F61" s="61"/>
      <c r="G61" s="65">
        <f t="shared" si="8"/>
        <v>13.71704561241028</v>
      </c>
      <c r="H61" s="3" t="s">
        <v>176</v>
      </c>
      <c r="I61" s="170"/>
    </row>
    <row r="62" spans="1:9" s="3" customFormat="1" ht="12.75">
      <c r="A62" s="3" t="s">
        <v>43</v>
      </c>
      <c r="B62" s="2">
        <v>19.93</v>
      </c>
      <c r="C62" s="2"/>
      <c r="E62" s="64">
        <f t="shared" si="7"/>
        <v>5.3970691179596748E-2</v>
      </c>
      <c r="F62" s="61"/>
      <c r="G62" s="65">
        <f t="shared" si="8"/>
        <v>19.983970691179596</v>
      </c>
      <c r="H62" s="3" t="s">
        <v>176</v>
      </c>
      <c r="I62" s="170"/>
    </row>
    <row r="63" spans="1:9" s="3" customFormat="1" ht="12.75">
      <c r="A63" s="3" t="s">
        <v>44</v>
      </c>
      <c r="B63" s="2">
        <v>29.54</v>
      </c>
      <c r="C63" s="2"/>
      <c r="E63" s="64">
        <f t="shared" si="7"/>
        <v>7.9994692295297945E-2</v>
      </c>
      <c r="F63" s="61"/>
      <c r="G63" s="65">
        <f t="shared" si="8"/>
        <v>29.619994692295297</v>
      </c>
      <c r="H63" s="3" t="s">
        <v>176</v>
      </c>
      <c r="I63" s="170"/>
    </row>
    <row r="64" spans="1:9" s="3" customFormat="1" ht="12.75">
      <c r="A64" s="3" t="s">
        <v>45</v>
      </c>
      <c r="B64" s="2">
        <v>36.729999999999997</v>
      </c>
      <c r="C64" s="2"/>
      <c r="E64" s="64">
        <f t="shared" si="7"/>
        <v>9.946530291151974E-2</v>
      </c>
      <c r="F64" s="61"/>
      <c r="G64" s="65">
        <f t="shared" si="8"/>
        <v>36.829465302911515</v>
      </c>
      <c r="H64" s="3" t="s">
        <v>176</v>
      </c>
      <c r="I64" s="170"/>
    </row>
    <row r="65" spans="1:9" s="3" customFormat="1" ht="12.75">
      <c r="A65" s="3" t="s">
        <v>46</v>
      </c>
      <c r="B65" s="2">
        <v>45.8</v>
      </c>
      <c r="C65" s="2"/>
      <c r="E65" s="64">
        <f t="shared" si="7"/>
        <v>0.12402697722155198</v>
      </c>
      <c r="F65" s="61"/>
      <c r="G65" s="65">
        <f t="shared" si="8"/>
        <v>45.924026977221551</v>
      </c>
      <c r="H65" s="3" t="s">
        <v>176</v>
      </c>
      <c r="I65" s="170"/>
    </row>
    <row r="66" spans="1:9" s="3" customFormat="1" ht="12.75">
      <c r="A66" s="3" t="s">
        <v>47</v>
      </c>
      <c r="B66" s="2">
        <v>54.97</v>
      </c>
      <c r="C66" s="2"/>
      <c r="E66" s="64">
        <f t="shared" si="7"/>
        <v>0.14885945279189328</v>
      </c>
      <c r="F66" s="61"/>
      <c r="G66" s="65">
        <f t="shared" si="8"/>
        <v>55.118859452791895</v>
      </c>
      <c r="H66" s="3" t="s">
        <v>176</v>
      </c>
      <c r="I66" s="170"/>
    </row>
    <row r="67" spans="1:9" s="3" customFormat="1" ht="12.75">
      <c r="A67" s="3" t="s">
        <v>48</v>
      </c>
      <c r="B67" s="2">
        <v>63.7</v>
      </c>
      <c r="C67" s="2"/>
      <c r="E67" s="64">
        <f t="shared" si="7"/>
        <v>0.1725004028168747</v>
      </c>
      <c r="F67" s="61"/>
      <c r="G67" s="65">
        <f t="shared" si="8"/>
        <v>63.872500402816875</v>
      </c>
      <c r="H67" s="3" t="s">
        <v>176</v>
      </c>
      <c r="I67" s="170"/>
    </row>
    <row r="68" spans="1:9" s="3" customFormat="1" ht="12.75">
      <c r="A68" s="3" t="s">
        <v>49</v>
      </c>
      <c r="B68" s="2">
        <v>69.97</v>
      </c>
      <c r="C68" s="2"/>
      <c r="E68" s="64">
        <f t="shared" si="7"/>
        <v>0.18947964183825311</v>
      </c>
      <c r="F68" s="61"/>
      <c r="G68" s="65">
        <f t="shared" si="8"/>
        <v>70.159479641838246</v>
      </c>
      <c r="H68" s="3" t="s">
        <v>176</v>
      </c>
      <c r="I68" s="170"/>
    </row>
    <row r="69" spans="1:9" s="3" customFormat="1" ht="12.75">
      <c r="A69" s="3" t="s">
        <v>50</v>
      </c>
      <c r="B69" s="2">
        <v>82.14</v>
      </c>
      <c r="C69" s="2"/>
      <c r="E69" s="64">
        <f t="shared" si="7"/>
        <v>0.22243615521786639</v>
      </c>
      <c r="F69" s="61"/>
      <c r="G69" s="65">
        <f t="shared" si="8"/>
        <v>82.362436155217864</v>
      </c>
      <c r="H69" s="3" t="s">
        <v>176</v>
      </c>
      <c r="I69" s="170"/>
    </row>
    <row r="70" spans="1:9" s="3" customFormat="1" ht="12.75">
      <c r="A70" s="3" t="s">
        <v>51</v>
      </c>
      <c r="B70" s="2">
        <v>11.87</v>
      </c>
      <c r="C70" s="2"/>
      <c r="E70" s="64">
        <f t="shared" si="7"/>
        <v>3.214410959868607E-2</v>
      </c>
      <c r="F70" s="61"/>
      <c r="G70" s="65">
        <f t="shared" si="8"/>
        <v>11.902144109598686</v>
      </c>
      <c r="H70" s="3" t="s">
        <v>176</v>
      </c>
      <c r="I70" s="170"/>
    </row>
    <row r="71" spans="1:9" s="3" customFormat="1" ht="12.75">
      <c r="A71" s="3" t="s">
        <v>52</v>
      </c>
      <c r="B71" s="2">
        <v>4.99</v>
      </c>
      <c r="C71" s="2"/>
      <c r="E71" s="64">
        <f t="shared" si="7"/>
        <v>1.3512982889422367E-2</v>
      </c>
      <c r="F71" s="61"/>
      <c r="G71" s="65">
        <f t="shared" si="8"/>
        <v>5.0035129828894229</v>
      </c>
      <c r="H71" s="3" t="s">
        <v>176</v>
      </c>
      <c r="I71" s="170"/>
    </row>
    <row r="72" spans="1:9" s="3" customFormat="1" ht="12.75">
      <c r="A72" s="3" t="s">
        <v>53</v>
      </c>
      <c r="B72" s="2">
        <v>9.2200000000000006</v>
      </c>
      <c r="C72" s="2"/>
      <c r="E72" s="64">
        <f t="shared" si="7"/>
        <v>2.4967876200495839E-2</v>
      </c>
      <c r="F72" s="61"/>
      <c r="G72" s="65">
        <f t="shared" si="8"/>
        <v>9.2449678762004961</v>
      </c>
      <c r="H72" s="3" t="s">
        <v>176</v>
      </c>
      <c r="I72" s="170"/>
    </row>
    <row r="73" spans="1:9" s="3" customFormat="1" ht="12.75">
      <c r="B73" s="2"/>
      <c r="C73" s="2"/>
      <c r="E73" s="64"/>
      <c r="F73" s="61"/>
      <c r="G73" s="65"/>
    </row>
    <row r="74" spans="1:9" s="3" customFormat="1" ht="12.75">
      <c r="A74" s="20" t="s">
        <v>54</v>
      </c>
      <c r="B74" s="21"/>
      <c r="C74" s="21"/>
      <c r="D74" s="32"/>
      <c r="E74" s="64"/>
      <c r="F74" s="61"/>
      <c r="G74" s="65"/>
    </row>
    <row r="75" spans="1:9" s="3" customFormat="1" ht="12.75">
      <c r="A75" s="3" t="s">
        <v>55</v>
      </c>
      <c r="B75" s="2">
        <v>0.31</v>
      </c>
      <c r="C75" s="2"/>
      <c r="E75" s="64">
        <f t="shared" ref="E75:E81" si="9">B75*$G$2</f>
        <v>8.3948390695810294E-4</v>
      </c>
      <c r="F75" s="61"/>
      <c r="G75" s="65">
        <f t="shared" ref="G75:G81" si="10">B75+E75</f>
        <v>0.31083948390695809</v>
      </c>
      <c r="H75" s="3" t="s">
        <v>176</v>
      </c>
      <c r="I75" s="170"/>
    </row>
    <row r="76" spans="1:9" s="3" customFormat="1" ht="12.75">
      <c r="A76" s="3" t="s">
        <v>56</v>
      </c>
      <c r="B76" s="33">
        <v>3.75</v>
      </c>
      <c r="C76" s="33"/>
      <c r="E76" s="64">
        <f t="shared" si="9"/>
        <v>1.0155047261589955E-2</v>
      </c>
      <c r="F76" s="61"/>
      <c r="G76" s="65">
        <f t="shared" si="10"/>
        <v>3.7601550472615899</v>
      </c>
      <c r="H76" s="3" t="s">
        <v>176</v>
      </c>
      <c r="I76" s="170"/>
    </row>
    <row r="77" spans="1:9" s="3" customFormat="1" ht="12.75">
      <c r="A77" s="3" t="s">
        <v>57</v>
      </c>
      <c r="B77" s="2">
        <v>3.72</v>
      </c>
      <c r="C77" s="2"/>
      <c r="E77" s="64">
        <f t="shared" si="9"/>
        <v>1.0073806883497237E-2</v>
      </c>
      <c r="F77" s="61"/>
      <c r="G77" s="65">
        <f t="shared" si="10"/>
        <v>3.7300738068834973</v>
      </c>
      <c r="H77" s="3" t="s">
        <v>176</v>
      </c>
      <c r="I77" s="170"/>
    </row>
    <row r="78" spans="1:9" s="3" customFormat="1" ht="12.75">
      <c r="A78" s="3" t="s">
        <v>58</v>
      </c>
      <c r="B78" s="2">
        <v>3.85</v>
      </c>
      <c r="C78" s="2"/>
      <c r="E78" s="64">
        <f t="shared" si="9"/>
        <v>1.042584852189902E-2</v>
      </c>
      <c r="F78" s="61"/>
      <c r="G78" s="65">
        <f t="shared" si="10"/>
        <v>3.8604258485218992</v>
      </c>
      <c r="H78" s="3" t="s">
        <v>176</v>
      </c>
      <c r="I78" s="170"/>
    </row>
    <row r="79" spans="1:9" s="3" customFormat="1" ht="12.75">
      <c r="A79" s="3" t="s">
        <v>59</v>
      </c>
      <c r="B79" s="2">
        <v>3.94</v>
      </c>
      <c r="C79" s="2"/>
      <c r="E79" s="64">
        <f t="shared" si="9"/>
        <v>1.0669569656177179E-2</v>
      </c>
      <c r="F79" s="61"/>
      <c r="G79" s="65">
        <f t="shared" si="10"/>
        <v>3.9506695696561773</v>
      </c>
      <c r="H79" s="3" t="s">
        <v>176</v>
      </c>
      <c r="I79" s="170"/>
    </row>
    <row r="80" spans="1:9" s="3" customFormat="1" ht="12.75">
      <c r="A80" s="3" t="s">
        <v>60</v>
      </c>
      <c r="B80" s="2">
        <v>3.75</v>
      </c>
      <c r="C80" s="2"/>
      <c r="E80" s="64">
        <f t="shared" si="9"/>
        <v>1.0155047261589955E-2</v>
      </c>
      <c r="F80" s="61"/>
      <c r="G80" s="65">
        <f t="shared" si="10"/>
        <v>3.7601550472615899</v>
      </c>
      <c r="H80" s="3" t="s">
        <v>176</v>
      </c>
      <c r="I80" s="170"/>
    </row>
    <row r="81" spans="1:9" s="3" customFormat="1" ht="12.75">
      <c r="A81" s="3" t="s">
        <v>61</v>
      </c>
      <c r="B81" s="2">
        <v>4.99</v>
      </c>
      <c r="C81" s="2"/>
      <c r="E81" s="64">
        <f t="shared" si="9"/>
        <v>1.3512982889422367E-2</v>
      </c>
      <c r="F81" s="61"/>
      <c r="G81" s="65">
        <f t="shared" si="10"/>
        <v>5.0035129828894229</v>
      </c>
      <c r="H81" s="3" t="s">
        <v>176</v>
      </c>
      <c r="I81" s="170"/>
    </row>
    <row r="82" spans="1:9" s="3" customFormat="1" ht="12.75">
      <c r="B82" s="2"/>
      <c r="C82" s="2"/>
      <c r="E82" s="64"/>
      <c r="F82" s="61"/>
      <c r="G82" s="65"/>
    </row>
    <row r="83" spans="1:9" s="3" customFormat="1" ht="12.75">
      <c r="A83" s="20" t="s">
        <v>62</v>
      </c>
      <c r="B83" s="21"/>
      <c r="C83" s="21"/>
      <c r="D83" s="32"/>
      <c r="E83" s="64"/>
      <c r="F83" s="61"/>
      <c r="G83" s="65"/>
    </row>
    <row r="84" spans="1:9" s="3" customFormat="1" ht="12.75">
      <c r="A84" s="3" t="s">
        <v>63</v>
      </c>
      <c r="B84" s="2">
        <v>16.79</v>
      </c>
      <c r="C84" s="2"/>
      <c r="E84" s="64">
        <f>B84*$G$2</f>
        <v>4.5467531605892092E-2</v>
      </c>
      <c r="F84" s="61"/>
      <c r="G84" s="65">
        <f t="shared" ref="G84:G87" si="11">B84+E84</f>
        <v>16.835467531605889</v>
      </c>
      <c r="H84" s="3" t="s">
        <v>176</v>
      </c>
      <c r="I84" s="170"/>
    </row>
    <row r="85" spans="1:9" s="3" customFormat="1" ht="12.75">
      <c r="A85" s="3" t="s">
        <v>64</v>
      </c>
      <c r="B85" s="2">
        <v>16.79</v>
      </c>
      <c r="C85" s="2"/>
      <c r="E85" s="64">
        <f>B85*$G$2</f>
        <v>4.5467531605892092E-2</v>
      </c>
      <c r="F85" s="61"/>
      <c r="G85" s="65">
        <f t="shared" si="11"/>
        <v>16.835467531605889</v>
      </c>
      <c r="H85" s="3" t="s">
        <v>176</v>
      </c>
      <c r="I85" s="170"/>
    </row>
    <row r="86" spans="1:9" s="3" customFormat="1" ht="12.75">
      <c r="A86" s="3" t="s">
        <v>18</v>
      </c>
      <c r="B86" s="2">
        <v>16.79</v>
      </c>
      <c r="C86" s="2"/>
      <c r="E86" s="64">
        <f>B86*$G$2</f>
        <v>4.5467531605892092E-2</v>
      </c>
      <c r="F86" s="61"/>
      <c r="G86" s="65">
        <f t="shared" si="11"/>
        <v>16.835467531605889</v>
      </c>
      <c r="H86" s="3" t="s">
        <v>176</v>
      </c>
      <c r="I86" s="170"/>
    </row>
    <row r="87" spans="1:9" s="3" customFormat="1" ht="12.75">
      <c r="A87" s="3" t="s">
        <v>65</v>
      </c>
      <c r="B87" s="2">
        <v>3.21</v>
      </c>
      <c r="C87" s="2"/>
      <c r="E87" s="64">
        <f>B87*$G$2</f>
        <v>8.6927204559210016E-3</v>
      </c>
      <c r="F87" s="61"/>
      <c r="G87" s="65">
        <f t="shared" si="11"/>
        <v>3.218692720455921</v>
      </c>
      <c r="H87" s="3" t="s">
        <v>176</v>
      </c>
      <c r="I87" s="170"/>
    </row>
    <row r="88" spans="1:9" s="3" customFormat="1" ht="12.75">
      <c r="B88" s="2"/>
      <c r="C88" s="2"/>
      <c r="E88" s="64"/>
      <c r="F88" s="61"/>
      <c r="G88" s="65"/>
    </row>
    <row r="89" spans="1:9" s="3" customFormat="1" ht="12.75">
      <c r="A89" s="20" t="s">
        <v>66</v>
      </c>
      <c r="B89" s="21"/>
      <c r="C89" s="21"/>
      <c r="D89" s="32"/>
      <c r="E89" s="64"/>
      <c r="F89" s="61"/>
      <c r="G89" s="65"/>
    </row>
    <row r="90" spans="1:9" s="4" customFormat="1" ht="12.75">
      <c r="A90" s="4" t="s">
        <v>67</v>
      </c>
      <c r="B90" s="31"/>
      <c r="C90" s="31"/>
      <c r="E90" s="67"/>
      <c r="F90" s="60"/>
      <c r="G90" s="63"/>
    </row>
    <row r="91" spans="1:9" s="3" customFormat="1" ht="12.75">
      <c r="A91" s="4" t="s">
        <v>68</v>
      </c>
      <c r="B91" s="2"/>
      <c r="C91" s="2"/>
      <c r="E91" s="64"/>
      <c r="F91" s="61"/>
      <c r="G91" s="65"/>
    </row>
    <row r="92" spans="1:9" s="3" customFormat="1" ht="12.75">
      <c r="A92" s="3" t="s">
        <v>69</v>
      </c>
      <c r="B92" s="2">
        <v>61.6</v>
      </c>
      <c r="C92" s="2"/>
      <c r="E92" s="64">
        <f>B92*$G$2</f>
        <v>0.16681357635038432</v>
      </c>
      <c r="F92" s="61"/>
      <c r="G92" s="65">
        <f t="shared" ref="G92:G93" si="12">B92+E92</f>
        <v>61.766813576350387</v>
      </c>
      <c r="H92" s="3" t="s">
        <v>176</v>
      </c>
      <c r="I92" s="170" t="s">
        <v>177</v>
      </c>
    </row>
    <row r="93" spans="1:9" s="3" customFormat="1" ht="12.75">
      <c r="A93" s="3" t="s">
        <v>70</v>
      </c>
      <c r="B93" s="2">
        <v>88.6</v>
      </c>
      <c r="C93" s="2"/>
      <c r="E93" s="64">
        <f>B93*$G$2</f>
        <v>0.23992991663383201</v>
      </c>
      <c r="F93" s="61"/>
      <c r="G93" s="65">
        <f t="shared" si="12"/>
        <v>88.839929916633821</v>
      </c>
      <c r="H93" s="3" t="s">
        <v>176</v>
      </c>
      <c r="I93" s="170" t="s">
        <v>177</v>
      </c>
    </row>
    <row r="94" spans="1:9" ht="20.100000000000001" customHeight="1">
      <c r="E94" s="59"/>
      <c r="F94" s="58"/>
      <c r="G94" s="57"/>
    </row>
    <row r="95" spans="1:9" s="4" customFormat="1" ht="12.75">
      <c r="A95" s="4" t="s">
        <v>71</v>
      </c>
      <c r="B95" s="31"/>
      <c r="C95" s="31"/>
      <c r="E95" s="67"/>
      <c r="F95" s="60"/>
      <c r="G95" s="63"/>
    </row>
    <row r="96" spans="1:9" s="3" customFormat="1" ht="12.75">
      <c r="A96" s="3" t="s">
        <v>69</v>
      </c>
      <c r="B96" s="2">
        <v>47.12</v>
      </c>
      <c r="C96" s="2"/>
      <c r="E96" s="64">
        <f>B96*$G$2</f>
        <v>0.12760155385763164</v>
      </c>
      <c r="F96" s="61"/>
      <c r="G96" s="65">
        <f t="shared" ref="G96:G97" si="13">B96+E96</f>
        <v>47.247601553857628</v>
      </c>
      <c r="H96" s="3" t="s">
        <v>176</v>
      </c>
      <c r="I96" s="170" t="s">
        <v>177</v>
      </c>
    </row>
    <row r="97" spans="1:9" s="3" customFormat="1" ht="12.75">
      <c r="A97" s="3" t="s">
        <v>70</v>
      </c>
      <c r="B97" s="2">
        <v>47.12</v>
      </c>
      <c r="C97" s="2"/>
      <c r="E97" s="64">
        <f>B97*$G$2</f>
        <v>0.12760155385763164</v>
      </c>
      <c r="F97" s="61"/>
      <c r="G97" s="65">
        <f t="shared" si="13"/>
        <v>47.247601553857628</v>
      </c>
      <c r="H97" s="3" t="s">
        <v>176</v>
      </c>
      <c r="I97" s="170" t="s">
        <v>177</v>
      </c>
    </row>
    <row r="98" spans="1:9" s="3" customFormat="1" ht="12.75">
      <c r="B98" s="2"/>
      <c r="C98" s="2"/>
      <c r="E98" s="64"/>
      <c r="F98" s="61"/>
      <c r="G98" s="65"/>
    </row>
    <row r="99" spans="1:9" s="4" customFormat="1" ht="12.75">
      <c r="A99" s="4" t="s">
        <v>72</v>
      </c>
      <c r="B99" s="31"/>
      <c r="C99" s="31"/>
      <c r="E99" s="67"/>
      <c r="F99" s="60"/>
      <c r="G99" s="63"/>
    </row>
    <row r="100" spans="1:9" s="3" customFormat="1" ht="12.75">
      <c r="A100" s="3" t="s">
        <v>69</v>
      </c>
      <c r="B100" s="2">
        <v>15.4</v>
      </c>
      <c r="C100" s="2"/>
      <c r="E100" s="64">
        <f>B100*$G$2</f>
        <v>4.1703394087596081E-2</v>
      </c>
      <c r="F100" s="61"/>
      <c r="G100" s="65">
        <f t="shared" ref="G100:G101" si="14">B100+E100</f>
        <v>15.441703394087597</v>
      </c>
      <c r="H100" s="3" t="s">
        <v>176</v>
      </c>
      <c r="I100" s="170" t="s">
        <v>177</v>
      </c>
    </row>
    <row r="101" spans="1:9" s="3" customFormat="1" ht="12.75">
      <c r="A101" s="3" t="s">
        <v>70</v>
      </c>
      <c r="B101" s="2">
        <v>22.15</v>
      </c>
      <c r="C101" s="2"/>
      <c r="E101" s="64">
        <f>B101*$G$2</f>
        <v>5.9982479158458002E-2</v>
      </c>
      <c r="F101" s="61"/>
      <c r="G101" s="65">
        <f t="shared" si="14"/>
        <v>22.209982479158455</v>
      </c>
      <c r="H101" s="3" t="s">
        <v>176</v>
      </c>
      <c r="I101" s="170" t="s">
        <v>177</v>
      </c>
    </row>
    <row r="102" spans="1:9">
      <c r="E102" s="59"/>
      <c r="F102" s="58"/>
      <c r="G102" s="57"/>
    </row>
    <row r="103" spans="1:9" s="4" customFormat="1" ht="12.75">
      <c r="A103" s="4" t="s">
        <v>73</v>
      </c>
      <c r="B103" s="31"/>
      <c r="C103" s="31"/>
      <c r="E103" s="67"/>
      <c r="F103" s="60"/>
      <c r="G103" s="63"/>
    </row>
    <row r="104" spans="1:9" s="3" customFormat="1" ht="12.75">
      <c r="A104" s="3" t="s">
        <v>68</v>
      </c>
      <c r="B104" s="2"/>
      <c r="C104" s="2"/>
      <c r="E104" s="64"/>
      <c r="F104" s="61"/>
      <c r="G104" s="65"/>
    </row>
    <row r="105" spans="1:9" s="3" customFormat="1" ht="12.75">
      <c r="A105" s="3" t="s">
        <v>70</v>
      </c>
      <c r="B105" s="2">
        <v>97.5</v>
      </c>
      <c r="C105" s="2"/>
      <c r="E105" s="64">
        <f>B105*$G$2</f>
        <v>0.26403122880133884</v>
      </c>
      <c r="F105" s="61"/>
      <c r="G105" s="65">
        <f t="shared" ref="G105:G106" si="15">B105+E105</f>
        <v>97.764031228801343</v>
      </c>
      <c r="H105" s="3" t="s">
        <v>176</v>
      </c>
      <c r="I105" s="170" t="s">
        <v>177</v>
      </c>
    </row>
    <row r="106" spans="1:9" s="3" customFormat="1" ht="12.75">
      <c r="A106" s="3" t="s">
        <v>74</v>
      </c>
      <c r="B106" s="2">
        <v>97.5</v>
      </c>
      <c r="C106" s="2"/>
      <c r="E106" s="64">
        <f>B106*$G$2</f>
        <v>0.26403122880133884</v>
      </c>
      <c r="F106" s="61"/>
      <c r="G106" s="65">
        <f t="shared" si="15"/>
        <v>97.764031228801343</v>
      </c>
      <c r="H106" s="3" t="s">
        <v>176</v>
      </c>
      <c r="I106" s="170" t="s">
        <v>177</v>
      </c>
    </row>
    <row r="107" spans="1:9">
      <c r="E107" s="59"/>
      <c r="F107" s="58"/>
      <c r="G107" s="57"/>
    </row>
    <row r="108" spans="1:9" s="4" customFormat="1" ht="12.75">
      <c r="A108" s="4" t="s">
        <v>71</v>
      </c>
      <c r="B108" s="31"/>
      <c r="C108" s="31"/>
      <c r="E108" s="67"/>
      <c r="F108" s="60"/>
      <c r="G108" s="63"/>
    </row>
    <row r="109" spans="1:9" s="3" customFormat="1" ht="12.75">
      <c r="A109" s="3" t="s">
        <v>70</v>
      </c>
      <c r="B109" s="2">
        <v>47.12</v>
      </c>
      <c r="C109" s="2"/>
      <c r="E109" s="64">
        <f>B109*$G$2</f>
        <v>0.12760155385763164</v>
      </c>
      <c r="F109" s="61"/>
      <c r="G109" s="65">
        <f t="shared" ref="G109:G110" si="16">B109+E109</f>
        <v>47.247601553857628</v>
      </c>
      <c r="H109" s="3" t="s">
        <v>176</v>
      </c>
      <c r="I109" s="170" t="s">
        <v>177</v>
      </c>
    </row>
    <row r="110" spans="1:9" s="3" customFormat="1" ht="12.75">
      <c r="A110" s="3" t="s">
        <v>74</v>
      </c>
      <c r="B110" s="2">
        <v>47.12</v>
      </c>
      <c r="C110" s="2"/>
      <c r="E110" s="64">
        <f>B110*$G$2</f>
        <v>0.12760155385763164</v>
      </c>
      <c r="F110" s="61"/>
      <c r="G110" s="65">
        <f t="shared" si="16"/>
        <v>47.247601553857628</v>
      </c>
      <c r="H110" s="3" t="s">
        <v>176</v>
      </c>
      <c r="I110" s="170" t="s">
        <v>177</v>
      </c>
    </row>
    <row r="111" spans="1:9" s="3" customFormat="1" ht="12.75">
      <c r="B111" s="2"/>
      <c r="C111" s="2"/>
      <c r="E111" s="64"/>
      <c r="F111" s="61"/>
      <c r="G111" s="65"/>
    </row>
    <row r="112" spans="1:9" s="4" customFormat="1" ht="12.75">
      <c r="A112" s="4" t="s">
        <v>72</v>
      </c>
      <c r="B112" s="31"/>
      <c r="C112" s="31"/>
      <c r="E112" s="67"/>
      <c r="F112" s="60"/>
      <c r="G112" s="63"/>
    </row>
    <row r="113" spans="1:9" s="3" customFormat="1" ht="12.75">
      <c r="A113" s="3" t="s">
        <v>70</v>
      </c>
      <c r="B113" s="2">
        <v>24.37</v>
      </c>
      <c r="C113" s="2"/>
      <c r="E113" s="64">
        <f>B113*$G$2</f>
        <v>6.5994267137319262E-2</v>
      </c>
      <c r="F113" s="61"/>
      <c r="G113" s="65">
        <f t="shared" ref="G113:G114" si="17">B113+E113</f>
        <v>24.435994267137321</v>
      </c>
      <c r="H113" s="3" t="s">
        <v>176</v>
      </c>
      <c r="I113" s="170" t="s">
        <v>177</v>
      </c>
    </row>
    <row r="114" spans="1:9" s="3" customFormat="1" ht="12.75">
      <c r="A114" s="3" t="s">
        <v>74</v>
      </c>
      <c r="B114" s="2">
        <v>24.37</v>
      </c>
      <c r="C114" s="2"/>
      <c r="E114" s="64">
        <f>B114*$G$2</f>
        <v>6.5994267137319262E-2</v>
      </c>
      <c r="F114" s="61"/>
      <c r="G114" s="65">
        <f t="shared" si="17"/>
        <v>24.435994267137321</v>
      </c>
      <c r="H114" s="3" t="s">
        <v>176</v>
      </c>
      <c r="I114" s="170" t="s">
        <v>177</v>
      </c>
    </row>
    <row r="115" spans="1:9" s="3" customFormat="1" ht="12.75">
      <c r="B115" s="2"/>
      <c r="C115" s="2"/>
      <c r="E115" s="64"/>
      <c r="F115" s="61"/>
      <c r="G115" s="65"/>
    </row>
    <row r="116" spans="1:9" s="3" customFormat="1" ht="12.75">
      <c r="A116" s="20" t="s">
        <v>75</v>
      </c>
      <c r="B116" s="21"/>
      <c r="C116" s="21"/>
      <c r="D116" s="32"/>
      <c r="E116" s="64"/>
      <c r="F116" s="61"/>
      <c r="G116" s="65"/>
    </row>
    <row r="117" spans="1:9" s="4" customFormat="1" ht="12.75">
      <c r="A117" s="4" t="s">
        <v>76</v>
      </c>
      <c r="B117" s="31"/>
      <c r="C117" s="31"/>
      <c r="E117" s="67"/>
      <c r="F117" s="60"/>
      <c r="G117" s="63"/>
    </row>
    <row r="118" spans="1:9" s="3" customFormat="1" ht="12.75">
      <c r="A118" s="3" t="s">
        <v>23</v>
      </c>
      <c r="B118" s="2">
        <v>2.13</v>
      </c>
      <c r="C118" s="2"/>
      <c r="E118" s="64">
        <f>B118*$G$2</f>
        <v>5.7680668445830941E-3</v>
      </c>
      <c r="F118" s="61"/>
      <c r="G118" s="65">
        <f t="shared" ref="G118:G119" si="18">B118+E118</f>
        <v>2.1357680668445829</v>
      </c>
      <c r="H118" s="3" t="s">
        <v>176</v>
      </c>
      <c r="I118" s="170" t="s">
        <v>177</v>
      </c>
    </row>
    <row r="119" spans="1:9" s="3" customFormat="1" ht="12.75">
      <c r="A119" s="3" t="s">
        <v>77</v>
      </c>
      <c r="B119" s="2">
        <v>0.55000000000000004</v>
      </c>
      <c r="C119" s="2"/>
      <c r="E119" s="64">
        <f>B119*$G$2</f>
        <v>1.4894069316998603E-3</v>
      </c>
      <c r="F119" s="61"/>
      <c r="G119" s="65">
        <f t="shared" si="18"/>
        <v>0.5514894069316999</v>
      </c>
      <c r="H119" s="3" t="s">
        <v>176</v>
      </c>
      <c r="I119" s="170" t="s">
        <v>177</v>
      </c>
    </row>
    <row r="120" spans="1:9">
      <c r="E120" s="59"/>
      <c r="F120" s="58"/>
      <c r="G120" s="57"/>
    </row>
    <row r="121" spans="1:9" s="3" customFormat="1" ht="12.75">
      <c r="A121" s="20" t="s">
        <v>78</v>
      </c>
      <c r="B121" s="21"/>
      <c r="C121" s="21"/>
      <c r="D121" s="32"/>
      <c r="E121" s="64"/>
      <c r="F121" s="61"/>
      <c r="G121" s="65"/>
    </row>
    <row r="122" spans="1:9" s="4" customFormat="1" ht="12.75">
      <c r="A122" s="4" t="s">
        <v>79</v>
      </c>
      <c r="B122" s="31"/>
      <c r="C122" s="31"/>
      <c r="E122" s="67"/>
      <c r="F122" s="60"/>
      <c r="G122" s="63"/>
    </row>
    <row r="123" spans="1:9" s="3" customFormat="1" ht="12.75">
      <c r="A123" s="3" t="s">
        <v>80</v>
      </c>
      <c r="B123" s="2">
        <v>2.67</v>
      </c>
      <c r="C123" s="2"/>
      <c r="E123" s="64">
        <f t="shared" ref="E123:E129" si="19">B123*$G$2</f>
        <v>7.2303936502520483E-3</v>
      </c>
      <c r="F123" s="61"/>
      <c r="G123" s="65">
        <f t="shared" ref="G123:G129" si="20">B123+E123</f>
        <v>2.6772303936502522</v>
      </c>
      <c r="H123" s="3" t="s">
        <v>176</v>
      </c>
      <c r="I123" s="170"/>
    </row>
    <row r="124" spans="1:9" s="3" customFormat="1" ht="12.75">
      <c r="A124" s="3" t="s">
        <v>81</v>
      </c>
      <c r="B124" s="2">
        <v>2.67</v>
      </c>
      <c r="C124" s="2"/>
      <c r="E124" s="64">
        <f t="shared" si="19"/>
        <v>7.2303936502520483E-3</v>
      </c>
      <c r="F124" s="61"/>
      <c r="G124" s="65">
        <f t="shared" si="20"/>
        <v>2.6772303936502522</v>
      </c>
      <c r="H124" s="3" t="s">
        <v>176</v>
      </c>
      <c r="I124" s="170"/>
    </row>
    <row r="125" spans="1:9" s="3" customFormat="1" ht="12.75">
      <c r="A125" s="3" t="s">
        <v>82</v>
      </c>
      <c r="B125" s="2">
        <v>2.67</v>
      </c>
      <c r="C125" s="2"/>
      <c r="E125" s="64">
        <f t="shared" si="19"/>
        <v>7.2303936502520483E-3</v>
      </c>
      <c r="F125" s="61"/>
      <c r="G125" s="65">
        <f t="shared" si="20"/>
        <v>2.6772303936502522</v>
      </c>
      <c r="H125" s="3" t="s">
        <v>176</v>
      </c>
      <c r="I125" s="170"/>
    </row>
    <row r="126" spans="1:9" s="3" customFormat="1" ht="12.75">
      <c r="A126" s="3" t="s">
        <v>83</v>
      </c>
      <c r="B126" s="2">
        <v>2.67</v>
      </c>
      <c r="C126" s="2"/>
      <c r="E126" s="64">
        <f t="shared" si="19"/>
        <v>7.2303936502520483E-3</v>
      </c>
      <c r="F126" s="61"/>
      <c r="G126" s="65">
        <f t="shared" si="20"/>
        <v>2.6772303936502522</v>
      </c>
      <c r="H126" s="3" t="s">
        <v>176</v>
      </c>
      <c r="I126" s="170"/>
    </row>
    <row r="127" spans="1:9" s="3" customFormat="1" ht="12.75">
      <c r="A127" s="3" t="s">
        <v>84</v>
      </c>
      <c r="B127" s="2">
        <v>2.67</v>
      </c>
      <c r="C127" s="2"/>
      <c r="E127" s="64">
        <f t="shared" si="19"/>
        <v>7.2303936502520483E-3</v>
      </c>
      <c r="F127" s="61"/>
      <c r="G127" s="65">
        <f t="shared" si="20"/>
        <v>2.6772303936502522</v>
      </c>
      <c r="H127" s="3" t="s">
        <v>176</v>
      </c>
      <c r="I127" s="170"/>
    </row>
    <row r="128" spans="1:9" s="3" customFormat="1" ht="12.75">
      <c r="A128" s="3" t="s">
        <v>85</v>
      </c>
      <c r="B128" s="2">
        <v>2.67</v>
      </c>
      <c r="C128" s="2"/>
      <c r="E128" s="64">
        <f t="shared" si="19"/>
        <v>7.2303936502520483E-3</v>
      </c>
      <c r="F128" s="61"/>
      <c r="G128" s="65">
        <f t="shared" si="20"/>
        <v>2.6772303936502522</v>
      </c>
      <c r="H128" s="3" t="s">
        <v>176</v>
      </c>
      <c r="I128" s="170"/>
    </row>
    <row r="129" spans="1:9" s="3" customFormat="1" ht="12.75">
      <c r="A129" s="3" t="s">
        <v>86</v>
      </c>
      <c r="B129" s="2">
        <v>2.67</v>
      </c>
      <c r="C129" s="2"/>
      <c r="E129" s="64">
        <f t="shared" si="19"/>
        <v>7.2303936502520483E-3</v>
      </c>
      <c r="F129" s="61"/>
      <c r="G129" s="65">
        <f t="shared" si="20"/>
        <v>2.6772303936502522</v>
      </c>
      <c r="H129" s="3" t="s">
        <v>176</v>
      </c>
      <c r="I129" s="170"/>
    </row>
    <row r="130" spans="1:9" s="3" customFormat="1" ht="12.75">
      <c r="B130" s="2"/>
      <c r="C130" s="2"/>
      <c r="E130" s="64"/>
      <c r="F130" s="61"/>
      <c r="G130" s="65"/>
    </row>
    <row r="131" spans="1:9" s="3" customFormat="1" ht="12.75">
      <c r="A131" s="3" t="s">
        <v>87</v>
      </c>
      <c r="B131" s="2">
        <v>22.95</v>
      </c>
      <c r="C131" s="2"/>
      <c r="E131" s="64">
        <f t="shared" ref="E131:E136" si="21">B131*$G$2</f>
        <v>6.2148889240930524E-2</v>
      </c>
      <c r="F131" s="61"/>
      <c r="G131" s="65">
        <f t="shared" ref="G131:G136" si="22">B131+E131</f>
        <v>23.01214888924093</v>
      </c>
      <c r="H131" s="3" t="s">
        <v>176</v>
      </c>
      <c r="I131" s="170"/>
    </row>
    <row r="132" spans="1:9" s="3" customFormat="1" ht="12.75">
      <c r="A132" s="3" t="s">
        <v>88</v>
      </c>
      <c r="B132" s="2">
        <v>22.95</v>
      </c>
      <c r="C132" s="2"/>
      <c r="E132" s="64">
        <f t="shared" si="21"/>
        <v>6.2148889240930524E-2</v>
      </c>
      <c r="F132" s="61"/>
      <c r="G132" s="65">
        <f t="shared" si="22"/>
        <v>23.01214888924093</v>
      </c>
      <c r="H132" s="3" t="s">
        <v>176</v>
      </c>
      <c r="I132" s="170"/>
    </row>
    <row r="133" spans="1:9" s="3" customFormat="1" ht="12.75">
      <c r="A133" s="3" t="s">
        <v>89</v>
      </c>
      <c r="B133" s="2">
        <v>22.95</v>
      </c>
      <c r="C133" s="2"/>
      <c r="E133" s="64">
        <f t="shared" si="21"/>
        <v>6.2148889240930524E-2</v>
      </c>
      <c r="F133" s="61"/>
      <c r="G133" s="65">
        <f t="shared" si="22"/>
        <v>23.01214888924093</v>
      </c>
      <c r="H133" s="3" t="s">
        <v>176</v>
      </c>
      <c r="I133" s="170"/>
    </row>
    <row r="134" spans="1:9" s="3" customFormat="1" ht="12.75">
      <c r="A134" s="3" t="s">
        <v>90</v>
      </c>
      <c r="B134" s="2">
        <v>22.95</v>
      </c>
      <c r="C134" s="2"/>
      <c r="E134" s="64">
        <f t="shared" si="21"/>
        <v>6.2148889240930524E-2</v>
      </c>
      <c r="F134" s="61"/>
      <c r="G134" s="65">
        <f t="shared" si="22"/>
        <v>23.01214888924093</v>
      </c>
      <c r="H134" s="3" t="s">
        <v>176</v>
      </c>
      <c r="I134" s="170"/>
    </row>
    <row r="135" spans="1:9" s="3" customFormat="1" ht="12.75">
      <c r="A135" s="3" t="s">
        <v>91</v>
      </c>
      <c r="B135" s="2">
        <v>22.95</v>
      </c>
      <c r="C135" s="2"/>
      <c r="E135" s="64">
        <f t="shared" si="21"/>
        <v>6.2148889240930524E-2</v>
      </c>
      <c r="F135" s="61"/>
      <c r="G135" s="65">
        <f t="shared" si="22"/>
        <v>23.01214888924093</v>
      </c>
      <c r="H135" s="3" t="s">
        <v>176</v>
      </c>
      <c r="I135" s="170"/>
    </row>
    <row r="136" spans="1:9" s="3" customFormat="1" ht="12.75">
      <c r="A136" s="3" t="s">
        <v>92</v>
      </c>
      <c r="B136" s="2">
        <v>22.95</v>
      </c>
      <c r="C136" s="2"/>
      <c r="E136" s="64">
        <f t="shared" si="21"/>
        <v>6.2148889240930524E-2</v>
      </c>
      <c r="F136" s="61"/>
      <c r="G136" s="65">
        <f t="shared" si="22"/>
        <v>23.01214888924093</v>
      </c>
      <c r="H136" s="3" t="s">
        <v>176</v>
      </c>
      <c r="I136" s="170"/>
    </row>
    <row r="137" spans="1:9" s="3" customFormat="1" ht="12.75">
      <c r="B137" s="2"/>
      <c r="C137" s="2"/>
      <c r="E137" s="64"/>
      <c r="F137" s="61"/>
      <c r="G137" s="65"/>
    </row>
    <row r="138" spans="1:9" s="3" customFormat="1" ht="12.75">
      <c r="A138" s="3" t="s">
        <v>93</v>
      </c>
      <c r="B138" s="2">
        <v>18.28</v>
      </c>
      <c r="C138" s="2"/>
      <c r="E138" s="64">
        <f>B138*$G$2</f>
        <v>4.950247038449717E-2</v>
      </c>
      <c r="F138" s="61"/>
      <c r="G138" s="65">
        <f t="shared" ref="G138:G140" si="23">B138+E138</f>
        <v>18.329502470384497</v>
      </c>
      <c r="H138" s="3" t="s">
        <v>176</v>
      </c>
      <c r="I138" s="170"/>
    </row>
    <row r="139" spans="1:9" s="3" customFormat="1" ht="12.75">
      <c r="A139" s="3" t="s">
        <v>94</v>
      </c>
      <c r="B139" s="2">
        <v>18.28</v>
      </c>
      <c r="C139" s="2"/>
      <c r="E139" s="64">
        <f>B139*$G$2</f>
        <v>4.950247038449717E-2</v>
      </c>
      <c r="F139" s="61"/>
      <c r="G139" s="65">
        <f t="shared" si="23"/>
        <v>18.329502470384497</v>
      </c>
      <c r="H139" s="3" t="s">
        <v>176</v>
      </c>
      <c r="I139" s="170"/>
    </row>
    <row r="140" spans="1:9" s="3" customFormat="1" ht="12.75">
      <c r="A140" s="3" t="s">
        <v>95</v>
      </c>
      <c r="B140" s="2">
        <v>18.28</v>
      </c>
      <c r="C140" s="2"/>
      <c r="E140" s="64">
        <f>B140*$G$2</f>
        <v>4.950247038449717E-2</v>
      </c>
      <c r="F140" s="61"/>
      <c r="G140" s="65">
        <f t="shared" si="23"/>
        <v>18.329502470384497</v>
      </c>
      <c r="H140" s="3" t="s">
        <v>176</v>
      </c>
      <c r="I140" s="170"/>
    </row>
    <row r="141" spans="1:9">
      <c r="E141" s="59"/>
      <c r="F141" s="58"/>
      <c r="G141" s="57"/>
    </row>
    <row r="142" spans="1:9" s="3" customFormat="1" ht="12.75">
      <c r="A142" s="20" t="s">
        <v>96</v>
      </c>
      <c r="B142" s="21"/>
      <c r="C142" s="21"/>
      <c r="D142" s="32"/>
      <c r="E142" s="64"/>
      <c r="F142" s="61"/>
      <c r="G142" s="65"/>
    </row>
    <row r="143" spans="1:9" s="4" customFormat="1" ht="12.75">
      <c r="A143" s="4" t="s">
        <v>97</v>
      </c>
      <c r="B143" s="31"/>
      <c r="C143" s="31"/>
      <c r="E143" s="67"/>
      <c r="F143" s="60"/>
      <c r="G143" s="63"/>
    </row>
    <row r="144" spans="1:9" s="3" customFormat="1" ht="12.75">
      <c r="A144" s="3" t="s">
        <v>98</v>
      </c>
      <c r="B144" s="2">
        <v>5.2</v>
      </c>
      <c r="C144" s="2"/>
      <c r="E144" s="64">
        <f>B144*$G$2</f>
        <v>1.4081665536071404E-2</v>
      </c>
      <c r="F144" s="61"/>
      <c r="G144" s="65">
        <f t="shared" ref="G144:G145" si="24">B144+E144</f>
        <v>5.2140816655360718</v>
      </c>
      <c r="H144" s="3" t="s">
        <v>176</v>
      </c>
      <c r="I144" s="170" t="s">
        <v>177</v>
      </c>
    </row>
    <row r="145" spans="1:11" s="3" customFormat="1" ht="12.75">
      <c r="A145" s="3" t="s">
        <v>18</v>
      </c>
      <c r="B145" s="2">
        <v>30.59</v>
      </c>
      <c r="C145" s="2"/>
      <c r="E145" s="64">
        <f>B145*$G$2</f>
        <v>8.2838105528543135E-2</v>
      </c>
      <c r="F145" s="61"/>
      <c r="G145" s="65">
        <f t="shared" si="24"/>
        <v>30.672838105528545</v>
      </c>
      <c r="H145" s="3" t="s">
        <v>176</v>
      </c>
      <c r="I145" s="170" t="s">
        <v>177</v>
      </c>
    </row>
    <row r="146" spans="1:11" s="3" customFormat="1" ht="12.75">
      <c r="B146" s="2"/>
      <c r="C146" s="2"/>
      <c r="E146" s="64"/>
      <c r="F146" s="61"/>
      <c r="G146" s="65"/>
    </row>
    <row r="147" spans="1:11" s="3" customFormat="1" ht="12.75">
      <c r="A147" s="172" t="s">
        <v>99</v>
      </c>
      <c r="B147" s="33"/>
      <c r="C147" s="33"/>
      <c r="D147" s="173"/>
      <c r="E147" s="174"/>
      <c r="F147" s="175"/>
      <c r="G147" s="33"/>
      <c r="H147" s="173"/>
      <c r="I147" s="173"/>
      <c r="J147" s="173"/>
      <c r="K147" s="173"/>
    </row>
    <row r="148" spans="1:11" s="3" customFormat="1" ht="12.75">
      <c r="A148" s="4" t="s">
        <v>100</v>
      </c>
      <c r="B148" s="2"/>
      <c r="C148" s="2"/>
      <c r="E148" s="64"/>
      <c r="F148" s="61"/>
      <c r="G148" s="65"/>
    </row>
    <row r="149" spans="1:11" s="3" customFormat="1" ht="12.75">
      <c r="A149" s="3" t="s">
        <v>101</v>
      </c>
      <c r="B149" s="2">
        <v>85.13</v>
      </c>
      <c r="C149" s="2"/>
      <c r="E149" s="64"/>
      <c r="F149" s="61"/>
      <c r="G149" s="65">
        <f t="shared" ref="G149:G159" si="25">B149+E149</f>
        <v>85.13</v>
      </c>
      <c r="H149" s="3" t="s">
        <v>176</v>
      </c>
      <c r="I149" s="170"/>
    </row>
    <row r="150" spans="1:11" s="3" customFormat="1" ht="12.75">
      <c r="A150" s="3" t="s">
        <v>102</v>
      </c>
      <c r="B150" s="2">
        <v>95.71</v>
      </c>
      <c r="C150" s="2"/>
      <c r="E150" s="64"/>
      <c r="F150" s="61"/>
      <c r="G150" s="65">
        <f t="shared" si="25"/>
        <v>95.71</v>
      </c>
      <c r="H150" s="3" t="s">
        <v>176</v>
      </c>
      <c r="I150" s="170"/>
    </row>
    <row r="151" spans="1:11" s="3" customFormat="1" ht="12.75">
      <c r="A151" s="3" t="s">
        <v>103</v>
      </c>
      <c r="B151" s="2">
        <v>10</v>
      </c>
      <c r="C151" s="2"/>
      <c r="E151" s="64"/>
      <c r="F151" s="61"/>
      <c r="G151" s="65">
        <f t="shared" si="25"/>
        <v>10</v>
      </c>
      <c r="H151" s="3" t="s">
        <v>176</v>
      </c>
      <c r="I151" s="170"/>
    </row>
    <row r="152" spans="1:11" s="3" customFormat="1" ht="12.75">
      <c r="A152" s="3" t="s">
        <v>104</v>
      </c>
      <c r="B152" s="2">
        <v>5.75</v>
      </c>
      <c r="C152" s="2"/>
      <c r="E152" s="64"/>
      <c r="F152" s="61"/>
      <c r="G152" s="65">
        <f t="shared" si="25"/>
        <v>5.75</v>
      </c>
      <c r="H152" s="3" t="s">
        <v>176</v>
      </c>
      <c r="I152" s="170"/>
    </row>
    <row r="153" spans="1:11" s="3" customFormat="1" ht="12.75">
      <c r="A153" s="3" t="s">
        <v>105</v>
      </c>
      <c r="B153" s="2">
        <v>20</v>
      </c>
      <c r="C153" s="2"/>
      <c r="E153" s="64"/>
      <c r="F153" s="61"/>
      <c r="G153" s="65">
        <f t="shared" si="25"/>
        <v>20</v>
      </c>
      <c r="H153" s="3" t="s">
        <v>176</v>
      </c>
      <c r="I153" s="170"/>
    </row>
    <row r="154" spans="1:11" s="3" customFormat="1" ht="12.75">
      <c r="A154" s="3" t="s">
        <v>106</v>
      </c>
      <c r="B154" s="2">
        <v>5.75</v>
      </c>
      <c r="C154" s="2"/>
      <c r="E154" s="64"/>
      <c r="F154" s="61"/>
      <c r="G154" s="65">
        <f t="shared" si="25"/>
        <v>5.75</v>
      </c>
      <c r="H154" s="3" t="s">
        <v>176</v>
      </c>
      <c r="I154" s="170"/>
    </row>
    <row r="155" spans="1:11" s="3" customFormat="1" ht="12.75">
      <c r="A155" s="3" t="s">
        <v>107</v>
      </c>
      <c r="B155" s="2">
        <v>2.35</v>
      </c>
      <c r="C155" s="2"/>
      <c r="E155" s="64"/>
      <c r="F155" s="61"/>
      <c r="G155" s="65">
        <f t="shared" si="25"/>
        <v>2.35</v>
      </c>
      <c r="H155" s="3" t="s">
        <v>176</v>
      </c>
      <c r="I155" s="170"/>
    </row>
    <row r="156" spans="1:11" s="3" customFormat="1" ht="12.75">
      <c r="A156" s="3" t="s">
        <v>108</v>
      </c>
      <c r="B156" s="2">
        <v>4.6900000000000004</v>
      </c>
      <c r="C156" s="2"/>
      <c r="E156" s="64"/>
      <c r="F156" s="61"/>
      <c r="G156" s="65">
        <f t="shared" si="25"/>
        <v>4.6900000000000004</v>
      </c>
      <c r="H156" s="3" t="s">
        <v>176</v>
      </c>
      <c r="I156" s="170"/>
    </row>
    <row r="157" spans="1:11" s="3" customFormat="1" ht="12.75">
      <c r="A157" s="3" t="s">
        <v>109</v>
      </c>
      <c r="B157" s="2">
        <v>9.3800000000000008</v>
      </c>
      <c r="C157" s="2"/>
      <c r="E157" s="64"/>
      <c r="F157" s="61"/>
      <c r="G157" s="65">
        <f t="shared" si="25"/>
        <v>9.3800000000000008</v>
      </c>
      <c r="H157" s="3" t="s">
        <v>176</v>
      </c>
      <c r="I157" s="170"/>
    </row>
    <row r="158" spans="1:11" s="3" customFormat="1" ht="12.75">
      <c r="A158" s="3" t="s">
        <v>110</v>
      </c>
      <c r="B158" s="2">
        <v>18.77</v>
      </c>
      <c r="C158" s="2"/>
      <c r="E158" s="64"/>
      <c r="F158" s="61"/>
      <c r="G158" s="65">
        <f t="shared" si="25"/>
        <v>18.77</v>
      </c>
      <c r="H158" s="3" t="s">
        <v>176</v>
      </c>
      <c r="I158" s="170"/>
    </row>
    <row r="159" spans="1:11" s="3" customFormat="1" ht="12.75">
      <c r="A159" s="3" t="s">
        <v>111</v>
      </c>
      <c r="B159" s="2">
        <v>28.75</v>
      </c>
      <c r="C159" s="2"/>
      <c r="E159" s="64"/>
      <c r="F159" s="61"/>
      <c r="G159" s="65">
        <f t="shared" si="25"/>
        <v>28.75</v>
      </c>
      <c r="H159" s="3" t="s">
        <v>176</v>
      </c>
      <c r="I159" s="170"/>
    </row>
    <row r="160" spans="1:11" s="3" customFormat="1" ht="12.75">
      <c r="B160" s="2"/>
      <c r="C160" s="2"/>
      <c r="E160" s="64"/>
      <c r="F160" s="61"/>
      <c r="G160" s="65"/>
    </row>
    <row r="161" spans="1:12" s="3" customFormat="1" ht="12.75">
      <c r="A161" s="20" t="s">
        <v>112</v>
      </c>
      <c r="B161" s="21"/>
      <c r="C161" s="21"/>
      <c r="D161" s="32"/>
      <c r="E161" s="64"/>
      <c r="F161" s="61"/>
      <c r="G161" s="65"/>
    </row>
    <row r="162" spans="1:12" s="2" customFormat="1" ht="12.75">
      <c r="A162" s="24" t="s">
        <v>113</v>
      </c>
      <c r="D162" s="3"/>
      <c r="E162" s="64"/>
      <c r="F162" s="61"/>
      <c r="G162" s="65"/>
      <c r="H162" s="3"/>
      <c r="I162" s="3"/>
      <c r="J162" s="3"/>
      <c r="K162" s="3"/>
      <c r="L162" s="3"/>
    </row>
    <row r="163" spans="1:12" s="2" customFormat="1" ht="12.75">
      <c r="A163" s="3" t="s">
        <v>80</v>
      </c>
      <c r="B163" s="2">
        <v>12.27</v>
      </c>
      <c r="D163" s="3"/>
      <c r="E163" s="64">
        <v>0</v>
      </c>
      <c r="F163" s="61"/>
      <c r="G163" s="65">
        <f t="shared" ref="G163:G170" si="26">B163+E163</f>
        <v>12.27</v>
      </c>
      <c r="H163" s="3" t="s">
        <v>176</v>
      </c>
      <c r="I163" s="170"/>
      <c r="J163" s="3"/>
      <c r="K163" s="3"/>
      <c r="L163" s="3"/>
    </row>
    <row r="164" spans="1:12" s="2" customFormat="1" ht="12.75">
      <c r="A164" s="3" t="s">
        <v>81</v>
      </c>
      <c r="B164" s="2">
        <v>13.87</v>
      </c>
      <c r="D164" s="3"/>
      <c r="E164" s="64">
        <v>0</v>
      </c>
      <c r="F164" s="61"/>
      <c r="G164" s="65">
        <f t="shared" si="26"/>
        <v>13.87</v>
      </c>
      <c r="H164" s="3" t="s">
        <v>176</v>
      </c>
      <c r="I164" s="170"/>
      <c r="J164" s="3"/>
      <c r="K164" s="3"/>
      <c r="L164" s="3"/>
    </row>
    <row r="165" spans="1:12" s="2" customFormat="1" ht="12.75">
      <c r="A165" s="3" t="s">
        <v>114</v>
      </c>
      <c r="B165" s="2">
        <v>14.93</v>
      </c>
      <c r="D165" s="3"/>
      <c r="E165" s="64">
        <v>0</v>
      </c>
      <c r="F165" s="61"/>
      <c r="G165" s="65">
        <f t="shared" si="26"/>
        <v>14.93</v>
      </c>
      <c r="H165" s="3" t="s">
        <v>176</v>
      </c>
      <c r="I165" s="170"/>
      <c r="J165" s="3"/>
      <c r="K165" s="3"/>
      <c r="L165" s="3"/>
    </row>
    <row r="166" spans="1:12" s="2" customFormat="1" ht="12.75">
      <c r="A166" s="3" t="s">
        <v>82</v>
      </c>
      <c r="B166" s="2">
        <v>16</v>
      </c>
      <c r="D166" s="3"/>
      <c r="E166" s="64">
        <v>0</v>
      </c>
      <c r="F166" s="61"/>
      <c r="G166" s="65">
        <f t="shared" si="26"/>
        <v>16</v>
      </c>
      <c r="H166" s="3" t="s">
        <v>176</v>
      </c>
      <c r="I166" s="170"/>
      <c r="J166" s="3"/>
      <c r="K166" s="3"/>
      <c r="L166" s="3"/>
    </row>
    <row r="167" spans="1:12" s="2" customFormat="1" ht="12.75">
      <c r="A167" s="3" t="s">
        <v>83</v>
      </c>
      <c r="B167" s="2">
        <v>17.059999999999999</v>
      </c>
      <c r="D167" s="3"/>
      <c r="E167" s="64">
        <v>0</v>
      </c>
      <c r="F167" s="61"/>
      <c r="G167" s="65">
        <f t="shared" si="26"/>
        <v>17.059999999999999</v>
      </c>
      <c r="H167" s="3" t="s">
        <v>176</v>
      </c>
      <c r="I167" s="170"/>
      <c r="J167" s="3"/>
      <c r="K167" s="3"/>
      <c r="L167" s="3"/>
    </row>
    <row r="168" spans="1:12" s="2" customFormat="1" ht="12.75">
      <c r="A168" s="3" t="s">
        <v>84</v>
      </c>
      <c r="B168" s="2">
        <v>18.13</v>
      </c>
      <c r="D168" s="3"/>
      <c r="E168" s="64">
        <v>0</v>
      </c>
      <c r="F168" s="61"/>
      <c r="G168" s="65">
        <f t="shared" si="26"/>
        <v>18.13</v>
      </c>
      <c r="H168" s="3" t="s">
        <v>176</v>
      </c>
      <c r="I168" s="170"/>
      <c r="J168" s="3"/>
      <c r="K168" s="3"/>
      <c r="L168" s="3"/>
    </row>
    <row r="169" spans="1:12" s="2" customFormat="1" ht="12.75">
      <c r="A169" s="3" t="s">
        <v>85</v>
      </c>
      <c r="B169" s="2">
        <v>19.190000000000001</v>
      </c>
      <c r="D169" s="3"/>
      <c r="E169" s="64">
        <v>0</v>
      </c>
      <c r="F169" s="61"/>
      <c r="G169" s="65">
        <f t="shared" si="26"/>
        <v>19.190000000000001</v>
      </c>
      <c r="H169" s="3" t="s">
        <v>176</v>
      </c>
      <c r="I169" s="170"/>
      <c r="J169" s="3"/>
      <c r="K169" s="3"/>
      <c r="L169" s="3"/>
    </row>
    <row r="170" spans="1:12" s="2" customFormat="1" ht="12.75">
      <c r="A170" s="3" t="s">
        <v>86</v>
      </c>
      <c r="B170" s="2">
        <v>22.4</v>
      </c>
      <c r="D170" s="3"/>
      <c r="E170" s="64">
        <v>0</v>
      </c>
      <c r="F170" s="61"/>
      <c r="G170" s="65">
        <f t="shared" si="26"/>
        <v>22.4</v>
      </c>
      <c r="H170" s="3" t="s">
        <v>176</v>
      </c>
      <c r="I170" s="170"/>
      <c r="J170" s="3"/>
      <c r="K170" s="3"/>
      <c r="L170" s="3"/>
    </row>
    <row r="171" spans="1:12" s="2" customFormat="1" ht="12.75">
      <c r="A171" s="24"/>
      <c r="D171" s="3"/>
      <c r="E171" s="64"/>
      <c r="F171" s="61"/>
      <c r="G171" s="65"/>
      <c r="H171" s="3"/>
      <c r="I171" s="3"/>
      <c r="J171" s="3"/>
      <c r="K171" s="3"/>
      <c r="L171" s="3"/>
    </row>
    <row r="172" spans="1:12" s="2" customFormat="1" ht="12.75">
      <c r="A172" s="24" t="s">
        <v>115</v>
      </c>
      <c r="D172" s="3"/>
      <c r="E172" s="64"/>
      <c r="F172" s="61"/>
      <c r="G172" s="65"/>
      <c r="H172" s="3"/>
      <c r="I172" s="3"/>
      <c r="J172" s="3"/>
      <c r="K172" s="3"/>
      <c r="L172" s="3"/>
    </row>
    <row r="173" spans="1:12" s="2" customFormat="1" ht="12.75">
      <c r="A173" s="3" t="s">
        <v>80</v>
      </c>
      <c r="B173" s="2">
        <v>17.73</v>
      </c>
      <c r="D173" s="3"/>
      <c r="E173" s="64">
        <f t="shared" ref="E173:E180" si="27">B173*$G$2</f>
        <v>4.8013063452797308E-2</v>
      </c>
      <c r="F173" s="61"/>
      <c r="G173" s="65">
        <f t="shared" ref="G173:G180" si="28">B173+E173</f>
        <v>17.778013063452796</v>
      </c>
      <c r="H173" s="3" t="s">
        <v>176</v>
      </c>
      <c r="I173" s="170"/>
      <c r="J173" s="3"/>
      <c r="K173" s="3"/>
      <c r="L173" s="3"/>
    </row>
    <row r="174" spans="1:12" s="2" customFormat="1" ht="12.75">
      <c r="A174" s="3" t="s">
        <v>81</v>
      </c>
      <c r="B174" s="2">
        <v>23.91</v>
      </c>
      <c r="D174" s="3"/>
      <c r="E174" s="64">
        <f t="shared" si="27"/>
        <v>6.4748581339897554E-2</v>
      </c>
      <c r="F174" s="61"/>
      <c r="G174" s="65">
        <f t="shared" si="28"/>
        <v>23.974748581339899</v>
      </c>
      <c r="H174" s="3" t="s">
        <v>176</v>
      </c>
      <c r="I174" s="170"/>
      <c r="J174" s="3"/>
      <c r="K174" s="3"/>
      <c r="L174" s="3"/>
    </row>
    <row r="175" spans="1:12" s="2" customFormat="1" ht="12.75">
      <c r="A175" s="3" t="s">
        <v>114</v>
      </c>
      <c r="B175" s="2">
        <v>28.5</v>
      </c>
      <c r="D175" s="3"/>
      <c r="E175" s="64">
        <f t="shared" si="27"/>
        <v>7.7178359188083662E-2</v>
      </c>
      <c r="F175" s="61"/>
      <c r="G175" s="65">
        <f t="shared" si="28"/>
        <v>28.577178359188082</v>
      </c>
      <c r="H175" s="3" t="s">
        <v>176</v>
      </c>
      <c r="I175" s="170"/>
      <c r="J175" s="3"/>
      <c r="K175" s="3"/>
      <c r="L175" s="3"/>
    </row>
    <row r="176" spans="1:12" s="2" customFormat="1" ht="12.75">
      <c r="A176" s="3" t="s">
        <v>82</v>
      </c>
      <c r="B176" s="2">
        <v>39.78</v>
      </c>
      <c r="D176" s="3"/>
      <c r="E176" s="64">
        <f t="shared" si="27"/>
        <v>0.10772474135094624</v>
      </c>
      <c r="F176" s="61"/>
      <c r="G176" s="65">
        <f t="shared" si="28"/>
        <v>39.887724741350951</v>
      </c>
      <c r="H176" s="3" t="s">
        <v>176</v>
      </c>
      <c r="I176" s="170"/>
      <c r="J176" s="3"/>
      <c r="K176" s="3"/>
      <c r="L176" s="3"/>
    </row>
    <row r="177" spans="1:12" s="2" customFormat="1" ht="12.75">
      <c r="A177" s="3" t="s">
        <v>83</v>
      </c>
      <c r="B177" s="2">
        <v>51.48</v>
      </c>
      <c r="D177" s="3"/>
      <c r="E177" s="64">
        <f t="shared" si="27"/>
        <v>0.13940848880710691</v>
      </c>
      <c r="F177" s="61"/>
      <c r="G177" s="65">
        <f t="shared" si="28"/>
        <v>51.619408488807103</v>
      </c>
      <c r="H177" s="3" t="s">
        <v>176</v>
      </c>
      <c r="I177" s="170"/>
      <c r="J177" s="3"/>
      <c r="K177" s="3"/>
      <c r="L177" s="3"/>
    </row>
    <row r="178" spans="1:12" s="2" customFormat="1" ht="12.75">
      <c r="A178" s="3" t="s">
        <v>84</v>
      </c>
      <c r="B178" s="2">
        <v>63.16</v>
      </c>
      <c r="D178" s="3"/>
      <c r="E178" s="64">
        <f t="shared" si="27"/>
        <v>0.17103807601120574</v>
      </c>
      <c r="F178" s="61"/>
      <c r="G178" s="65">
        <f t="shared" si="28"/>
        <v>63.331038076011204</v>
      </c>
      <c r="H178" s="3" t="s">
        <v>176</v>
      </c>
      <c r="I178" s="170"/>
      <c r="J178" s="3"/>
      <c r="K178" s="3"/>
      <c r="L178" s="3"/>
    </row>
    <row r="179" spans="1:12" s="2" customFormat="1" ht="12.75">
      <c r="A179" s="3" t="s">
        <v>85</v>
      </c>
      <c r="B179" s="2">
        <v>74.73</v>
      </c>
      <c r="D179" s="3"/>
      <c r="E179" s="64">
        <f t="shared" si="27"/>
        <v>0.20236978182896465</v>
      </c>
      <c r="F179" s="61"/>
      <c r="G179" s="65">
        <f t="shared" si="28"/>
        <v>74.932369781828967</v>
      </c>
      <c r="H179" s="3" t="s">
        <v>176</v>
      </c>
      <c r="I179" s="170"/>
      <c r="J179" s="3"/>
      <c r="K179" s="3"/>
      <c r="L179" s="3"/>
    </row>
    <row r="180" spans="1:12" s="2" customFormat="1" ht="12.75">
      <c r="A180" s="3" t="s">
        <v>86</v>
      </c>
      <c r="B180" s="2">
        <v>97.51</v>
      </c>
      <c r="D180" s="3"/>
      <c r="E180" s="64">
        <f t="shared" si="27"/>
        <v>0.26405830892736976</v>
      </c>
      <c r="F180" s="61"/>
      <c r="G180" s="65">
        <f t="shared" si="28"/>
        <v>97.77405830892738</v>
      </c>
      <c r="H180" s="3" t="s">
        <v>176</v>
      </c>
      <c r="I180" s="170"/>
      <c r="J180" s="3"/>
      <c r="K180" s="3"/>
      <c r="L180" s="3"/>
    </row>
    <row r="181" spans="1:12" s="2" customFormat="1" ht="12.75">
      <c r="A181" s="22"/>
      <c r="B181" s="2" t="s">
        <v>116</v>
      </c>
      <c r="D181" s="3"/>
      <c r="E181" s="64"/>
      <c r="F181" s="61"/>
      <c r="G181" s="65"/>
      <c r="H181" s="3"/>
      <c r="I181" s="3"/>
      <c r="J181" s="3"/>
      <c r="K181" s="3"/>
      <c r="L181" s="3"/>
    </row>
    <row r="182" spans="1:12" s="2" customFormat="1" ht="12.75">
      <c r="A182" s="4" t="s">
        <v>117</v>
      </c>
      <c r="D182" s="3"/>
      <c r="E182" s="64"/>
      <c r="F182" s="61"/>
      <c r="G182" s="65"/>
      <c r="H182" s="3"/>
      <c r="I182" s="3"/>
      <c r="J182" s="3"/>
      <c r="K182" s="3"/>
      <c r="L182" s="3"/>
    </row>
    <row r="183" spans="1:12" s="2" customFormat="1" ht="12.75">
      <c r="A183" s="3" t="s">
        <v>80</v>
      </c>
      <c r="B183" s="2">
        <v>18.739999999999998</v>
      </c>
      <c r="D183" s="3"/>
      <c r="E183" s="64">
        <f t="shared" ref="E183:E190" si="29">B183*$G$2</f>
        <v>5.0748156181918865E-2</v>
      </c>
      <c r="F183" s="61"/>
      <c r="G183" s="65">
        <f t="shared" ref="G183:G190" si="30">B183+E183</f>
        <v>18.790748156181916</v>
      </c>
      <c r="H183" s="3" t="s">
        <v>176</v>
      </c>
      <c r="I183" s="170"/>
      <c r="J183" s="3"/>
      <c r="K183" s="3"/>
      <c r="L183" s="3"/>
    </row>
    <row r="184" spans="1:12" s="2" customFormat="1" ht="12.75">
      <c r="A184" s="3" t="s">
        <v>81</v>
      </c>
      <c r="B184" s="2">
        <v>24.93</v>
      </c>
      <c r="D184" s="3"/>
      <c r="E184" s="64">
        <f t="shared" si="29"/>
        <v>6.7510754195050024E-2</v>
      </c>
      <c r="F184" s="61"/>
      <c r="G184" s="65">
        <f t="shared" si="30"/>
        <v>24.997510754195051</v>
      </c>
      <c r="H184" s="3" t="s">
        <v>176</v>
      </c>
      <c r="I184" s="170"/>
      <c r="J184" s="3"/>
      <c r="K184" s="3"/>
      <c r="L184" s="3"/>
    </row>
    <row r="185" spans="1:12" s="2" customFormat="1" ht="12.75">
      <c r="A185" s="3" t="s">
        <v>114</v>
      </c>
      <c r="B185" s="2">
        <v>29.52</v>
      </c>
      <c r="D185" s="3"/>
      <c r="E185" s="64">
        <f t="shared" si="29"/>
        <v>7.9940532043236132E-2</v>
      </c>
      <c r="F185" s="61"/>
      <c r="G185" s="65">
        <f t="shared" si="30"/>
        <v>29.599940532043234</v>
      </c>
      <c r="H185" s="3" t="s">
        <v>176</v>
      </c>
      <c r="I185" s="170"/>
      <c r="J185" s="3"/>
      <c r="K185" s="3"/>
      <c r="L185" s="3"/>
    </row>
    <row r="186" spans="1:12" s="2" customFormat="1" ht="12.75">
      <c r="A186" s="3" t="s">
        <v>82</v>
      </c>
      <c r="B186" s="2">
        <v>40.799999999999997</v>
      </c>
      <c r="D186" s="3"/>
      <c r="E186" s="64">
        <f t="shared" si="29"/>
        <v>0.11048691420609871</v>
      </c>
      <c r="F186" s="61"/>
      <c r="G186" s="65">
        <f t="shared" si="30"/>
        <v>40.910486914206096</v>
      </c>
      <c r="H186" s="3" t="s">
        <v>176</v>
      </c>
      <c r="I186" s="170"/>
      <c r="J186" s="3"/>
      <c r="K186" s="3"/>
      <c r="L186" s="3"/>
    </row>
    <row r="187" spans="1:12" s="2" customFormat="1" ht="12.75">
      <c r="A187" s="3" t="s">
        <v>83</v>
      </c>
      <c r="B187" s="2">
        <v>52.5</v>
      </c>
      <c r="D187" s="3"/>
      <c r="E187" s="64">
        <f t="shared" si="29"/>
        <v>0.14217066166225936</v>
      </c>
      <c r="F187" s="61"/>
      <c r="G187" s="65">
        <f t="shared" si="30"/>
        <v>52.642170661662263</v>
      </c>
      <c r="H187" s="3" t="s">
        <v>176</v>
      </c>
      <c r="I187" s="170"/>
      <c r="J187" s="3"/>
      <c r="K187" s="3"/>
      <c r="L187" s="3"/>
    </row>
    <row r="188" spans="1:12" s="2" customFormat="1" ht="12.75">
      <c r="A188" s="3" t="s">
        <v>84</v>
      </c>
      <c r="B188" s="2">
        <v>64.180000000000007</v>
      </c>
      <c r="D188" s="3"/>
      <c r="E188" s="64">
        <f t="shared" si="29"/>
        <v>0.17380024886635825</v>
      </c>
      <c r="F188" s="61"/>
      <c r="G188" s="65">
        <f t="shared" si="30"/>
        <v>64.353800248866364</v>
      </c>
      <c r="H188" s="3" t="s">
        <v>176</v>
      </c>
      <c r="I188" s="170"/>
      <c r="J188" s="3"/>
      <c r="K188" s="3"/>
      <c r="L188" s="3"/>
    </row>
    <row r="189" spans="1:12" s="2" customFormat="1" ht="12.75">
      <c r="A189" s="3" t="s">
        <v>85</v>
      </c>
      <c r="B189" s="2">
        <v>75.75</v>
      </c>
      <c r="D189" s="3"/>
      <c r="E189" s="64">
        <f t="shared" si="29"/>
        <v>0.2051319546841171</v>
      </c>
      <c r="F189" s="61"/>
      <c r="G189" s="65">
        <f t="shared" si="30"/>
        <v>75.95513195468412</v>
      </c>
      <c r="H189" s="3" t="s">
        <v>176</v>
      </c>
      <c r="I189" s="170"/>
      <c r="J189" s="3"/>
      <c r="K189" s="3"/>
      <c r="L189" s="3"/>
    </row>
    <row r="190" spans="1:12" s="2" customFormat="1" ht="12.75">
      <c r="A190" s="3" t="s">
        <v>86</v>
      </c>
      <c r="B190" s="2">
        <v>98.53</v>
      </c>
      <c r="D190" s="3"/>
      <c r="E190" s="64">
        <f t="shared" si="29"/>
        <v>0.26682048178252221</v>
      </c>
      <c r="F190" s="61"/>
      <c r="G190" s="65">
        <f t="shared" si="30"/>
        <v>98.796820481782518</v>
      </c>
      <c r="H190" s="3" t="s">
        <v>176</v>
      </c>
      <c r="I190" s="170"/>
      <c r="J190" s="3"/>
      <c r="K190" s="3"/>
      <c r="L190" s="3"/>
    </row>
    <row r="191" spans="1:12" s="2" customFormat="1" ht="12.75">
      <c r="A191" s="22"/>
      <c r="B191" s="2" t="s">
        <v>116</v>
      </c>
      <c r="D191" s="3"/>
      <c r="E191" s="64"/>
      <c r="F191" s="61"/>
      <c r="G191" s="65"/>
      <c r="H191" s="3"/>
      <c r="I191" s="3"/>
      <c r="J191" s="3"/>
      <c r="K191" s="3"/>
      <c r="L191" s="3"/>
    </row>
    <row r="192" spans="1:12" s="2" customFormat="1" ht="12.75">
      <c r="A192" s="24" t="s">
        <v>118</v>
      </c>
      <c r="D192" s="3"/>
      <c r="E192" s="64"/>
      <c r="F192" s="61"/>
      <c r="G192" s="65"/>
      <c r="H192" s="3"/>
      <c r="I192" s="3"/>
      <c r="J192" s="3"/>
      <c r="K192" s="3"/>
      <c r="L192" s="3"/>
    </row>
    <row r="193" spans="1:12" s="2" customFormat="1" ht="12.75">
      <c r="A193" s="24" t="s">
        <v>119</v>
      </c>
      <c r="D193" s="3"/>
      <c r="E193" s="64"/>
      <c r="F193" s="61"/>
      <c r="G193" s="65"/>
      <c r="H193" s="3"/>
      <c r="I193" s="3"/>
      <c r="J193" s="3"/>
      <c r="K193" s="3"/>
      <c r="L193" s="3"/>
    </row>
    <row r="194" spans="1:12" s="2" customFormat="1" ht="12.75">
      <c r="A194" s="3" t="s">
        <v>80</v>
      </c>
      <c r="B194" s="2">
        <v>32.020000000000003</v>
      </c>
      <c r="D194" s="3"/>
      <c r="E194" s="64">
        <f t="shared" ref="E194:E201" si="31">B194*$G$2</f>
        <v>8.671056355096278E-2</v>
      </c>
      <c r="F194" s="61"/>
      <c r="G194" s="65">
        <f t="shared" ref="G194:G201" si="32">B194+E194</f>
        <v>32.106710563550969</v>
      </c>
      <c r="H194" s="3" t="s">
        <v>176</v>
      </c>
      <c r="I194" s="170"/>
      <c r="J194" s="3"/>
      <c r="K194" s="3"/>
      <c r="L194" s="3"/>
    </row>
    <row r="195" spans="1:12" s="2" customFormat="1" ht="12.75">
      <c r="A195" s="3" t="s">
        <v>81</v>
      </c>
      <c r="B195" s="2">
        <v>32.020000000000003</v>
      </c>
      <c r="D195" s="3"/>
      <c r="E195" s="64">
        <f t="shared" si="31"/>
        <v>8.671056355096278E-2</v>
      </c>
      <c r="F195" s="61"/>
      <c r="G195" s="65">
        <f t="shared" si="32"/>
        <v>32.106710563550969</v>
      </c>
      <c r="H195" s="3" t="s">
        <v>176</v>
      </c>
      <c r="I195" s="170"/>
      <c r="J195" s="3"/>
      <c r="K195" s="3"/>
      <c r="L195" s="3"/>
    </row>
    <row r="196" spans="1:12" s="2" customFormat="1" ht="12.75">
      <c r="A196" s="3" t="s">
        <v>114</v>
      </c>
      <c r="B196" s="2">
        <v>32.020000000000003</v>
      </c>
      <c r="D196" s="3"/>
      <c r="E196" s="64">
        <f t="shared" si="31"/>
        <v>8.671056355096278E-2</v>
      </c>
      <c r="F196" s="61"/>
      <c r="G196" s="65">
        <f t="shared" si="32"/>
        <v>32.106710563550969</v>
      </c>
      <c r="H196" s="3" t="s">
        <v>176</v>
      </c>
      <c r="I196" s="170"/>
      <c r="J196" s="3"/>
      <c r="K196" s="3"/>
      <c r="L196" s="3"/>
    </row>
    <row r="197" spans="1:12" s="2" customFormat="1" ht="12.75">
      <c r="A197" s="3" t="s">
        <v>82</v>
      </c>
      <c r="B197" s="2">
        <v>32.020000000000003</v>
      </c>
      <c r="D197" s="3"/>
      <c r="E197" s="64">
        <f t="shared" si="31"/>
        <v>8.671056355096278E-2</v>
      </c>
      <c r="F197" s="61"/>
      <c r="G197" s="65">
        <f t="shared" si="32"/>
        <v>32.106710563550969</v>
      </c>
      <c r="H197" s="3" t="s">
        <v>176</v>
      </c>
      <c r="I197" s="170"/>
      <c r="J197" s="3"/>
      <c r="K197" s="3"/>
      <c r="L197" s="3"/>
    </row>
    <row r="198" spans="1:12" s="2" customFormat="1" ht="12.75">
      <c r="A198" s="3" t="s">
        <v>83</v>
      </c>
      <c r="B198" s="2">
        <v>32.020000000000003</v>
      </c>
      <c r="D198" s="3"/>
      <c r="E198" s="64">
        <f t="shared" si="31"/>
        <v>8.671056355096278E-2</v>
      </c>
      <c r="F198" s="61"/>
      <c r="G198" s="65">
        <f t="shared" si="32"/>
        <v>32.106710563550969</v>
      </c>
      <c r="H198" s="3" t="s">
        <v>176</v>
      </c>
      <c r="I198" s="170"/>
      <c r="J198" s="3"/>
      <c r="K198" s="3"/>
      <c r="L198" s="3"/>
    </row>
    <row r="199" spans="1:12" s="2" customFormat="1" ht="12.75">
      <c r="A199" s="3" t="s">
        <v>84</v>
      </c>
      <c r="B199" s="2">
        <v>32.020000000000003</v>
      </c>
      <c r="D199" s="3"/>
      <c r="E199" s="64">
        <f t="shared" si="31"/>
        <v>8.671056355096278E-2</v>
      </c>
      <c r="F199" s="61"/>
      <c r="G199" s="65">
        <f t="shared" si="32"/>
        <v>32.106710563550969</v>
      </c>
      <c r="H199" s="3" t="s">
        <v>176</v>
      </c>
      <c r="I199" s="170"/>
      <c r="J199" s="3"/>
      <c r="K199" s="3"/>
      <c r="L199" s="3"/>
    </row>
    <row r="200" spans="1:12" s="2" customFormat="1" ht="12.75">
      <c r="A200" s="3" t="s">
        <v>85</v>
      </c>
      <c r="B200" s="2">
        <v>32.020000000000003</v>
      </c>
      <c r="D200" s="3"/>
      <c r="E200" s="64">
        <f t="shared" si="31"/>
        <v>8.671056355096278E-2</v>
      </c>
      <c r="F200" s="61"/>
      <c r="G200" s="65">
        <f t="shared" si="32"/>
        <v>32.106710563550969</v>
      </c>
      <c r="H200" s="3" t="s">
        <v>176</v>
      </c>
      <c r="I200" s="170"/>
      <c r="J200" s="3"/>
      <c r="K200" s="3"/>
      <c r="L200" s="3"/>
    </row>
    <row r="201" spans="1:12" s="2" customFormat="1" ht="12.75">
      <c r="A201" s="3" t="s">
        <v>86</v>
      </c>
      <c r="B201" s="2">
        <v>32.020000000000003</v>
      </c>
      <c r="D201" s="3"/>
      <c r="E201" s="64">
        <f t="shared" si="31"/>
        <v>8.671056355096278E-2</v>
      </c>
      <c r="F201" s="61"/>
      <c r="G201" s="65">
        <f t="shared" si="32"/>
        <v>32.106710563550969</v>
      </c>
      <c r="H201" s="3" t="s">
        <v>176</v>
      </c>
      <c r="I201" s="170"/>
      <c r="J201" s="3"/>
      <c r="K201" s="3"/>
      <c r="L201" s="3"/>
    </row>
    <row r="202" spans="1:12" s="2" customFormat="1" ht="12.75">
      <c r="A202" s="3"/>
      <c r="D202" s="3"/>
      <c r="E202" s="64"/>
      <c r="F202" s="61"/>
      <c r="G202" s="65"/>
      <c r="H202" s="3"/>
      <c r="I202" s="3"/>
      <c r="J202" s="3"/>
      <c r="K202" s="3"/>
      <c r="L202" s="3"/>
    </row>
    <row r="203" spans="1:12" s="2" customFormat="1" ht="12.75">
      <c r="A203" s="4" t="s">
        <v>115</v>
      </c>
      <c r="D203" s="3"/>
      <c r="E203" s="64"/>
      <c r="F203" s="61"/>
      <c r="G203" s="65"/>
      <c r="H203" s="3"/>
      <c r="I203" s="3"/>
      <c r="J203" s="3"/>
      <c r="K203" s="3"/>
      <c r="L203" s="3"/>
    </row>
    <row r="204" spans="1:12" s="2" customFormat="1" ht="12.75">
      <c r="A204" s="3" t="s">
        <v>80</v>
      </c>
      <c r="B204" s="2">
        <v>17.73</v>
      </c>
      <c r="D204" s="3"/>
      <c r="E204" s="64">
        <f t="shared" ref="E204:E211" si="33">B204*$G$2</f>
        <v>4.8013063452797308E-2</v>
      </c>
      <c r="F204" s="61"/>
      <c r="G204" s="65">
        <f t="shared" ref="G204:G211" si="34">B204+E204</f>
        <v>17.778013063452796</v>
      </c>
      <c r="H204" s="3" t="s">
        <v>176</v>
      </c>
      <c r="I204" s="170"/>
      <c r="J204" s="3"/>
      <c r="K204" s="3"/>
      <c r="L204" s="3"/>
    </row>
    <row r="205" spans="1:12" s="2" customFormat="1" ht="12.75">
      <c r="A205" s="3" t="s">
        <v>81</v>
      </c>
      <c r="B205" s="2">
        <v>23.91</v>
      </c>
      <c r="D205" s="3"/>
      <c r="E205" s="64">
        <f t="shared" si="33"/>
        <v>6.4748581339897554E-2</v>
      </c>
      <c r="F205" s="61"/>
      <c r="G205" s="65">
        <f t="shared" si="34"/>
        <v>23.974748581339899</v>
      </c>
      <c r="H205" s="3" t="s">
        <v>176</v>
      </c>
      <c r="I205" s="170"/>
      <c r="J205" s="3"/>
      <c r="K205" s="3"/>
      <c r="L205" s="3"/>
    </row>
    <row r="206" spans="1:12" s="2" customFormat="1" ht="12.75">
      <c r="A206" s="3" t="s">
        <v>114</v>
      </c>
      <c r="B206" s="2">
        <v>28.5</v>
      </c>
      <c r="D206" s="3"/>
      <c r="E206" s="64">
        <f t="shared" si="33"/>
        <v>7.7178359188083662E-2</v>
      </c>
      <c r="F206" s="61"/>
      <c r="G206" s="65">
        <f t="shared" si="34"/>
        <v>28.577178359188082</v>
      </c>
      <c r="H206" s="3" t="s">
        <v>176</v>
      </c>
      <c r="I206" s="170"/>
      <c r="J206" s="3"/>
      <c r="K206" s="3"/>
      <c r="L206" s="3"/>
    </row>
    <row r="207" spans="1:12" s="2" customFormat="1" ht="12.75">
      <c r="A207" s="3" t="s">
        <v>82</v>
      </c>
      <c r="B207" s="2">
        <v>39.78</v>
      </c>
      <c r="D207" s="3"/>
      <c r="E207" s="64">
        <f t="shared" si="33"/>
        <v>0.10772474135094624</v>
      </c>
      <c r="F207" s="61"/>
      <c r="G207" s="65">
        <f t="shared" si="34"/>
        <v>39.887724741350951</v>
      </c>
      <c r="H207" s="3" t="s">
        <v>176</v>
      </c>
      <c r="I207" s="170"/>
      <c r="J207" s="3"/>
      <c r="K207" s="3"/>
      <c r="L207" s="3"/>
    </row>
    <row r="208" spans="1:12" s="2" customFormat="1" ht="12.75">
      <c r="A208" s="3" t="s">
        <v>83</v>
      </c>
      <c r="B208" s="2">
        <v>51.48</v>
      </c>
      <c r="D208" s="3"/>
      <c r="E208" s="64">
        <f t="shared" si="33"/>
        <v>0.13940848880710691</v>
      </c>
      <c r="F208" s="61"/>
      <c r="G208" s="65">
        <f t="shared" si="34"/>
        <v>51.619408488807103</v>
      </c>
      <c r="H208" s="3" t="s">
        <v>176</v>
      </c>
      <c r="I208" s="170"/>
      <c r="J208" s="3"/>
      <c r="K208" s="3"/>
      <c r="L208" s="3"/>
    </row>
    <row r="209" spans="1:12" s="2" customFormat="1" ht="12.75">
      <c r="A209" s="3" t="s">
        <v>84</v>
      </c>
      <c r="B209" s="2">
        <v>63.16</v>
      </c>
      <c r="D209" s="3"/>
      <c r="E209" s="64">
        <f t="shared" si="33"/>
        <v>0.17103807601120574</v>
      </c>
      <c r="F209" s="61"/>
      <c r="G209" s="65">
        <f t="shared" si="34"/>
        <v>63.331038076011204</v>
      </c>
      <c r="H209" s="3" t="s">
        <v>176</v>
      </c>
      <c r="I209" s="170"/>
      <c r="J209" s="3"/>
      <c r="K209" s="3"/>
      <c r="L209" s="3"/>
    </row>
    <row r="210" spans="1:12" s="2" customFormat="1" ht="12.75">
      <c r="A210" s="3" t="s">
        <v>85</v>
      </c>
      <c r="B210" s="2">
        <v>74.73</v>
      </c>
      <c r="D210" s="3"/>
      <c r="E210" s="64">
        <f t="shared" si="33"/>
        <v>0.20236978182896465</v>
      </c>
      <c r="F210" s="61"/>
      <c r="G210" s="65">
        <f t="shared" si="34"/>
        <v>74.932369781828967</v>
      </c>
      <c r="H210" s="3" t="s">
        <v>176</v>
      </c>
      <c r="I210" s="170"/>
      <c r="J210" s="3"/>
      <c r="K210" s="3"/>
      <c r="L210" s="3"/>
    </row>
    <row r="211" spans="1:12" s="3" customFormat="1" ht="12.75">
      <c r="A211" s="3" t="s">
        <v>86</v>
      </c>
      <c r="B211" s="2">
        <v>97.51</v>
      </c>
      <c r="C211" s="2"/>
      <c r="E211" s="64">
        <f t="shared" si="33"/>
        <v>0.26405830892736976</v>
      </c>
      <c r="F211" s="61"/>
      <c r="G211" s="65">
        <f t="shared" si="34"/>
        <v>97.77405830892738</v>
      </c>
      <c r="H211" s="3" t="s">
        <v>176</v>
      </c>
      <c r="I211" s="170"/>
    </row>
    <row r="212" spans="1:12" s="3" customFormat="1" ht="12.75">
      <c r="A212" s="22"/>
      <c r="B212" s="2" t="s">
        <v>116</v>
      </c>
      <c r="C212" s="2"/>
      <c r="E212" s="64"/>
      <c r="F212" s="61"/>
      <c r="G212" s="65"/>
    </row>
    <row r="213" spans="1:12" s="3" customFormat="1" ht="12.75">
      <c r="A213" s="4" t="s">
        <v>120</v>
      </c>
      <c r="B213" s="2"/>
      <c r="C213" s="2"/>
      <c r="E213" s="64"/>
      <c r="F213" s="61"/>
      <c r="G213" s="65"/>
    </row>
    <row r="214" spans="1:12" s="3" customFormat="1" ht="12.75">
      <c r="A214" s="3" t="s">
        <v>80</v>
      </c>
      <c r="B214" s="2">
        <v>0.41</v>
      </c>
      <c r="C214" s="2"/>
      <c r="E214" s="64">
        <f t="shared" ref="E214:E221" si="35">B214*$G$2</f>
        <v>1.1102851672671683E-3</v>
      </c>
      <c r="F214" s="61"/>
      <c r="G214" s="65">
        <f t="shared" ref="G214:G221" si="36">B214+E214</f>
        <v>0.41111028516726716</v>
      </c>
      <c r="H214" s="3" t="s">
        <v>176</v>
      </c>
      <c r="I214" s="170"/>
    </row>
    <row r="215" spans="1:12" s="3" customFormat="1" ht="12.75">
      <c r="A215" s="3" t="s">
        <v>81</v>
      </c>
      <c r="B215" s="2">
        <v>0.47</v>
      </c>
      <c r="C215" s="2"/>
      <c r="E215" s="64">
        <f t="shared" si="35"/>
        <v>1.2727659234526077E-3</v>
      </c>
      <c r="F215" s="61"/>
      <c r="G215" s="65">
        <f t="shared" si="36"/>
        <v>0.47127276592345257</v>
      </c>
      <c r="H215" s="3" t="s">
        <v>176</v>
      </c>
      <c r="I215" s="170"/>
    </row>
    <row r="216" spans="1:12" s="3" customFormat="1" ht="12.75">
      <c r="A216" s="3" t="s">
        <v>114</v>
      </c>
      <c r="B216" s="2">
        <v>0.5</v>
      </c>
      <c r="C216" s="2"/>
      <c r="E216" s="64">
        <f t="shared" si="35"/>
        <v>1.3540063015453274E-3</v>
      </c>
      <c r="F216" s="61"/>
      <c r="G216" s="65">
        <f t="shared" si="36"/>
        <v>0.50135400630154536</v>
      </c>
      <c r="H216" s="3" t="s">
        <v>176</v>
      </c>
      <c r="I216" s="170"/>
    </row>
    <row r="217" spans="1:12" s="3" customFormat="1" ht="12.75">
      <c r="A217" s="3" t="s">
        <v>82</v>
      </c>
      <c r="B217" s="2">
        <v>0.54</v>
      </c>
      <c r="C217" s="2"/>
      <c r="E217" s="64">
        <f t="shared" si="35"/>
        <v>1.4623268056689538E-3</v>
      </c>
      <c r="F217" s="61"/>
      <c r="G217" s="65">
        <f t="shared" si="36"/>
        <v>0.54146232680566897</v>
      </c>
      <c r="H217" s="3" t="s">
        <v>176</v>
      </c>
      <c r="I217" s="170"/>
    </row>
    <row r="218" spans="1:12" s="3" customFormat="1" ht="12.75">
      <c r="A218" s="3" t="s">
        <v>83</v>
      </c>
      <c r="B218" s="2">
        <v>0.56999999999999995</v>
      </c>
      <c r="C218" s="2"/>
      <c r="E218" s="64">
        <f t="shared" si="35"/>
        <v>1.543567183761673E-3</v>
      </c>
      <c r="F218" s="61"/>
      <c r="G218" s="65">
        <f t="shared" si="36"/>
        <v>0.57154356718376165</v>
      </c>
      <c r="H218" s="3" t="s">
        <v>176</v>
      </c>
      <c r="I218" s="170"/>
    </row>
    <row r="219" spans="1:12" s="3" customFormat="1" ht="12.75">
      <c r="A219" s="3" t="s">
        <v>84</v>
      </c>
      <c r="B219" s="2">
        <v>0.61</v>
      </c>
      <c r="C219" s="2"/>
      <c r="E219" s="64">
        <f t="shared" si="35"/>
        <v>1.6518876878852994E-3</v>
      </c>
      <c r="F219" s="61"/>
      <c r="G219" s="65">
        <f t="shared" si="36"/>
        <v>0.61165188768788525</v>
      </c>
      <c r="H219" s="3" t="s">
        <v>176</v>
      </c>
      <c r="I219" s="170"/>
    </row>
    <row r="220" spans="1:12" s="3" customFormat="1" ht="12.75">
      <c r="A220" s="3" t="s">
        <v>85</v>
      </c>
      <c r="B220" s="2">
        <v>0.64</v>
      </c>
      <c r="C220" s="2"/>
      <c r="E220" s="64">
        <f t="shared" si="35"/>
        <v>1.7331280659780191E-3</v>
      </c>
      <c r="F220" s="61"/>
      <c r="G220" s="65">
        <f t="shared" si="36"/>
        <v>0.64173312806597804</v>
      </c>
      <c r="H220" s="3" t="s">
        <v>176</v>
      </c>
      <c r="I220" s="170"/>
    </row>
    <row r="221" spans="1:12" s="3" customFormat="1" ht="12.75">
      <c r="A221" s="3" t="s">
        <v>86</v>
      </c>
      <c r="B221" s="2">
        <v>0.75</v>
      </c>
      <c r="C221" s="2"/>
      <c r="E221" s="64">
        <f t="shared" si="35"/>
        <v>2.0310094523179911E-3</v>
      </c>
      <c r="F221" s="61"/>
      <c r="G221" s="65">
        <f t="shared" si="36"/>
        <v>0.75203100945231804</v>
      </c>
      <c r="H221" s="3" t="s">
        <v>176</v>
      </c>
      <c r="I221" s="170"/>
    </row>
    <row r="222" spans="1:12" s="3" customFormat="1" ht="12.75">
      <c r="B222" s="2"/>
      <c r="C222" s="2"/>
      <c r="E222" s="64"/>
      <c r="F222" s="61"/>
      <c r="G222" s="65"/>
    </row>
    <row r="223" spans="1:12" s="3" customFormat="1" ht="12.75">
      <c r="A223" s="4" t="s">
        <v>121</v>
      </c>
      <c r="B223" s="2"/>
      <c r="C223" s="2"/>
      <c r="E223" s="64"/>
      <c r="F223" s="61"/>
      <c r="G223" s="65"/>
    </row>
    <row r="224" spans="1:12" s="3" customFormat="1" ht="12.75">
      <c r="A224" s="3" t="s">
        <v>80</v>
      </c>
      <c r="B224" s="2">
        <v>12.27</v>
      </c>
      <c r="C224" s="2"/>
      <c r="E224" s="64">
        <v>0</v>
      </c>
      <c r="F224" s="61"/>
      <c r="G224" s="65">
        <f t="shared" ref="G224:G231" si="37">B224+E224</f>
        <v>12.27</v>
      </c>
      <c r="H224" s="3" t="s">
        <v>176</v>
      </c>
      <c r="I224" s="170"/>
    </row>
    <row r="225" spans="1:9" s="3" customFormat="1" ht="12.75">
      <c r="A225" s="3" t="s">
        <v>81</v>
      </c>
      <c r="B225" s="2">
        <v>13.87</v>
      </c>
      <c r="C225" s="2"/>
      <c r="E225" s="64">
        <v>0</v>
      </c>
      <c r="F225" s="61"/>
      <c r="G225" s="65">
        <f t="shared" si="37"/>
        <v>13.87</v>
      </c>
      <c r="H225" s="3" t="s">
        <v>176</v>
      </c>
      <c r="I225" s="170"/>
    </row>
    <row r="226" spans="1:9" s="3" customFormat="1" ht="12.75">
      <c r="A226" s="3" t="s">
        <v>114</v>
      </c>
      <c r="B226" s="2">
        <v>14.93</v>
      </c>
      <c r="C226" s="2"/>
      <c r="E226" s="64">
        <v>0</v>
      </c>
      <c r="F226" s="61"/>
      <c r="G226" s="65">
        <f t="shared" si="37"/>
        <v>14.93</v>
      </c>
      <c r="H226" s="3" t="s">
        <v>176</v>
      </c>
      <c r="I226" s="170"/>
    </row>
    <row r="227" spans="1:9" s="3" customFormat="1" ht="12.75">
      <c r="A227" s="3" t="s">
        <v>82</v>
      </c>
      <c r="B227" s="2">
        <v>16</v>
      </c>
      <c r="C227" s="2"/>
      <c r="E227" s="64">
        <v>0</v>
      </c>
      <c r="F227" s="61"/>
      <c r="G227" s="65">
        <f t="shared" si="37"/>
        <v>16</v>
      </c>
      <c r="H227" s="3" t="s">
        <v>176</v>
      </c>
      <c r="I227" s="170"/>
    </row>
    <row r="228" spans="1:9" s="3" customFormat="1" ht="12.75">
      <c r="A228" s="3" t="s">
        <v>83</v>
      </c>
      <c r="B228" s="2">
        <v>17.059999999999999</v>
      </c>
      <c r="C228" s="2"/>
      <c r="E228" s="64">
        <v>0</v>
      </c>
      <c r="F228" s="61"/>
      <c r="G228" s="65">
        <f t="shared" si="37"/>
        <v>17.059999999999999</v>
      </c>
      <c r="H228" s="3" t="s">
        <v>176</v>
      </c>
      <c r="I228" s="170"/>
    </row>
    <row r="229" spans="1:9" s="3" customFormat="1" ht="12.75">
      <c r="A229" s="3" t="s">
        <v>84</v>
      </c>
      <c r="B229" s="2">
        <v>18.13</v>
      </c>
      <c r="C229" s="2"/>
      <c r="E229" s="64">
        <v>0</v>
      </c>
      <c r="F229" s="61"/>
      <c r="G229" s="65">
        <f t="shared" si="37"/>
        <v>18.13</v>
      </c>
      <c r="H229" s="3" t="s">
        <v>176</v>
      </c>
      <c r="I229" s="170"/>
    </row>
    <row r="230" spans="1:9" s="3" customFormat="1" ht="12.75">
      <c r="A230" s="3" t="s">
        <v>85</v>
      </c>
      <c r="B230" s="2">
        <v>19.190000000000001</v>
      </c>
      <c r="C230" s="2"/>
      <c r="E230" s="64">
        <v>0</v>
      </c>
      <c r="F230" s="61"/>
      <c r="G230" s="65">
        <f t="shared" si="37"/>
        <v>19.190000000000001</v>
      </c>
      <c r="H230" s="3" t="s">
        <v>176</v>
      </c>
      <c r="I230" s="170"/>
    </row>
    <row r="231" spans="1:9" s="3" customFormat="1" ht="12.75">
      <c r="A231" s="3" t="s">
        <v>86</v>
      </c>
      <c r="B231" s="2">
        <v>22.4</v>
      </c>
      <c r="C231" s="2"/>
      <c r="E231" s="64">
        <v>0</v>
      </c>
      <c r="F231" s="61"/>
      <c r="G231" s="65">
        <f t="shared" si="37"/>
        <v>22.4</v>
      </c>
      <c r="H231" s="3" t="s">
        <v>176</v>
      </c>
      <c r="I231" s="170"/>
    </row>
    <row r="232" spans="1:9" s="3" customFormat="1" ht="12.75">
      <c r="B232" s="2"/>
      <c r="C232" s="2"/>
      <c r="E232" s="64"/>
      <c r="F232" s="61"/>
      <c r="G232" s="65"/>
    </row>
    <row r="233" spans="1:9" s="4" customFormat="1" ht="12.75">
      <c r="A233" s="4" t="s">
        <v>122</v>
      </c>
      <c r="B233" s="31"/>
      <c r="C233" s="31"/>
      <c r="E233" s="67"/>
      <c r="F233" s="60"/>
      <c r="G233" s="63"/>
    </row>
    <row r="234" spans="1:9" s="3" customFormat="1" ht="12.75">
      <c r="A234" s="3" t="s">
        <v>123</v>
      </c>
      <c r="B234" s="2">
        <v>1.49</v>
      </c>
      <c r="C234" s="2"/>
      <c r="E234" s="64">
        <f>B234*$G$2</f>
        <v>4.0349387786050754E-3</v>
      </c>
      <c r="F234" s="61"/>
      <c r="G234" s="65">
        <f>B234+E234</f>
        <v>1.4940349387786052</v>
      </c>
      <c r="H234" s="3" t="s">
        <v>176</v>
      </c>
      <c r="I234" s="170"/>
    </row>
    <row r="235" spans="1:9" s="3" customFormat="1" ht="12.75">
      <c r="B235" s="2"/>
      <c r="C235" s="2"/>
      <c r="E235" s="64"/>
      <c r="F235" s="61"/>
      <c r="G235" s="65"/>
    </row>
    <row r="236" spans="1:9" s="3" customFormat="1" ht="12.75">
      <c r="B236" s="2"/>
      <c r="C236" s="2"/>
      <c r="E236" s="64"/>
      <c r="F236" s="61"/>
      <c r="G236" s="65"/>
    </row>
    <row r="237" spans="1:9" s="3" customFormat="1" ht="12.75">
      <c r="A237" s="20" t="s">
        <v>178</v>
      </c>
      <c r="B237" s="21"/>
      <c r="C237" s="21"/>
      <c r="D237" s="32"/>
      <c r="E237" s="64"/>
      <c r="F237" s="61"/>
      <c r="G237" s="65"/>
    </row>
    <row r="238" spans="1:9" s="3" customFormat="1" ht="12.75">
      <c r="A238" s="24" t="s">
        <v>124</v>
      </c>
      <c r="B238" s="2"/>
      <c r="C238" s="2"/>
      <c r="E238" s="64"/>
      <c r="F238" s="61"/>
      <c r="G238" s="65"/>
    </row>
    <row r="239" spans="1:9" s="3" customFormat="1" ht="12.75">
      <c r="A239" s="22" t="s">
        <v>125</v>
      </c>
      <c r="B239" s="2">
        <v>56.6</v>
      </c>
      <c r="C239" s="2"/>
      <c r="E239" s="64">
        <f>B239*$G$2</f>
        <v>0.15327351333493106</v>
      </c>
      <c r="F239" s="61"/>
      <c r="G239" s="65">
        <f>B239+E239</f>
        <v>56.753273513334932</v>
      </c>
      <c r="H239" s="3" t="s">
        <v>176</v>
      </c>
      <c r="I239" s="170"/>
    </row>
    <row r="240" spans="1:9" s="3" customFormat="1" ht="12.75">
      <c r="A240" s="22"/>
      <c r="B240" s="2"/>
      <c r="C240" s="2"/>
      <c r="E240" s="64"/>
      <c r="F240" s="61"/>
      <c r="G240" s="65"/>
    </row>
    <row r="241" spans="1:12" s="3" customFormat="1" ht="12.75">
      <c r="A241" s="24" t="s">
        <v>126</v>
      </c>
      <c r="B241" s="2"/>
      <c r="C241" s="2"/>
      <c r="E241" s="64"/>
      <c r="F241" s="61"/>
      <c r="G241" s="65"/>
    </row>
    <row r="242" spans="1:12" s="3" customFormat="1" ht="12.75">
      <c r="A242" s="22" t="s">
        <v>125</v>
      </c>
      <c r="B242" s="2">
        <v>61.5</v>
      </c>
      <c r="C242" s="2"/>
      <c r="E242" s="64">
        <v>0</v>
      </c>
      <c r="F242" s="61"/>
      <c r="G242" s="65">
        <f>B242+E242</f>
        <v>61.5</v>
      </c>
      <c r="H242" s="3" t="s">
        <v>176</v>
      </c>
      <c r="I242" s="170"/>
    </row>
    <row r="243" spans="1:12" s="3" customFormat="1" ht="12.75">
      <c r="B243" s="2"/>
      <c r="C243" s="2"/>
      <c r="E243" s="64"/>
      <c r="F243" s="61"/>
      <c r="G243" s="65"/>
    </row>
    <row r="244" spans="1:12" s="3" customFormat="1" ht="12.75">
      <c r="A244" s="24" t="s">
        <v>127</v>
      </c>
      <c r="B244" s="2"/>
      <c r="C244" s="2"/>
      <c r="E244" s="64"/>
      <c r="F244" s="61"/>
      <c r="G244" s="65"/>
    </row>
    <row r="245" spans="1:12" s="3" customFormat="1" ht="12.75">
      <c r="A245" s="22" t="s">
        <v>125</v>
      </c>
      <c r="B245" s="2">
        <v>2.0499999999999998</v>
      </c>
      <c r="C245" s="2"/>
      <c r="E245" s="64">
        <v>0</v>
      </c>
      <c r="F245" s="61"/>
      <c r="G245" s="65">
        <f>B245+E245</f>
        <v>2.0499999999999998</v>
      </c>
      <c r="H245" s="3" t="s">
        <v>176</v>
      </c>
      <c r="I245" s="170"/>
    </row>
    <row r="246" spans="1:12" s="3" customFormat="1" ht="12.75">
      <c r="B246" s="2"/>
      <c r="C246" s="2"/>
      <c r="E246" s="64"/>
      <c r="F246" s="61"/>
      <c r="G246" s="65"/>
    </row>
    <row r="247" spans="1:12" s="3" customFormat="1" ht="12.75">
      <c r="A247" s="24" t="s">
        <v>128</v>
      </c>
      <c r="B247" s="2"/>
      <c r="C247" s="2"/>
      <c r="E247" s="64"/>
      <c r="F247" s="61"/>
      <c r="G247" s="65"/>
    </row>
    <row r="248" spans="1:12" s="3" customFormat="1" ht="12.75">
      <c r="A248" s="22" t="s">
        <v>125</v>
      </c>
      <c r="B248" s="2">
        <v>106.33</v>
      </c>
      <c r="C248" s="2"/>
      <c r="E248" s="64">
        <f>B248*$G$2</f>
        <v>0.28794298008662933</v>
      </c>
      <c r="F248" s="61"/>
      <c r="G248" s="65">
        <f>B248+E248</f>
        <v>106.61794298008662</v>
      </c>
      <c r="H248" s="3" t="s">
        <v>176</v>
      </c>
      <c r="I248" s="170"/>
    </row>
    <row r="249" spans="1:12" s="3" customFormat="1" ht="12.75">
      <c r="B249" s="2"/>
      <c r="C249" s="2"/>
      <c r="E249" s="64"/>
      <c r="F249" s="61"/>
      <c r="G249" s="65"/>
    </row>
    <row r="250" spans="1:12" s="3" customFormat="1" ht="12.75">
      <c r="A250" s="24" t="s">
        <v>129</v>
      </c>
      <c r="B250" s="2"/>
      <c r="C250" s="2"/>
      <c r="E250" s="64"/>
      <c r="F250" s="61"/>
      <c r="G250" s="65"/>
    </row>
    <row r="251" spans="1:12" s="3" customFormat="1" ht="12.75">
      <c r="A251" s="22" t="s">
        <v>125</v>
      </c>
      <c r="B251" s="2">
        <v>56.6</v>
      </c>
      <c r="C251" s="2"/>
      <c r="E251" s="64">
        <f>B251*$G$2</f>
        <v>0.15327351333493106</v>
      </c>
      <c r="F251" s="61"/>
      <c r="G251" s="65">
        <f>B251+E251</f>
        <v>56.753273513334932</v>
      </c>
      <c r="H251" s="3" t="s">
        <v>176</v>
      </c>
      <c r="I251" s="170"/>
    </row>
    <row r="252" spans="1:12" s="3" customFormat="1" ht="12.75">
      <c r="B252" s="2"/>
      <c r="C252" s="2"/>
      <c r="E252" s="64"/>
      <c r="F252" s="61"/>
      <c r="G252" s="65"/>
    </row>
    <row r="253" spans="1:12" s="3" customFormat="1" ht="12.75">
      <c r="A253" s="20" t="s">
        <v>130</v>
      </c>
      <c r="B253" s="21"/>
      <c r="C253" s="21"/>
      <c r="D253" s="32"/>
      <c r="E253" s="64"/>
      <c r="F253" s="61"/>
      <c r="G253" s="65"/>
    </row>
    <row r="254" spans="1:12" s="3" customFormat="1" ht="12.75">
      <c r="A254" s="3" t="s">
        <v>131</v>
      </c>
      <c r="B254" s="2">
        <v>2.91</v>
      </c>
      <c r="C254" s="2"/>
      <c r="E254" s="64">
        <f>B254*$G$2</f>
        <v>7.8803166749938057E-3</v>
      </c>
      <c r="F254" s="61"/>
      <c r="G254" s="65">
        <f>B254+E254</f>
        <v>2.917880316674994</v>
      </c>
      <c r="H254" s="3" t="s">
        <v>176</v>
      </c>
      <c r="I254" s="170"/>
    </row>
    <row r="255" spans="1:12" s="2" customFormat="1" ht="12.75">
      <c r="A255" s="22"/>
      <c r="D255" s="3"/>
      <c r="E255" s="64"/>
      <c r="F255" s="61"/>
      <c r="G255" s="65"/>
      <c r="H255" s="3"/>
      <c r="I255" s="3"/>
      <c r="J255" s="3"/>
      <c r="K255" s="3"/>
      <c r="L255" s="3"/>
    </row>
    <row r="256" spans="1:12" s="31" customFormat="1" ht="12.75">
      <c r="A256" s="4" t="s">
        <v>132</v>
      </c>
      <c r="D256" s="4"/>
      <c r="E256" s="67"/>
      <c r="F256" s="60"/>
      <c r="G256" s="63"/>
      <c r="H256" s="4"/>
      <c r="I256" s="4"/>
      <c r="J256" s="4"/>
      <c r="K256" s="4"/>
      <c r="L256" s="4"/>
    </row>
    <row r="257" spans="1:12" s="2" customFormat="1" ht="12.75">
      <c r="A257" s="3" t="s">
        <v>131</v>
      </c>
      <c r="B257" s="2">
        <v>11.76</v>
      </c>
      <c r="D257" s="3"/>
      <c r="E257" s="64">
        <f>B257*$G$2</f>
        <v>3.1846228212346096E-2</v>
      </c>
      <c r="F257" s="61"/>
      <c r="G257" s="65">
        <f>B257+E257</f>
        <v>11.791846228212346</v>
      </c>
      <c r="H257" s="3" t="s">
        <v>176</v>
      </c>
      <c r="I257" s="170"/>
      <c r="J257" s="3"/>
      <c r="K257" s="3"/>
      <c r="L257" s="3"/>
    </row>
    <row r="258" spans="1:12" s="2" customFormat="1" ht="12.75">
      <c r="A258" s="3"/>
      <c r="D258" s="3"/>
      <c r="E258" s="64"/>
      <c r="F258" s="61"/>
      <c r="G258" s="65"/>
      <c r="H258" s="3"/>
      <c r="I258" s="3"/>
      <c r="J258" s="3"/>
      <c r="K258" s="3"/>
      <c r="L258" s="3"/>
    </row>
    <row r="259" spans="1:12" s="2" customFormat="1" ht="12.75">
      <c r="A259" s="3" t="s">
        <v>133</v>
      </c>
      <c r="B259" s="2">
        <v>12.6</v>
      </c>
      <c r="D259" s="3"/>
      <c r="E259" s="64">
        <f>+G254*4.33-B259</f>
        <v>3.4421771202724827E-2</v>
      </c>
      <c r="F259" s="61"/>
      <c r="G259" s="65">
        <f t="shared" ref="G259:G261" si="38">B259+E259</f>
        <v>12.634421771202724</v>
      </c>
      <c r="H259" s="3" t="s">
        <v>176</v>
      </c>
      <c r="I259" s="170"/>
      <c r="J259" s="3"/>
      <c r="K259" s="3"/>
      <c r="L259" s="3"/>
    </row>
    <row r="260" spans="1:12" s="2" customFormat="1" ht="12.75">
      <c r="A260" s="3" t="s">
        <v>134</v>
      </c>
      <c r="B260" s="2">
        <v>4.01</v>
      </c>
      <c r="D260" s="3"/>
      <c r="E260" s="64">
        <f>B260*$G$2</f>
        <v>1.0859130538393526E-2</v>
      </c>
      <c r="F260" s="61"/>
      <c r="G260" s="65">
        <f t="shared" si="38"/>
        <v>4.0208591305383932</v>
      </c>
      <c r="H260" s="3" t="s">
        <v>176</v>
      </c>
      <c r="I260" s="170"/>
      <c r="J260" s="3"/>
      <c r="K260" s="3"/>
      <c r="L260" s="3"/>
    </row>
    <row r="261" spans="1:12" s="2" customFormat="1" ht="12.75">
      <c r="A261" s="3" t="s">
        <v>135</v>
      </c>
      <c r="B261" s="2">
        <v>1.49</v>
      </c>
      <c r="D261" s="3"/>
      <c r="E261" s="64">
        <f>B261*$G$2</f>
        <v>4.0349387786050754E-3</v>
      </c>
      <c r="F261" s="61"/>
      <c r="G261" s="65">
        <f t="shared" si="38"/>
        <v>1.4940349387786052</v>
      </c>
      <c r="H261" s="3" t="s">
        <v>176</v>
      </c>
      <c r="I261" s="170"/>
      <c r="J261" s="3"/>
      <c r="K261" s="3"/>
      <c r="L261" s="3"/>
    </row>
    <row r="262" spans="1:12" s="2" customFormat="1" ht="12.75">
      <c r="A262" s="22"/>
      <c r="D262" s="3"/>
      <c r="E262" s="64"/>
      <c r="F262" s="61"/>
      <c r="G262" s="65"/>
      <c r="H262" s="3"/>
      <c r="I262" s="3"/>
      <c r="J262" s="3"/>
      <c r="K262" s="3"/>
      <c r="L262" s="3"/>
    </row>
    <row r="263" spans="1:12" s="2" customFormat="1" ht="12.75">
      <c r="A263" s="20" t="s">
        <v>136</v>
      </c>
      <c r="B263" s="21"/>
      <c r="C263" s="21"/>
      <c r="D263" s="32"/>
      <c r="E263" s="64"/>
      <c r="F263" s="61"/>
      <c r="G263" s="65"/>
      <c r="H263" s="3"/>
      <c r="I263" s="3"/>
      <c r="J263" s="3"/>
      <c r="K263" s="3"/>
      <c r="L263" s="3"/>
    </row>
    <row r="264" spans="1:12" s="2" customFormat="1" ht="12.75">
      <c r="A264" s="24" t="s">
        <v>126</v>
      </c>
      <c r="D264" s="3"/>
      <c r="E264" s="64"/>
      <c r="F264" s="61"/>
      <c r="G264" s="65"/>
      <c r="H264" s="3"/>
      <c r="I264" s="3"/>
      <c r="J264" s="3"/>
      <c r="K264" s="3"/>
      <c r="L264" s="3"/>
    </row>
    <row r="265" spans="1:12" s="2" customFormat="1" ht="12.75">
      <c r="A265" s="22" t="s">
        <v>114</v>
      </c>
      <c r="B265" s="2">
        <v>15.04</v>
      </c>
      <c r="D265" s="3"/>
      <c r="E265" s="64">
        <v>0</v>
      </c>
      <c r="F265" s="61"/>
      <c r="G265" s="65">
        <f t="shared" ref="G265:G268" si="39">B265+E265</f>
        <v>15.04</v>
      </c>
      <c r="H265" s="3" t="s">
        <v>176</v>
      </c>
      <c r="I265" s="170"/>
      <c r="J265" s="3"/>
      <c r="K265" s="3"/>
      <c r="L265" s="3"/>
    </row>
    <row r="266" spans="1:12" s="2" customFormat="1" ht="12.75">
      <c r="A266" s="22" t="s">
        <v>137</v>
      </c>
      <c r="B266" s="2">
        <v>16.11</v>
      </c>
      <c r="D266" s="3"/>
      <c r="E266" s="64">
        <v>0</v>
      </c>
      <c r="F266" s="61"/>
      <c r="G266" s="65">
        <f t="shared" si="39"/>
        <v>16.11</v>
      </c>
      <c r="H266" s="3" t="s">
        <v>176</v>
      </c>
      <c r="I266" s="170"/>
      <c r="J266" s="3"/>
      <c r="K266" s="3"/>
      <c r="L266" s="3"/>
    </row>
    <row r="267" spans="1:12" s="2" customFormat="1" ht="12.75">
      <c r="A267" s="22" t="s">
        <v>138</v>
      </c>
      <c r="B267" s="2">
        <v>17.18</v>
      </c>
      <c r="D267" s="3"/>
      <c r="E267" s="64">
        <v>0</v>
      </c>
      <c r="F267" s="61"/>
      <c r="G267" s="65">
        <f t="shared" si="39"/>
        <v>17.18</v>
      </c>
      <c r="H267" s="3" t="s">
        <v>176</v>
      </c>
      <c r="I267" s="170"/>
      <c r="J267" s="3"/>
      <c r="K267" s="3"/>
      <c r="L267" s="3"/>
    </row>
    <row r="268" spans="1:12" s="2" customFormat="1" ht="12.75">
      <c r="A268" s="22" t="s">
        <v>139</v>
      </c>
      <c r="B268" s="2">
        <v>19.329999999999998</v>
      </c>
      <c r="D268" s="3"/>
      <c r="E268" s="64">
        <v>0</v>
      </c>
      <c r="F268" s="61"/>
      <c r="G268" s="65">
        <f t="shared" si="39"/>
        <v>19.329999999999998</v>
      </c>
      <c r="H268" s="3" t="s">
        <v>176</v>
      </c>
      <c r="I268" s="170"/>
      <c r="J268" s="3"/>
      <c r="K268" s="3"/>
      <c r="L268" s="3"/>
    </row>
    <row r="269" spans="1:12" s="2" customFormat="1" ht="12.75">
      <c r="A269" s="22"/>
      <c r="D269" s="3"/>
      <c r="E269" s="64"/>
      <c r="F269" s="61"/>
      <c r="G269" s="65"/>
      <c r="H269" s="3"/>
      <c r="I269" s="3"/>
      <c r="J269" s="3"/>
      <c r="K269" s="3"/>
      <c r="L269" s="3"/>
    </row>
    <row r="270" spans="1:12" s="2" customFormat="1" ht="12.75">
      <c r="A270" s="24" t="s">
        <v>140</v>
      </c>
      <c r="D270" s="3"/>
      <c r="E270" s="64"/>
      <c r="F270" s="61"/>
      <c r="G270" s="65"/>
      <c r="H270" s="3"/>
      <c r="I270" s="3"/>
      <c r="J270" s="3"/>
      <c r="K270" s="3"/>
      <c r="L270" s="3"/>
    </row>
    <row r="271" spans="1:12" s="2" customFormat="1" ht="12.75">
      <c r="A271" s="22" t="s">
        <v>114</v>
      </c>
      <c r="B271" s="2">
        <v>61.22</v>
      </c>
      <c r="D271" s="3"/>
      <c r="E271" s="64">
        <f>B271*$G$2</f>
        <v>0.16578453156120987</v>
      </c>
      <c r="F271" s="61"/>
      <c r="G271" s="65">
        <f t="shared" ref="G271:G274" si="40">B271+E271</f>
        <v>61.385784531561207</v>
      </c>
      <c r="H271" s="3" t="s">
        <v>176</v>
      </c>
      <c r="I271" s="170"/>
      <c r="J271" s="3"/>
      <c r="K271" s="3"/>
      <c r="L271" s="3"/>
    </row>
    <row r="272" spans="1:12" s="2" customFormat="1" ht="12.75">
      <c r="A272" s="22" t="s">
        <v>137</v>
      </c>
      <c r="B272" s="2">
        <v>83.02</v>
      </c>
      <c r="D272" s="3"/>
      <c r="E272" s="64">
        <f>B272*$G$2</f>
        <v>0.22481920630858615</v>
      </c>
      <c r="F272" s="61"/>
      <c r="G272" s="65">
        <f t="shared" si="40"/>
        <v>83.244819206308577</v>
      </c>
      <c r="H272" s="3" t="s">
        <v>176</v>
      </c>
      <c r="I272" s="170"/>
      <c r="J272" s="3"/>
      <c r="K272" s="3"/>
      <c r="L272" s="3"/>
    </row>
    <row r="273" spans="1:12" s="2" customFormat="1" ht="12.75">
      <c r="A273" s="22" t="s">
        <v>138</v>
      </c>
      <c r="B273" s="2">
        <v>107.91</v>
      </c>
      <c r="D273" s="3"/>
      <c r="E273" s="64">
        <f>B273*$G$2</f>
        <v>0.29222163999951256</v>
      </c>
      <c r="F273" s="61"/>
      <c r="G273" s="65">
        <f t="shared" si="40"/>
        <v>108.20222163999951</v>
      </c>
      <c r="H273" s="3" t="s">
        <v>176</v>
      </c>
      <c r="I273" s="170"/>
      <c r="J273" s="3"/>
      <c r="K273" s="3"/>
      <c r="L273" s="3"/>
    </row>
    <row r="274" spans="1:12" s="2" customFormat="1" ht="12.75">
      <c r="A274" s="22" t="s">
        <v>139</v>
      </c>
      <c r="B274" s="2">
        <v>147.85</v>
      </c>
      <c r="D274" s="3"/>
      <c r="E274" s="64">
        <f>B274*$G$2</f>
        <v>0.4003796633669533</v>
      </c>
      <c r="F274" s="61"/>
      <c r="G274" s="65">
        <f t="shared" si="40"/>
        <v>148.25037966336694</v>
      </c>
      <c r="H274" s="3" t="s">
        <v>176</v>
      </c>
      <c r="I274" s="170"/>
      <c r="J274" s="3"/>
      <c r="K274" s="3"/>
      <c r="L274" s="3"/>
    </row>
    <row r="275" spans="1:12" s="2" customFormat="1" ht="12.75">
      <c r="A275" s="22"/>
      <c r="D275" s="3"/>
      <c r="E275" s="64"/>
      <c r="F275" s="61"/>
      <c r="G275" s="65"/>
      <c r="H275" s="3"/>
      <c r="I275" s="3"/>
      <c r="J275" s="3"/>
      <c r="K275" s="3"/>
      <c r="L275" s="3"/>
    </row>
    <row r="276" spans="1:12" s="2" customFormat="1" ht="12.75">
      <c r="A276" s="24" t="s">
        <v>141</v>
      </c>
      <c r="D276" s="3"/>
      <c r="E276" s="64"/>
      <c r="F276" s="61"/>
      <c r="G276" s="65"/>
      <c r="H276" s="3"/>
      <c r="I276" s="3"/>
      <c r="J276" s="3"/>
      <c r="K276" s="3"/>
      <c r="L276" s="3"/>
    </row>
    <row r="277" spans="1:12" s="2" customFormat="1" ht="12.75">
      <c r="A277" s="22" t="s">
        <v>114</v>
      </c>
      <c r="B277" s="2">
        <v>62.24</v>
      </c>
      <c r="D277" s="3"/>
      <c r="E277" s="64">
        <f>B277*$G$2</f>
        <v>0.16854670441636235</v>
      </c>
      <c r="F277" s="61"/>
      <c r="G277" s="65">
        <f t="shared" ref="G277:G280" si="41">B277+E277</f>
        <v>62.408546704416366</v>
      </c>
      <c r="H277" s="3" t="s">
        <v>176</v>
      </c>
      <c r="I277" s="170"/>
      <c r="J277" s="3"/>
      <c r="K277" s="3"/>
      <c r="L277" s="3"/>
    </row>
    <row r="278" spans="1:12" s="2" customFormat="1" ht="12.75">
      <c r="A278" s="22" t="s">
        <v>137</v>
      </c>
      <c r="B278" s="2">
        <v>85.07</v>
      </c>
      <c r="D278" s="3"/>
      <c r="E278" s="64">
        <f>B278*$G$2</f>
        <v>0.23037063214492198</v>
      </c>
      <c r="F278" s="61"/>
      <c r="G278" s="65">
        <f t="shared" si="41"/>
        <v>85.300370632144919</v>
      </c>
      <c r="H278" s="3" t="s">
        <v>176</v>
      </c>
      <c r="I278" s="170"/>
      <c r="J278" s="3"/>
      <c r="K278" s="3"/>
      <c r="L278" s="3"/>
    </row>
    <row r="279" spans="1:12" s="2" customFormat="1" ht="12.75">
      <c r="A279" s="22" t="s">
        <v>138</v>
      </c>
      <c r="B279" s="2">
        <v>108.93</v>
      </c>
      <c r="D279" s="3"/>
      <c r="E279" s="64">
        <f>B279*$G$2</f>
        <v>0.29498381285466502</v>
      </c>
      <c r="F279" s="61"/>
      <c r="G279" s="65">
        <f t="shared" si="41"/>
        <v>109.22498381285467</v>
      </c>
      <c r="H279" s="3" t="s">
        <v>176</v>
      </c>
      <c r="I279" s="170"/>
      <c r="J279" s="3"/>
      <c r="K279" s="3"/>
      <c r="L279" s="3"/>
    </row>
    <row r="280" spans="1:12" s="2" customFormat="1" ht="12.75">
      <c r="A280" s="22" t="s">
        <v>139</v>
      </c>
      <c r="B280" s="2">
        <v>148.87</v>
      </c>
      <c r="D280" s="3"/>
      <c r="E280" s="64">
        <f>B280*$G$2</f>
        <v>0.40314183622210581</v>
      </c>
      <c r="F280" s="61"/>
      <c r="G280" s="65">
        <f t="shared" si="41"/>
        <v>149.27314183622212</v>
      </c>
      <c r="H280" s="3" t="s">
        <v>176</v>
      </c>
      <c r="I280" s="170"/>
      <c r="J280" s="3"/>
      <c r="K280" s="3"/>
      <c r="L280" s="3"/>
    </row>
    <row r="281" spans="1:12" s="2" customFormat="1" ht="12.75">
      <c r="A281" s="22"/>
      <c r="D281" s="3"/>
      <c r="E281" s="64"/>
      <c r="F281" s="61"/>
      <c r="G281" s="65"/>
      <c r="H281" s="3"/>
      <c r="I281" s="3"/>
      <c r="J281" s="3"/>
      <c r="K281" s="3"/>
      <c r="L281" s="3"/>
    </row>
    <row r="282" spans="1:12" s="2" customFormat="1" ht="12.75">
      <c r="A282" s="24" t="s">
        <v>142</v>
      </c>
      <c r="D282" s="3"/>
      <c r="E282" s="64"/>
      <c r="F282" s="61"/>
      <c r="G282" s="65"/>
      <c r="H282" s="3"/>
      <c r="I282" s="3"/>
      <c r="J282" s="3"/>
      <c r="K282" s="3"/>
      <c r="L282" s="3"/>
    </row>
    <row r="283" spans="1:12" s="2" customFormat="1" ht="12.75">
      <c r="A283" s="24" t="s">
        <v>143</v>
      </c>
      <c r="D283" s="3"/>
      <c r="E283" s="64"/>
      <c r="F283" s="61"/>
      <c r="G283" s="65"/>
      <c r="H283" s="3"/>
      <c r="I283" s="3"/>
      <c r="J283" s="3"/>
      <c r="K283" s="3"/>
      <c r="L283" s="3"/>
    </row>
    <row r="284" spans="1:12" s="2" customFormat="1" ht="12.75">
      <c r="A284" s="22" t="s">
        <v>114</v>
      </c>
      <c r="B284" s="2">
        <v>32.020000000000003</v>
      </c>
      <c r="D284" s="3"/>
      <c r="E284" s="64">
        <f>B284*$G$2</f>
        <v>8.671056355096278E-2</v>
      </c>
      <c r="F284" s="61"/>
      <c r="G284" s="65">
        <f t="shared" ref="G284:G287" si="42">B284+E284</f>
        <v>32.106710563550969</v>
      </c>
      <c r="H284" s="3" t="s">
        <v>176</v>
      </c>
      <c r="I284" s="170"/>
      <c r="J284" s="3"/>
      <c r="K284" s="3"/>
      <c r="L284" s="3"/>
    </row>
    <row r="285" spans="1:12" s="2" customFormat="1" ht="12.75">
      <c r="A285" s="22" t="s">
        <v>137</v>
      </c>
      <c r="B285" s="2">
        <v>32.020000000000003</v>
      </c>
      <c r="D285" s="3"/>
      <c r="E285" s="64">
        <f>B285*$G$2</f>
        <v>8.671056355096278E-2</v>
      </c>
      <c r="F285" s="61"/>
      <c r="G285" s="65">
        <f t="shared" si="42"/>
        <v>32.106710563550969</v>
      </c>
      <c r="H285" s="3" t="s">
        <v>176</v>
      </c>
      <c r="I285" s="170"/>
      <c r="J285" s="3"/>
      <c r="K285" s="3"/>
      <c r="L285" s="3"/>
    </row>
    <row r="286" spans="1:12" s="2" customFormat="1" ht="12.75">
      <c r="A286" s="22" t="s">
        <v>138</v>
      </c>
      <c r="B286" s="2">
        <v>32.020000000000003</v>
      </c>
      <c r="D286" s="3"/>
      <c r="E286" s="64">
        <f>B286*$G$2</f>
        <v>8.671056355096278E-2</v>
      </c>
      <c r="F286" s="61"/>
      <c r="G286" s="65">
        <f t="shared" si="42"/>
        <v>32.106710563550969</v>
      </c>
      <c r="H286" s="3" t="s">
        <v>176</v>
      </c>
      <c r="I286" s="170"/>
      <c r="J286" s="3"/>
      <c r="K286" s="3"/>
      <c r="L286" s="3"/>
    </row>
    <row r="287" spans="1:12" s="2" customFormat="1" ht="12.75">
      <c r="A287" s="22" t="s">
        <v>139</v>
      </c>
      <c r="B287" s="2">
        <v>32.020000000000003</v>
      </c>
      <c r="D287" s="3"/>
      <c r="E287" s="64">
        <f>B287*$G$2</f>
        <v>8.671056355096278E-2</v>
      </c>
      <c r="F287" s="61"/>
      <c r="G287" s="65">
        <f t="shared" si="42"/>
        <v>32.106710563550969</v>
      </c>
      <c r="H287" s="3" t="s">
        <v>176</v>
      </c>
      <c r="I287" s="170"/>
      <c r="J287" s="3"/>
      <c r="K287" s="3"/>
      <c r="L287" s="3"/>
    </row>
    <row r="288" spans="1:12" s="2" customFormat="1" ht="12.75">
      <c r="A288" s="22"/>
      <c r="D288" s="3"/>
      <c r="E288" s="64"/>
      <c r="F288" s="61"/>
      <c r="G288" s="65"/>
      <c r="H288" s="3"/>
      <c r="I288" s="3"/>
      <c r="J288" s="3"/>
      <c r="K288" s="3"/>
      <c r="L288" s="3"/>
    </row>
    <row r="289" spans="1:12" s="2" customFormat="1" ht="12.75">
      <c r="A289" s="24" t="s">
        <v>144</v>
      </c>
      <c r="D289" s="3"/>
      <c r="E289" s="64"/>
      <c r="F289" s="61"/>
      <c r="G289" s="65"/>
      <c r="H289" s="3"/>
      <c r="I289" s="3"/>
      <c r="J289" s="3"/>
      <c r="K289" s="3"/>
      <c r="L289" s="3"/>
    </row>
    <row r="290" spans="1:12" s="2" customFormat="1" ht="12.75">
      <c r="A290" s="22" t="s">
        <v>114</v>
      </c>
      <c r="B290" s="2">
        <v>61.22</v>
      </c>
      <c r="D290" s="3"/>
      <c r="E290" s="64">
        <f>B290*$G$2</f>
        <v>0.16578453156120987</v>
      </c>
      <c r="F290" s="61"/>
      <c r="G290" s="65">
        <f t="shared" ref="G290:G293" si="43">B290+E290</f>
        <v>61.385784531561207</v>
      </c>
      <c r="H290" s="3" t="s">
        <v>176</v>
      </c>
      <c r="I290" s="170"/>
      <c r="J290" s="3"/>
      <c r="K290" s="3"/>
      <c r="L290" s="3"/>
    </row>
    <row r="291" spans="1:12" s="2" customFormat="1" ht="12.75">
      <c r="A291" s="22" t="s">
        <v>137</v>
      </c>
      <c r="B291" s="2">
        <v>83.02</v>
      </c>
      <c r="D291" s="3"/>
      <c r="E291" s="64">
        <f>B291*$G$2</f>
        <v>0.22481920630858615</v>
      </c>
      <c r="F291" s="61"/>
      <c r="G291" s="65">
        <f t="shared" si="43"/>
        <v>83.244819206308577</v>
      </c>
      <c r="H291" s="3" t="s">
        <v>176</v>
      </c>
      <c r="I291" s="170"/>
      <c r="J291" s="3"/>
      <c r="K291" s="3"/>
      <c r="L291" s="3"/>
    </row>
    <row r="292" spans="1:12" s="2" customFormat="1" ht="12.75">
      <c r="A292" s="22" t="s">
        <v>138</v>
      </c>
      <c r="B292" s="2">
        <v>107.91</v>
      </c>
      <c r="D292" s="3"/>
      <c r="E292" s="64">
        <f>B292*$G$2</f>
        <v>0.29222163999951256</v>
      </c>
      <c r="F292" s="61"/>
      <c r="G292" s="65">
        <f t="shared" si="43"/>
        <v>108.20222163999951</v>
      </c>
      <c r="H292" s="3" t="s">
        <v>176</v>
      </c>
      <c r="I292" s="170"/>
      <c r="J292" s="3"/>
      <c r="K292" s="3"/>
      <c r="L292" s="3"/>
    </row>
    <row r="293" spans="1:12" s="2" customFormat="1" ht="12.75">
      <c r="A293" s="22" t="s">
        <v>139</v>
      </c>
      <c r="B293" s="2">
        <v>147.85</v>
      </c>
      <c r="D293" s="3"/>
      <c r="E293" s="64">
        <f>B293*$G$2</f>
        <v>0.4003796633669533</v>
      </c>
      <c r="F293" s="61"/>
      <c r="G293" s="65">
        <f t="shared" si="43"/>
        <v>148.25037966336694</v>
      </c>
      <c r="H293" s="3" t="s">
        <v>176</v>
      </c>
      <c r="I293" s="170"/>
      <c r="J293" s="3"/>
      <c r="K293" s="3"/>
      <c r="L293" s="3"/>
    </row>
    <row r="294" spans="1:12" s="2" customFormat="1" ht="12.75">
      <c r="A294" s="22"/>
      <c r="D294" s="3"/>
      <c r="E294" s="64"/>
      <c r="F294" s="61"/>
      <c r="G294" s="65"/>
      <c r="H294" s="3"/>
      <c r="I294" s="3"/>
      <c r="J294" s="3"/>
      <c r="K294" s="3"/>
      <c r="L294" s="3"/>
    </row>
    <row r="295" spans="1:12" s="2" customFormat="1" ht="12.75">
      <c r="A295" s="24" t="s">
        <v>145</v>
      </c>
      <c r="D295" s="3"/>
      <c r="E295" s="64"/>
      <c r="F295" s="61"/>
      <c r="G295" s="65"/>
      <c r="H295" s="3"/>
      <c r="I295" s="3"/>
      <c r="J295" s="3"/>
      <c r="K295" s="3"/>
      <c r="L295" s="3"/>
    </row>
    <row r="296" spans="1:12" s="2" customFormat="1" ht="12.75">
      <c r="A296" s="22" t="s">
        <v>114</v>
      </c>
      <c r="B296" s="2">
        <v>0.51</v>
      </c>
      <c r="D296" s="3"/>
      <c r="E296" s="64">
        <f>B296*$G$2</f>
        <v>1.3810864275762339E-3</v>
      </c>
      <c r="F296" s="61"/>
      <c r="G296" s="65">
        <f t="shared" ref="G296:G299" si="44">B296+E296</f>
        <v>0.51138108642757629</v>
      </c>
      <c r="H296" s="3" t="s">
        <v>176</v>
      </c>
      <c r="I296" s="170"/>
      <c r="J296" s="3"/>
      <c r="K296" s="3"/>
      <c r="L296" s="3"/>
    </row>
    <row r="297" spans="1:12" s="2" customFormat="1" ht="12.75">
      <c r="A297" s="22" t="s">
        <v>137</v>
      </c>
      <c r="B297" s="2">
        <v>0.55000000000000004</v>
      </c>
      <c r="D297" s="3"/>
      <c r="E297" s="64">
        <f>B297*$G$2</f>
        <v>1.4894069316998603E-3</v>
      </c>
      <c r="F297" s="61"/>
      <c r="G297" s="65">
        <f t="shared" si="44"/>
        <v>0.5514894069316999</v>
      </c>
      <c r="H297" s="3" t="s">
        <v>176</v>
      </c>
      <c r="I297" s="170"/>
      <c r="J297" s="3"/>
      <c r="K297" s="3"/>
      <c r="L297" s="3"/>
    </row>
    <row r="298" spans="1:12" s="2" customFormat="1" ht="12.75">
      <c r="A298" s="22" t="s">
        <v>138</v>
      </c>
      <c r="B298" s="2">
        <v>0.56999999999999995</v>
      </c>
      <c r="D298" s="3"/>
      <c r="E298" s="64">
        <f>B298*$G$2</f>
        <v>1.543567183761673E-3</v>
      </c>
      <c r="F298" s="61"/>
      <c r="G298" s="65">
        <f t="shared" si="44"/>
        <v>0.57154356718376165</v>
      </c>
      <c r="H298" s="3" t="s">
        <v>176</v>
      </c>
      <c r="I298" s="170"/>
      <c r="J298" s="3"/>
      <c r="K298" s="3"/>
      <c r="L298" s="3"/>
    </row>
    <row r="299" spans="1:12" s="2" customFormat="1" ht="12.75">
      <c r="A299" s="22" t="s">
        <v>139</v>
      </c>
      <c r="B299" s="2">
        <v>0.64</v>
      </c>
      <c r="D299" s="3"/>
      <c r="E299" s="64">
        <f>B299*$G$2</f>
        <v>1.7331280659780191E-3</v>
      </c>
      <c r="F299" s="61"/>
      <c r="G299" s="65">
        <f t="shared" si="44"/>
        <v>0.64173312806597804</v>
      </c>
      <c r="H299" s="3" t="s">
        <v>176</v>
      </c>
      <c r="I299" s="170"/>
      <c r="J299" s="3"/>
      <c r="K299" s="3"/>
      <c r="L299" s="3"/>
    </row>
    <row r="300" spans="1:12" s="2" customFormat="1" ht="12.75">
      <c r="A300" s="22"/>
      <c r="D300" s="3"/>
      <c r="E300" s="64"/>
      <c r="F300" s="61"/>
      <c r="G300" s="65"/>
      <c r="H300" s="3"/>
      <c r="I300" s="3"/>
      <c r="J300" s="3"/>
      <c r="K300" s="3"/>
      <c r="L300" s="3"/>
    </row>
    <row r="301" spans="1:12" s="2" customFormat="1" ht="12.75">
      <c r="A301" s="24" t="s">
        <v>146</v>
      </c>
      <c r="D301" s="3"/>
      <c r="E301" s="64"/>
      <c r="F301" s="61"/>
      <c r="G301" s="65"/>
      <c r="H301" s="3"/>
      <c r="I301" s="3"/>
      <c r="J301" s="3"/>
      <c r="K301" s="3"/>
      <c r="L301" s="3"/>
    </row>
    <row r="302" spans="1:12" s="2" customFormat="1" ht="12.75">
      <c r="A302" s="22" t="s">
        <v>114</v>
      </c>
      <c r="B302" s="2">
        <v>15.04</v>
      </c>
      <c r="D302" s="3"/>
      <c r="E302" s="64">
        <v>0</v>
      </c>
      <c r="F302" s="61"/>
      <c r="G302" s="65">
        <f t="shared" ref="G302:G305" si="45">B302+E302</f>
        <v>15.04</v>
      </c>
      <c r="H302" s="3" t="s">
        <v>176</v>
      </c>
      <c r="I302" s="170"/>
      <c r="J302" s="3"/>
      <c r="K302" s="3"/>
      <c r="L302" s="3"/>
    </row>
    <row r="303" spans="1:12" s="2" customFormat="1" ht="12.75">
      <c r="A303" s="22" t="s">
        <v>137</v>
      </c>
      <c r="B303" s="2">
        <v>16.11</v>
      </c>
      <c r="D303" s="3"/>
      <c r="E303" s="64">
        <v>0</v>
      </c>
      <c r="F303" s="61"/>
      <c r="G303" s="65">
        <f t="shared" si="45"/>
        <v>16.11</v>
      </c>
      <c r="H303" s="3" t="s">
        <v>176</v>
      </c>
      <c r="I303" s="170"/>
      <c r="J303" s="3"/>
      <c r="K303" s="3"/>
      <c r="L303" s="3"/>
    </row>
    <row r="304" spans="1:12" s="2" customFormat="1" ht="12.75">
      <c r="A304" s="22" t="s">
        <v>138</v>
      </c>
      <c r="B304" s="2">
        <v>17.18</v>
      </c>
      <c r="D304" s="3"/>
      <c r="E304" s="64">
        <v>0</v>
      </c>
      <c r="F304" s="61"/>
      <c r="G304" s="65">
        <f t="shared" si="45"/>
        <v>17.18</v>
      </c>
      <c r="H304" s="3" t="s">
        <v>176</v>
      </c>
      <c r="I304" s="170"/>
      <c r="J304" s="3"/>
      <c r="K304" s="3"/>
      <c r="L304" s="3"/>
    </row>
    <row r="305" spans="1:12" s="2" customFormat="1" ht="12.75">
      <c r="A305" s="22" t="s">
        <v>139</v>
      </c>
      <c r="B305" s="2">
        <v>19.329999999999998</v>
      </c>
      <c r="D305" s="3"/>
      <c r="E305" s="64">
        <v>0</v>
      </c>
      <c r="F305" s="61"/>
      <c r="G305" s="65">
        <f t="shared" si="45"/>
        <v>19.329999999999998</v>
      </c>
      <c r="H305" s="3" t="s">
        <v>176</v>
      </c>
      <c r="I305" s="170"/>
      <c r="J305" s="3"/>
      <c r="K305" s="3"/>
      <c r="L305" s="3"/>
    </row>
    <row r="306" spans="1:12" s="2" customFormat="1" ht="12.75">
      <c r="A306" s="22"/>
      <c r="D306" s="3"/>
      <c r="E306" s="64"/>
      <c r="F306" s="61"/>
      <c r="G306" s="65"/>
      <c r="H306" s="3"/>
      <c r="I306" s="3"/>
      <c r="J306" s="3"/>
      <c r="K306" s="3"/>
      <c r="L306" s="3"/>
    </row>
    <row r="307" spans="1:12" s="2" customFormat="1" ht="12.75">
      <c r="A307" s="3" t="s">
        <v>135</v>
      </c>
      <c r="B307" s="2">
        <v>1.49</v>
      </c>
      <c r="D307" s="3"/>
      <c r="E307" s="64">
        <f>B307*$G$2</f>
        <v>4.0349387786050754E-3</v>
      </c>
      <c r="F307" s="61"/>
      <c r="G307" s="65">
        <f t="shared" ref="G307:G308" si="46">B307+E307</f>
        <v>1.4940349387786052</v>
      </c>
      <c r="H307" s="3" t="s">
        <v>176</v>
      </c>
      <c r="I307" s="170"/>
      <c r="J307" s="3"/>
      <c r="K307" s="3"/>
      <c r="L307" s="3"/>
    </row>
    <row r="308" spans="1:12" s="2" customFormat="1" ht="12.75">
      <c r="A308" s="22" t="s">
        <v>147</v>
      </c>
      <c r="B308" s="2">
        <v>8.8699999999999992</v>
      </c>
      <c r="D308" s="3"/>
      <c r="E308" s="64">
        <f>B308*$G$2</f>
        <v>2.4020071789414104E-2</v>
      </c>
      <c r="F308" s="61"/>
      <c r="G308" s="65">
        <f t="shared" si="46"/>
        <v>8.8940200717894129</v>
      </c>
      <c r="H308" s="3" t="s">
        <v>176</v>
      </c>
      <c r="I308" s="170"/>
      <c r="J308" s="3"/>
      <c r="K308" s="3"/>
      <c r="L308" s="3"/>
    </row>
    <row r="309" spans="1:12" s="2" customFormat="1" ht="12.75">
      <c r="A309" s="22"/>
      <c r="D309" s="3"/>
      <c r="E309" s="64"/>
      <c r="F309" s="61"/>
      <c r="G309" s="65"/>
      <c r="H309" s="3"/>
      <c r="I309" s="3"/>
      <c r="J309" s="3"/>
      <c r="K309" s="3"/>
      <c r="L309" s="3"/>
    </row>
    <row r="310" spans="1:12" s="2" customFormat="1" ht="12.75">
      <c r="A310" s="20" t="s">
        <v>148</v>
      </c>
      <c r="B310" s="21"/>
      <c r="C310" s="21"/>
      <c r="D310" s="32"/>
      <c r="E310" s="64"/>
      <c r="F310" s="61"/>
      <c r="G310" s="65"/>
      <c r="H310" s="3"/>
      <c r="I310" s="3"/>
      <c r="J310" s="3"/>
      <c r="K310" s="3"/>
      <c r="L310" s="3"/>
    </row>
    <row r="311" spans="1:12" s="31" customFormat="1" ht="12.75">
      <c r="A311" s="4" t="s">
        <v>149</v>
      </c>
      <c r="D311" s="4"/>
      <c r="E311" s="67"/>
      <c r="F311" s="60"/>
      <c r="G311" s="63"/>
      <c r="H311" s="4"/>
      <c r="I311" s="4"/>
      <c r="J311" s="4"/>
      <c r="K311" s="4"/>
      <c r="L311" s="4"/>
    </row>
    <row r="312" spans="1:12" s="3" customFormat="1" ht="12.75">
      <c r="A312" s="3" t="s">
        <v>150</v>
      </c>
      <c r="B312" s="2">
        <v>109.6</v>
      </c>
      <c r="C312" s="2"/>
      <c r="E312" s="64">
        <f>B312*$G$2</f>
        <v>0.29679818129873575</v>
      </c>
      <c r="F312" s="61"/>
      <c r="G312" s="65">
        <f t="shared" ref="G312" si="47">B312+E312</f>
        <v>109.89679818129873</v>
      </c>
      <c r="H312" s="3" t="s">
        <v>176</v>
      </c>
      <c r="I312" s="170"/>
    </row>
    <row r="313" spans="1:12">
      <c r="E313" s="59"/>
      <c r="F313" s="58"/>
      <c r="G313" s="57"/>
    </row>
    <row r="314" spans="1:12" s="4" customFormat="1" ht="12.75">
      <c r="A314" s="4" t="s">
        <v>151</v>
      </c>
      <c r="B314" s="31"/>
      <c r="C314" s="31"/>
      <c r="E314" s="67"/>
      <c r="F314" s="60"/>
      <c r="G314" s="63"/>
    </row>
    <row r="315" spans="1:12" s="3" customFormat="1" ht="12.75">
      <c r="A315" s="3" t="s">
        <v>152</v>
      </c>
      <c r="B315" s="2">
        <v>109.6</v>
      </c>
      <c r="C315" s="2"/>
      <c r="E315" s="64">
        <f>B315*$G$2</f>
        <v>0.29679818129873575</v>
      </c>
      <c r="F315" s="61"/>
      <c r="G315" s="65">
        <f t="shared" ref="G315" si="48">B315+E315</f>
        <v>109.89679818129873</v>
      </c>
      <c r="H315" s="3" t="s">
        <v>176</v>
      </c>
      <c r="I315" s="170"/>
    </row>
    <row r="316" spans="1:12" s="3" customFormat="1" ht="12.75">
      <c r="B316" s="2"/>
      <c r="C316" s="2"/>
      <c r="E316" s="64"/>
      <c r="F316" s="61"/>
      <c r="G316" s="65"/>
    </row>
    <row r="317" spans="1:12" s="3" customFormat="1" ht="12.75">
      <c r="A317" s="3" t="s">
        <v>147</v>
      </c>
      <c r="B317" s="2">
        <v>8.8699999999999992</v>
      </c>
      <c r="C317" s="2"/>
      <c r="E317" s="64">
        <f>B317*$G$2</f>
        <v>2.4020071789414104E-2</v>
      </c>
      <c r="F317" s="61"/>
      <c r="G317" s="65">
        <f t="shared" ref="G317:G318" si="49">B317+E317</f>
        <v>8.8940200717894129</v>
      </c>
      <c r="H317" s="3" t="s">
        <v>176</v>
      </c>
      <c r="I317" s="170"/>
    </row>
    <row r="318" spans="1:12" s="2" customFormat="1" ht="12.75">
      <c r="A318" s="3" t="s">
        <v>135</v>
      </c>
      <c r="B318" s="2">
        <v>1.49</v>
      </c>
      <c r="D318" s="3"/>
      <c r="E318" s="64">
        <f>B318*$G$2</f>
        <v>4.0349387786050754E-3</v>
      </c>
      <c r="F318" s="61"/>
      <c r="G318" s="65">
        <f t="shared" si="49"/>
        <v>1.4940349387786052</v>
      </c>
      <c r="H318" s="3" t="s">
        <v>176</v>
      </c>
      <c r="I318" s="170"/>
      <c r="J318" s="3"/>
      <c r="K318" s="3"/>
      <c r="L318" s="3"/>
    </row>
    <row r="319" spans="1:12" s="3" customFormat="1" ht="12.75">
      <c r="B319" s="2"/>
      <c r="C319" s="2"/>
      <c r="E319" s="64"/>
      <c r="F319" s="61"/>
      <c r="G319" s="65"/>
    </row>
    <row r="320" spans="1:12" s="2" customFormat="1" ht="12.75">
      <c r="A320" s="18" t="s">
        <v>153</v>
      </c>
      <c r="B320" s="21"/>
      <c r="C320" s="21"/>
      <c r="D320" s="32"/>
      <c r="E320" s="64"/>
      <c r="F320" s="56"/>
      <c r="G320" s="65"/>
      <c r="H320" s="3"/>
      <c r="I320" s="3"/>
      <c r="J320" s="3"/>
      <c r="K320" s="3"/>
      <c r="L320" s="3"/>
    </row>
    <row r="321" spans="1:12" s="31" customFormat="1" ht="12.75">
      <c r="A321" s="4" t="s">
        <v>154</v>
      </c>
      <c r="D321" s="4"/>
      <c r="E321" s="67"/>
      <c r="F321" s="66"/>
      <c r="G321" s="63"/>
      <c r="H321" s="4"/>
      <c r="I321" s="4"/>
      <c r="J321" s="4"/>
      <c r="K321" s="4"/>
      <c r="L321" s="4"/>
    </row>
    <row r="322" spans="1:12" s="2" customFormat="1" ht="12.75">
      <c r="A322" s="3" t="s">
        <v>87</v>
      </c>
      <c r="B322" s="2">
        <v>63.75</v>
      </c>
      <c r="D322" s="3"/>
      <c r="E322" s="64">
        <v>0</v>
      </c>
      <c r="F322" s="56"/>
      <c r="G322" s="65">
        <f t="shared" ref="G322:G325" si="50">B322+E322</f>
        <v>63.75</v>
      </c>
      <c r="H322" s="3" t="s">
        <v>176</v>
      </c>
      <c r="I322" s="170" t="s">
        <v>175</v>
      </c>
      <c r="J322" s="3"/>
      <c r="K322" s="3"/>
      <c r="L322" s="3"/>
    </row>
    <row r="323" spans="1:12" s="2" customFormat="1" ht="12.75">
      <c r="A323" s="3" t="s">
        <v>88</v>
      </c>
      <c r="B323" s="2">
        <v>63.75</v>
      </c>
      <c r="D323" s="3"/>
      <c r="E323" s="64">
        <v>0</v>
      </c>
      <c r="F323" s="56"/>
      <c r="G323" s="65">
        <f t="shared" si="50"/>
        <v>63.75</v>
      </c>
      <c r="H323" s="3" t="s">
        <v>176</v>
      </c>
      <c r="I323" s="170" t="s">
        <v>175</v>
      </c>
      <c r="J323" s="3"/>
      <c r="K323" s="3"/>
      <c r="L323" s="3"/>
    </row>
    <row r="324" spans="1:12" s="2" customFormat="1" ht="12.75">
      <c r="A324" s="3" t="s">
        <v>90</v>
      </c>
      <c r="B324" s="2">
        <v>63.75</v>
      </c>
      <c r="D324" s="3"/>
      <c r="E324" s="64">
        <v>0</v>
      </c>
      <c r="F324" s="56"/>
      <c r="G324" s="65">
        <f t="shared" si="50"/>
        <v>63.75</v>
      </c>
      <c r="H324" s="3" t="s">
        <v>176</v>
      </c>
      <c r="I324" s="170" t="s">
        <v>175</v>
      </c>
      <c r="J324" s="3"/>
      <c r="K324" s="3"/>
      <c r="L324" s="3"/>
    </row>
    <row r="325" spans="1:12" s="2" customFormat="1" ht="12.75">
      <c r="A325" s="3" t="s">
        <v>92</v>
      </c>
      <c r="B325" s="2">
        <v>63.75</v>
      </c>
      <c r="D325" s="3"/>
      <c r="E325" s="64">
        <v>0</v>
      </c>
      <c r="F325" s="56"/>
      <c r="G325" s="65">
        <f t="shared" si="50"/>
        <v>63.75</v>
      </c>
      <c r="H325" s="3" t="s">
        <v>176</v>
      </c>
      <c r="I325" s="170" t="s">
        <v>175</v>
      </c>
      <c r="J325" s="3"/>
      <c r="K325" s="3"/>
      <c r="L325" s="3"/>
    </row>
    <row r="326" spans="1:12" s="2" customFormat="1" ht="12.75">
      <c r="A326" s="4"/>
      <c r="D326" s="3"/>
      <c r="E326" s="64"/>
      <c r="F326" s="56"/>
      <c r="G326" s="65"/>
      <c r="H326" s="3"/>
      <c r="I326" s="3"/>
      <c r="J326" s="3"/>
      <c r="K326" s="3"/>
      <c r="L326" s="3"/>
    </row>
    <row r="327" spans="1:12" s="31" customFormat="1" ht="12.75">
      <c r="A327" s="4" t="s">
        <v>155</v>
      </c>
      <c r="D327" s="4"/>
      <c r="E327" s="67"/>
      <c r="F327" s="66"/>
      <c r="G327" s="63"/>
      <c r="H327" s="4"/>
      <c r="I327" s="4"/>
      <c r="J327" s="4"/>
      <c r="K327" s="4"/>
      <c r="L327" s="4"/>
    </row>
    <row r="328" spans="1:12" s="31" customFormat="1" ht="12.75">
      <c r="A328" s="4" t="s">
        <v>156</v>
      </c>
      <c r="D328" s="4"/>
      <c r="E328" s="67"/>
      <c r="F328" s="66"/>
      <c r="G328" s="63"/>
      <c r="H328" s="4"/>
      <c r="I328" s="4"/>
      <c r="J328" s="4"/>
      <c r="K328" s="4"/>
      <c r="L328" s="4"/>
    </row>
    <row r="329" spans="1:12" s="2" customFormat="1" ht="12.75">
      <c r="A329" s="3" t="s">
        <v>87</v>
      </c>
      <c r="B329" s="2">
        <v>110.22</v>
      </c>
      <c r="D329" s="3"/>
      <c r="E329" s="64">
        <f t="shared" ref="E329:E332" si="51">B329*$G$2</f>
        <v>0.29847714911265194</v>
      </c>
      <c r="F329" s="56"/>
      <c r="G329" s="65">
        <f>+B329+E329</f>
        <v>110.51847714911266</v>
      </c>
      <c r="H329" s="3" t="s">
        <v>176</v>
      </c>
      <c r="I329" s="170" t="s">
        <v>175</v>
      </c>
      <c r="J329" s="3"/>
      <c r="K329" s="3"/>
      <c r="L329" s="3"/>
    </row>
    <row r="330" spans="1:12" s="2" customFormat="1" ht="12.75">
      <c r="A330" s="3" t="s">
        <v>88</v>
      </c>
      <c r="B330" s="2">
        <v>110.22</v>
      </c>
      <c r="D330" s="3"/>
      <c r="E330" s="64">
        <f t="shared" si="51"/>
        <v>0.29847714911265194</v>
      </c>
      <c r="F330" s="56"/>
      <c r="G330" s="65">
        <f>+B330+E330</f>
        <v>110.51847714911266</v>
      </c>
      <c r="H330" s="3" t="s">
        <v>176</v>
      </c>
      <c r="I330" s="170" t="s">
        <v>175</v>
      </c>
      <c r="J330" s="3"/>
      <c r="K330" s="3"/>
      <c r="L330" s="3"/>
    </row>
    <row r="331" spans="1:12" s="2" customFormat="1" ht="12.75">
      <c r="A331" s="3" t="s">
        <v>90</v>
      </c>
      <c r="B331" s="2">
        <v>114.8</v>
      </c>
      <c r="D331" s="3"/>
      <c r="E331" s="64">
        <f t="shared" si="51"/>
        <v>0.31087984683480718</v>
      </c>
      <c r="F331" s="56"/>
      <c r="G331" s="65">
        <f>+B331+E331</f>
        <v>115.11087984683481</v>
      </c>
      <c r="H331" s="3" t="s">
        <v>176</v>
      </c>
      <c r="I331" s="170" t="s">
        <v>175</v>
      </c>
      <c r="J331" s="3"/>
      <c r="K331" s="3"/>
      <c r="L331" s="3"/>
    </row>
    <row r="332" spans="1:12" s="2" customFormat="1" ht="12.75">
      <c r="A332" s="3" t="s">
        <v>92</v>
      </c>
      <c r="B332" s="2">
        <v>114.8</v>
      </c>
      <c r="D332" s="3"/>
      <c r="E332" s="64">
        <f t="shared" si="51"/>
        <v>0.31087984683480718</v>
      </c>
      <c r="F332" s="56"/>
      <c r="G332" s="65">
        <f>+B332+E332</f>
        <v>115.11087984683481</v>
      </c>
      <c r="H332" s="3" t="s">
        <v>176</v>
      </c>
      <c r="I332" s="170" t="s">
        <v>175</v>
      </c>
      <c r="J332" s="3"/>
      <c r="K332" s="3"/>
      <c r="L332" s="3"/>
    </row>
    <row r="333" spans="1:12" s="2" customFormat="1" ht="12.75">
      <c r="A333" s="4"/>
      <c r="D333" s="3"/>
      <c r="E333" s="64"/>
      <c r="F333" s="56"/>
      <c r="G333" s="65"/>
      <c r="H333" s="3"/>
      <c r="I333" s="3"/>
      <c r="J333" s="3"/>
      <c r="K333" s="3"/>
      <c r="L333" s="3"/>
    </row>
    <row r="334" spans="1:12" s="31" customFormat="1" ht="12.75">
      <c r="A334" s="4" t="s">
        <v>157</v>
      </c>
      <c r="D334" s="4"/>
      <c r="E334" s="67"/>
      <c r="F334" s="66"/>
      <c r="G334" s="63"/>
      <c r="H334" s="4"/>
      <c r="I334" s="4"/>
      <c r="J334" s="4"/>
      <c r="K334" s="4"/>
      <c r="L334" s="4"/>
    </row>
    <row r="335" spans="1:12" s="2" customFormat="1" ht="12.75">
      <c r="A335" s="3" t="s">
        <v>87</v>
      </c>
      <c r="B335" s="2">
        <v>58.67</v>
      </c>
      <c r="D335" s="3"/>
      <c r="E335" s="64">
        <f t="shared" ref="E335:E338" si="52">B335*$G$2</f>
        <v>0.15887909942332873</v>
      </c>
      <c r="F335" s="56"/>
      <c r="G335" s="65">
        <f>+B335+E335</f>
        <v>58.828879099423332</v>
      </c>
      <c r="H335" s="3" t="s">
        <v>176</v>
      </c>
      <c r="I335" s="170" t="s">
        <v>175</v>
      </c>
      <c r="J335" s="3"/>
      <c r="K335" s="3"/>
      <c r="L335" s="3"/>
    </row>
    <row r="336" spans="1:12" s="2" customFormat="1" ht="12.75">
      <c r="A336" s="3" t="s">
        <v>88</v>
      </c>
      <c r="B336" s="2">
        <v>58.67</v>
      </c>
      <c r="D336" s="3"/>
      <c r="E336" s="64">
        <f t="shared" si="52"/>
        <v>0.15887909942332873</v>
      </c>
      <c r="F336" s="56"/>
      <c r="G336" s="65">
        <f>+B336+E336</f>
        <v>58.828879099423332</v>
      </c>
      <c r="H336" s="3" t="s">
        <v>176</v>
      </c>
      <c r="I336" s="170" t="s">
        <v>175</v>
      </c>
      <c r="J336" s="3"/>
      <c r="K336" s="3"/>
      <c r="L336" s="3"/>
    </row>
    <row r="337" spans="1:12" s="2" customFormat="1" ht="12.75">
      <c r="A337" s="3" t="s">
        <v>90</v>
      </c>
      <c r="B337" s="2">
        <v>58.67</v>
      </c>
      <c r="D337" s="3"/>
      <c r="E337" s="64">
        <f t="shared" si="52"/>
        <v>0.15887909942332873</v>
      </c>
      <c r="F337" s="56"/>
      <c r="G337" s="65">
        <f>+B337+E337</f>
        <v>58.828879099423332</v>
      </c>
      <c r="H337" s="3" t="s">
        <v>176</v>
      </c>
      <c r="I337" s="170" t="s">
        <v>175</v>
      </c>
      <c r="J337" s="3"/>
      <c r="K337" s="3"/>
      <c r="L337" s="3"/>
    </row>
    <row r="338" spans="1:12" s="2" customFormat="1" ht="12.75">
      <c r="A338" s="3" t="s">
        <v>92</v>
      </c>
      <c r="B338" s="2">
        <v>58.67</v>
      </c>
      <c r="D338" s="3"/>
      <c r="E338" s="64">
        <f t="shared" si="52"/>
        <v>0.15887909942332873</v>
      </c>
      <c r="F338" s="56"/>
      <c r="G338" s="65">
        <f>+B338+E338</f>
        <v>58.828879099423332</v>
      </c>
      <c r="H338" s="3" t="s">
        <v>176</v>
      </c>
      <c r="I338" s="170" t="s">
        <v>175</v>
      </c>
      <c r="J338" s="3"/>
      <c r="K338" s="3"/>
      <c r="L338" s="3"/>
    </row>
    <row r="339" spans="1:12" s="2" customFormat="1" ht="12.75">
      <c r="A339" s="4"/>
      <c r="D339" s="3"/>
      <c r="E339" s="64"/>
      <c r="F339" s="56"/>
      <c r="G339" s="65"/>
      <c r="H339" s="3"/>
      <c r="I339" s="3"/>
      <c r="J339" s="3"/>
      <c r="K339" s="3"/>
      <c r="L339" s="3"/>
    </row>
    <row r="340" spans="1:12" s="2" customFormat="1" ht="12.75">
      <c r="A340" s="4"/>
      <c r="B340" s="5"/>
      <c r="C340" s="5"/>
      <c r="D340" s="3"/>
      <c r="E340" s="64"/>
      <c r="F340" s="61"/>
      <c r="G340" s="65"/>
      <c r="H340" s="3"/>
      <c r="I340" s="3"/>
      <c r="J340" s="3"/>
      <c r="K340" s="3"/>
      <c r="L340" s="3"/>
    </row>
    <row r="341" spans="1:12" s="31" customFormat="1" ht="12.75">
      <c r="A341" s="4" t="s">
        <v>158</v>
      </c>
      <c r="B341" s="34"/>
      <c r="C341" s="34"/>
      <c r="D341" s="4"/>
      <c r="E341" s="67"/>
      <c r="F341" s="60"/>
      <c r="G341" s="63"/>
      <c r="H341" s="4"/>
      <c r="I341" s="4"/>
      <c r="J341" s="4"/>
      <c r="K341" s="4"/>
      <c r="L341" s="4"/>
    </row>
    <row r="342" spans="1:12" s="2" customFormat="1" ht="12.75">
      <c r="A342" s="3" t="s">
        <v>87</v>
      </c>
      <c r="B342" s="2">
        <f>B329</f>
        <v>110.22</v>
      </c>
      <c r="D342" s="3"/>
      <c r="E342" s="64">
        <f t="shared" ref="E342:E345" si="53">B342*$G$2</f>
        <v>0.29847714911265194</v>
      </c>
      <c r="F342" s="61"/>
      <c r="G342" s="65">
        <f>+B342+E342</f>
        <v>110.51847714911266</v>
      </c>
      <c r="H342" s="3" t="s">
        <v>176</v>
      </c>
      <c r="I342" s="170" t="s">
        <v>175</v>
      </c>
      <c r="J342" s="3"/>
      <c r="K342" s="3"/>
      <c r="L342" s="3"/>
    </row>
    <row r="343" spans="1:12" s="2" customFormat="1" ht="12.75">
      <c r="A343" s="3" t="s">
        <v>88</v>
      </c>
      <c r="B343" s="2">
        <f t="shared" ref="B343:B345" si="54">B330</f>
        <v>110.22</v>
      </c>
      <c r="D343" s="3"/>
      <c r="E343" s="64">
        <f t="shared" si="53"/>
        <v>0.29847714911265194</v>
      </c>
      <c r="F343" s="61"/>
      <c r="G343" s="65">
        <f>+B343+E343</f>
        <v>110.51847714911266</v>
      </c>
      <c r="H343" s="3" t="s">
        <v>176</v>
      </c>
      <c r="I343" s="170" t="s">
        <v>175</v>
      </c>
      <c r="J343" s="3"/>
      <c r="K343" s="3"/>
      <c r="L343" s="3"/>
    </row>
    <row r="344" spans="1:12" s="2" customFormat="1" ht="12.75">
      <c r="A344" s="3" t="s">
        <v>90</v>
      </c>
      <c r="B344" s="2">
        <f t="shared" si="54"/>
        <v>114.8</v>
      </c>
      <c r="D344" s="3"/>
      <c r="E344" s="64">
        <f t="shared" si="53"/>
        <v>0.31087984683480718</v>
      </c>
      <c r="F344" s="61"/>
      <c r="G344" s="65">
        <f>+B344+E344</f>
        <v>115.11087984683481</v>
      </c>
      <c r="H344" s="3" t="s">
        <v>176</v>
      </c>
      <c r="I344" s="170" t="s">
        <v>175</v>
      </c>
      <c r="J344" s="3"/>
      <c r="K344" s="3"/>
      <c r="L344" s="3"/>
    </row>
    <row r="345" spans="1:12" s="2" customFormat="1" ht="12.75">
      <c r="A345" s="3" t="s">
        <v>92</v>
      </c>
      <c r="B345" s="2">
        <f t="shared" si="54"/>
        <v>114.8</v>
      </c>
      <c r="D345" s="3"/>
      <c r="E345" s="64">
        <f t="shared" si="53"/>
        <v>0.31087984683480718</v>
      </c>
      <c r="F345" s="61"/>
      <c r="G345" s="65">
        <f>+B345+E345</f>
        <v>115.11087984683481</v>
      </c>
      <c r="H345" s="3" t="s">
        <v>176</v>
      </c>
      <c r="I345" s="170" t="s">
        <v>175</v>
      </c>
      <c r="J345" s="3"/>
      <c r="K345" s="3"/>
      <c r="L345" s="3"/>
    </row>
    <row r="346" spans="1:12" s="2" customFormat="1" ht="12.75">
      <c r="A346" s="3"/>
      <c r="B346" s="5"/>
      <c r="C346" s="5"/>
      <c r="D346" s="3"/>
      <c r="E346" s="64"/>
      <c r="F346" s="61"/>
      <c r="G346" s="65"/>
      <c r="H346" s="3"/>
      <c r="I346" s="3"/>
      <c r="J346" s="3"/>
      <c r="K346" s="3"/>
      <c r="L346" s="3"/>
    </row>
    <row r="347" spans="1:12" s="31" customFormat="1" ht="12.75">
      <c r="A347" s="4" t="s">
        <v>159</v>
      </c>
      <c r="B347" s="34"/>
      <c r="C347" s="34"/>
      <c r="D347" s="4"/>
      <c r="E347" s="67"/>
      <c r="F347" s="60"/>
      <c r="G347" s="63"/>
      <c r="H347" s="4"/>
      <c r="I347" s="4"/>
      <c r="J347" s="4"/>
      <c r="K347" s="4"/>
      <c r="L347" s="4"/>
    </row>
    <row r="348" spans="1:12" s="2" customFormat="1" ht="12.75">
      <c r="A348" s="3" t="s">
        <v>87</v>
      </c>
      <c r="B348" s="5">
        <v>2.12</v>
      </c>
      <c r="C348" s="5"/>
      <c r="D348" s="3"/>
      <c r="E348" s="64">
        <v>0</v>
      </c>
      <c r="F348" s="61"/>
      <c r="G348" s="65">
        <f t="shared" ref="G348:G351" si="55">B348+E348</f>
        <v>2.12</v>
      </c>
      <c r="H348" s="3" t="s">
        <v>176</v>
      </c>
      <c r="I348" s="170" t="s">
        <v>175</v>
      </c>
      <c r="J348" s="3"/>
      <c r="K348" s="3"/>
      <c r="L348" s="3"/>
    </row>
    <row r="349" spans="1:12" s="2" customFormat="1" ht="12.75">
      <c r="A349" s="3" t="s">
        <v>88</v>
      </c>
      <c r="B349" s="5">
        <v>2.12</v>
      </c>
      <c r="C349" s="5"/>
      <c r="D349" s="3"/>
      <c r="E349" s="64">
        <v>0</v>
      </c>
      <c r="F349" s="61"/>
      <c r="G349" s="65">
        <f t="shared" si="55"/>
        <v>2.12</v>
      </c>
      <c r="H349" s="3" t="s">
        <v>176</v>
      </c>
      <c r="I349" s="170" t="s">
        <v>175</v>
      </c>
      <c r="J349" s="3"/>
      <c r="K349" s="3"/>
      <c r="L349" s="3"/>
    </row>
    <row r="350" spans="1:12" s="2" customFormat="1" ht="12.75">
      <c r="A350" s="3" t="s">
        <v>90</v>
      </c>
      <c r="B350" s="5">
        <v>2.12</v>
      </c>
      <c r="C350" s="5"/>
      <c r="D350" s="3"/>
      <c r="E350" s="64">
        <v>0</v>
      </c>
      <c r="F350" s="61"/>
      <c r="G350" s="65">
        <f t="shared" si="55"/>
        <v>2.12</v>
      </c>
      <c r="H350" s="3" t="s">
        <v>176</v>
      </c>
      <c r="I350" s="170" t="s">
        <v>175</v>
      </c>
      <c r="J350" s="3"/>
      <c r="K350" s="3"/>
      <c r="L350" s="3"/>
    </row>
    <row r="351" spans="1:12" s="2" customFormat="1" ht="12.75">
      <c r="A351" s="3" t="s">
        <v>92</v>
      </c>
      <c r="B351" s="5">
        <v>2.12</v>
      </c>
      <c r="C351" s="5"/>
      <c r="D351" s="3"/>
      <c r="E351" s="64">
        <v>0</v>
      </c>
      <c r="F351" s="61"/>
      <c r="G351" s="65">
        <f t="shared" si="55"/>
        <v>2.12</v>
      </c>
      <c r="H351" s="3" t="s">
        <v>176</v>
      </c>
      <c r="I351" s="170" t="s">
        <v>175</v>
      </c>
      <c r="J351" s="3"/>
      <c r="K351" s="3"/>
      <c r="L351" s="3"/>
    </row>
    <row r="352" spans="1:12" s="2" customFormat="1" ht="12.75">
      <c r="A352" s="3"/>
      <c r="B352" s="5"/>
      <c r="C352" s="5"/>
      <c r="D352" s="3"/>
      <c r="E352" s="64"/>
      <c r="F352" s="61"/>
      <c r="G352" s="65"/>
      <c r="H352" s="3"/>
      <c r="I352" s="3"/>
      <c r="J352" s="3"/>
      <c r="K352" s="3"/>
      <c r="L352" s="3"/>
    </row>
    <row r="353" spans="1:12" s="2" customFormat="1" ht="12.75">
      <c r="A353" s="4" t="s">
        <v>160</v>
      </c>
      <c r="B353" s="5"/>
      <c r="C353" s="5"/>
      <c r="D353" s="3"/>
      <c r="E353" s="64"/>
      <c r="F353" s="61"/>
      <c r="G353" s="65"/>
      <c r="H353" s="3"/>
      <c r="I353" s="3"/>
      <c r="J353" s="3"/>
      <c r="K353" s="3"/>
      <c r="L353" s="3"/>
    </row>
    <row r="354" spans="1:12" s="2" customFormat="1" ht="12.75">
      <c r="A354" s="3" t="s">
        <v>87</v>
      </c>
      <c r="B354" s="5">
        <v>63.75</v>
      </c>
      <c r="C354" s="5"/>
      <c r="D354" s="3"/>
      <c r="E354" s="64">
        <v>0</v>
      </c>
      <c r="F354" s="61"/>
      <c r="G354" s="65">
        <f t="shared" ref="G354:G364" si="56">B354+E354</f>
        <v>63.75</v>
      </c>
      <c r="H354" s="3" t="s">
        <v>176</v>
      </c>
      <c r="I354" s="170" t="s">
        <v>175</v>
      </c>
      <c r="J354" s="3"/>
      <c r="K354" s="3"/>
      <c r="L354" s="3"/>
    </row>
    <row r="355" spans="1:12" s="2" customFormat="1" ht="12.75">
      <c r="A355" s="3" t="s">
        <v>88</v>
      </c>
      <c r="B355" s="5">
        <v>63.75</v>
      </c>
      <c r="C355" s="5"/>
      <c r="D355" s="3"/>
      <c r="E355" s="64">
        <v>0</v>
      </c>
      <c r="F355" s="61"/>
      <c r="G355" s="65">
        <f t="shared" si="56"/>
        <v>63.75</v>
      </c>
      <c r="H355" s="3" t="s">
        <v>176</v>
      </c>
      <c r="I355" s="170" t="s">
        <v>175</v>
      </c>
      <c r="J355" s="3"/>
      <c r="K355" s="3"/>
      <c r="L355" s="3"/>
    </row>
    <row r="356" spans="1:12" s="2" customFormat="1" ht="12.75">
      <c r="A356" s="3" t="s">
        <v>90</v>
      </c>
      <c r="B356" s="5">
        <v>63.75</v>
      </c>
      <c r="C356" s="5"/>
      <c r="D356" s="3"/>
      <c r="E356" s="64">
        <v>0</v>
      </c>
      <c r="F356" s="61"/>
      <c r="G356" s="65">
        <f t="shared" si="56"/>
        <v>63.75</v>
      </c>
      <c r="H356" s="3" t="s">
        <v>176</v>
      </c>
      <c r="I356" s="170" t="s">
        <v>175</v>
      </c>
      <c r="J356" s="3"/>
      <c r="K356" s="3"/>
      <c r="L356" s="3"/>
    </row>
    <row r="357" spans="1:12" s="2" customFormat="1" ht="12.75">
      <c r="A357" s="3" t="s">
        <v>92</v>
      </c>
      <c r="B357" s="5">
        <v>63.75</v>
      </c>
      <c r="C357" s="5"/>
      <c r="D357" s="3"/>
      <c r="E357" s="64">
        <v>0</v>
      </c>
      <c r="F357" s="61"/>
      <c r="G357" s="65">
        <f t="shared" si="56"/>
        <v>63.75</v>
      </c>
      <c r="H357" s="3" t="s">
        <v>176</v>
      </c>
      <c r="I357" s="170" t="s">
        <v>175</v>
      </c>
      <c r="J357" s="3"/>
      <c r="K357" s="3"/>
      <c r="L357" s="3"/>
    </row>
    <row r="358" spans="1:12" s="2" customFormat="1" ht="12.75">
      <c r="A358" s="3"/>
      <c r="B358" s="5"/>
      <c r="C358" s="5"/>
      <c r="D358" s="3"/>
      <c r="E358" s="64"/>
      <c r="F358" s="61"/>
      <c r="G358" s="65"/>
      <c r="H358" s="3"/>
      <c r="I358" s="3"/>
      <c r="J358" s="3"/>
      <c r="K358" s="3"/>
      <c r="L358" s="3"/>
    </row>
    <row r="359" spans="1:12" s="31" customFormat="1" ht="12.75">
      <c r="A359" s="3" t="s">
        <v>161</v>
      </c>
      <c r="B359" s="5">
        <v>2.2999999999999998</v>
      </c>
      <c r="C359" s="5"/>
      <c r="D359" s="3"/>
      <c r="E359" s="64">
        <f t="shared" ref="E359:E364" si="57">B359*$G$2</f>
        <v>6.2284289871085054E-3</v>
      </c>
      <c r="F359" s="61"/>
      <c r="G359" s="65">
        <f t="shared" si="56"/>
        <v>2.3062284289871084</v>
      </c>
      <c r="H359" s="3" t="s">
        <v>176</v>
      </c>
      <c r="I359" s="170" t="s">
        <v>175</v>
      </c>
      <c r="J359" s="4"/>
      <c r="K359" s="4"/>
      <c r="L359" s="4"/>
    </row>
    <row r="360" spans="1:12" s="31" customFormat="1" ht="12.75">
      <c r="A360" s="3" t="s">
        <v>162</v>
      </c>
      <c r="B360" s="5">
        <v>1.1499999999999999</v>
      </c>
      <c r="C360" s="5"/>
      <c r="D360" s="3"/>
      <c r="E360" s="64">
        <f t="shared" si="57"/>
        <v>3.1142144935542527E-3</v>
      </c>
      <c r="F360" s="61"/>
      <c r="G360" s="65">
        <f t="shared" si="56"/>
        <v>1.1531142144935542</v>
      </c>
      <c r="H360" s="3" t="s">
        <v>176</v>
      </c>
      <c r="I360" s="170" t="s">
        <v>175</v>
      </c>
      <c r="J360" s="4"/>
      <c r="K360" s="4"/>
      <c r="L360" s="4"/>
    </row>
    <row r="361" spans="1:12" s="31" customFormat="1" ht="12.75">
      <c r="A361" s="3" t="s">
        <v>163</v>
      </c>
      <c r="B361" s="5">
        <v>34.46</v>
      </c>
      <c r="C361" s="5"/>
      <c r="D361" s="3"/>
      <c r="E361" s="64">
        <f t="shared" si="57"/>
        <v>9.331811430250396E-2</v>
      </c>
      <c r="F361" s="61"/>
      <c r="G361" s="65">
        <f t="shared" si="56"/>
        <v>34.553318114302506</v>
      </c>
      <c r="H361" s="3" t="s">
        <v>176</v>
      </c>
      <c r="I361" s="170" t="s">
        <v>175</v>
      </c>
      <c r="J361" s="4"/>
      <c r="K361" s="4"/>
      <c r="L361" s="4"/>
    </row>
    <row r="362" spans="1:12" s="31" customFormat="1" ht="12.75">
      <c r="A362" s="3" t="s">
        <v>164</v>
      </c>
      <c r="B362" s="5">
        <v>9.51</v>
      </c>
      <c r="C362" s="5"/>
      <c r="D362" s="3"/>
      <c r="E362" s="64">
        <f t="shared" si="57"/>
        <v>2.5753199855392126E-2</v>
      </c>
      <c r="F362" s="61"/>
      <c r="G362" s="65">
        <f t="shared" si="56"/>
        <v>9.5357531998553924</v>
      </c>
      <c r="H362" s="3" t="s">
        <v>176</v>
      </c>
      <c r="I362" s="170" t="s">
        <v>175</v>
      </c>
      <c r="J362" s="4"/>
      <c r="K362" s="4"/>
      <c r="L362" s="4"/>
    </row>
    <row r="363" spans="1:12" s="31" customFormat="1" ht="12.75">
      <c r="A363" s="3" t="s">
        <v>165</v>
      </c>
      <c r="B363" s="5">
        <v>9.1999999999999993</v>
      </c>
      <c r="C363" s="5"/>
      <c r="D363" s="3"/>
      <c r="E363" s="64">
        <f t="shared" si="57"/>
        <v>2.4913715948434022E-2</v>
      </c>
      <c r="F363" s="61"/>
      <c r="G363" s="65">
        <f t="shared" si="56"/>
        <v>9.2249137159484338</v>
      </c>
      <c r="H363" s="3" t="s">
        <v>176</v>
      </c>
      <c r="I363" s="170" t="s">
        <v>175</v>
      </c>
      <c r="J363" s="4"/>
      <c r="K363" s="4"/>
      <c r="L363" s="4"/>
    </row>
    <row r="364" spans="1:12" s="2" customFormat="1" ht="12.75">
      <c r="A364" s="3" t="s">
        <v>166</v>
      </c>
      <c r="B364" s="5">
        <v>1.54</v>
      </c>
      <c r="C364" s="5"/>
      <c r="D364" s="3"/>
      <c r="E364" s="64">
        <f t="shared" si="57"/>
        <v>4.1703394087596081E-3</v>
      </c>
      <c r="F364" s="61"/>
      <c r="G364" s="65">
        <f t="shared" si="56"/>
        <v>1.5441703394087596</v>
      </c>
      <c r="H364" s="3" t="s">
        <v>176</v>
      </c>
      <c r="I364" s="170" t="s">
        <v>175</v>
      </c>
      <c r="J364" s="3"/>
      <c r="K364" s="3"/>
      <c r="L364" s="3"/>
    </row>
    <row r="365" spans="1:12" s="2" customFormat="1" ht="12.75">
      <c r="A365" s="3"/>
      <c r="B365" s="5"/>
      <c r="C365" s="5"/>
      <c r="D365" s="3"/>
      <c r="E365" s="64"/>
      <c r="F365" s="61"/>
      <c r="G365" s="65"/>
      <c r="H365" s="3"/>
      <c r="I365" s="3"/>
      <c r="J365" s="3"/>
      <c r="K365" s="3"/>
      <c r="L365" s="3"/>
    </row>
    <row r="366" spans="1:12" s="2" customFormat="1" ht="12.75">
      <c r="A366" s="3"/>
      <c r="B366" s="5"/>
      <c r="C366" s="5"/>
      <c r="D366" s="3"/>
      <c r="E366" s="64"/>
      <c r="F366" s="61"/>
      <c r="G366" s="65"/>
      <c r="H366" s="3"/>
      <c r="I366" s="3"/>
      <c r="J366" s="3"/>
      <c r="K366" s="3"/>
      <c r="L366" s="3"/>
    </row>
    <row r="367" spans="1:12" s="2" customFormat="1" ht="12.75">
      <c r="A367" s="172" t="s">
        <v>167</v>
      </c>
      <c r="B367" s="175"/>
      <c r="C367" s="175"/>
      <c r="D367" s="173"/>
      <c r="E367" s="174"/>
      <c r="F367" s="175"/>
      <c r="G367" s="33"/>
      <c r="H367" s="173" t="s">
        <v>692</v>
      </c>
      <c r="I367" s="173"/>
      <c r="J367" s="173"/>
      <c r="K367" s="173"/>
      <c r="L367" s="3"/>
    </row>
    <row r="368" spans="1:12" s="2" customFormat="1" ht="12.75">
      <c r="A368" s="3" t="s">
        <v>168</v>
      </c>
      <c r="B368" s="5"/>
      <c r="C368" s="5"/>
      <c r="D368" s="3"/>
      <c r="E368" s="64"/>
      <c r="F368" s="61"/>
      <c r="G368" s="65"/>
      <c r="H368" s="3"/>
      <c r="I368" s="3"/>
      <c r="J368" s="3"/>
      <c r="K368" s="3"/>
      <c r="L368" s="3"/>
    </row>
    <row r="369" spans="1:14" s="2" customFormat="1" ht="12.75">
      <c r="A369" s="3" t="s">
        <v>169</v>
      </c>
      <c r="B369" s="5">
        <v>112.51</v>
      </c>
      <c r="C369" s="5"/>
      <c r="D369" s="3"/>
      <c r="E369" s="64">
        <f t="shared" ref="E369:E374" si="58">B369*$G$2</f>
        <v>0.30467849797372959</v>
      </c>
      <c r="F369" s="61"/>
      <c r="G369" s="65">
        <f t="shared" ref="G369:G381" si="59">B369+E369</f>
        <v>112.81467849797373</v>
      </c>
      <c r="H369" s="3" t="s">
        <v>176</v>
      </c>
      <c r="I369" s="170" t="s">
        <v>175</v>
      </c>
      <c r="J369" s="3"/>
      <c r="K369" s="3"/>
      <c r="L369" s="3"/>
    </row>
    <row r="370" spans="1:14" s="2" customFormat="1" ht="12.75">
      <c r="A370" s="3" t="s">
        <v>88</v>
      </c>
      <c r="B370" s="5">
        <v>112.51</v>
      </c>
      <c r="C370" s="5"/>
      <c r="D370" s="3"/>
      <c r="E370" s="64">
        <f t="shared" si="58"/>
        <v>0.30467849797372959</v>
      </c>
      <c r="F370" s="61"/>
      <c r="G370" s="65">
        <f t="shared" si="59"/>
        <v>112.81467849797373</v>
      </c>
      <c r="H370" s="3" t="s">
        <v>176</v>
      </c>
      <c r="I370" s="170" t="s">
        <v>175</v>
      </c>
      <c r="J370" s="3"/>
      <c r="K370" s="3"/>
      <c r="L370" s="3"/>
    </row>
    <row r="371" spans="1:14" s="2" customFormat="1" ht="12.75">
      <c r="A371" s="3" t="s">
        <v>89</v>
      </c>
      <c r="B371" s="5">
        <v>126.3</v>
      </c>
      <c r="C371" s="5"/>
      <c r="D371" s="3"/>
      <c r="E371" s="64">
        <f t="shared" si="58"/>
        <v>0.3420219917703497</v>
      </c>
      <c r="F371" s="61"/>
      <c r="G371" s="65">
        <f t="shared" si="59"/>
        <v>126.64202199177035</v>
      </c>
      <c r="H371" s="3" t="s">
        <v>176</v>
      </c>
      <c r="I371" s="170" t="s">
        <v>175</v>
      </c>
      <c r="J371" s="3"/>
      <c r="K371" s="3"/>
      <c r="L371" s="3"/>
    </row>
    <row r="372" spans="1:14" s="2" customFormat="1" ht="12.75">
      <c r="A372" s="3" t="s">
        <v>90</v>
      </c>
      <c r="B372" s="5">
        <v>126.3</v>
      </c>
      <c r="C372" s="5"/>
      <c r="D372" s="3"/>
      <c r="E372" s="64">
        <f t="shared" si="58"/>
        <v>0.3420219917703497</v>
      </c>
      <c r="F372" s="61"/>
      <c r="G372" s="65">
        <f t="shared" si="59"/>
        <v>126.64202199177035</v>
      </c>
      <c r="H372" s="3" t="s">
        <v>176</v>
      </c>
      <c r="I372" s="170" t="s">
        <v>175</v>
      </c>
      <c r="J372" s="3"/>
      <c r="K372" s="3"/>
      <c r="L372" s="3"/>
    </row>
    <row r="373" spans="1:14" s="2" customFormat="1" ht="12.75">
      <c r="A373" s="3" t="s">
        <v>91</v>
      </c>
      <c r="B373" s="5">
        <v>126.3</v>
      </c>
      <c r="C373" s="5"/>
      <c r="D373" s="3"/>
      <c r="E373" s="64">
        <f t="shared" si="58"/>
        <v>0.3420219917703497</v>
      </c>
      <c r="F373" s="61"/>
      <c r="G373" s="65">
        <f t="shared" si="59"/>
        <v>126.64202199177035</v>
      </c>
      <c r="H373" s="3" t="s">
        <v>176</v>
      </c>
      <c r="I373" s="170" t="s">
        <v>175</v>
      </c>
      <c r="J373" s="3"/>
      <c r="K373" s="3"/>
      <c r="L373" s="3"/>
    </row>
    <row r="374" spans="1:14" s="2" customFormat="1" ht="12.75">
      <c r="A374" s="3" t="s">
        <v>92</v>
      </c>
      <c r="B374" s="5">
        <v>126.3</v>
      </c>
      <c r="C374" s="5"/>
      <c r="D374" s="3"/>
      <c r="E374" s="64">
        <f t="shared" si="58"/>
        <v>0.3420219917703497</v>
      </c>
      <c r="F374" s="61"/>
      <c r="G374" s="65">
        <f t="shared" si="59"/>
        <v>126.64202199177035</v>
      </c>
      <c r="H374" s="3" t="s">
        <v>176</v>
      </c>
      <c r="I374" s="170" t="s">
        <v>175</v>
      </c>
      <c r="J374" s="3"/>
      <c r="K374" s="3"/>
      <c r="L374" s="3"/>
    </row>
    <row r="375" spans="1:14" s="2" customFormat="1" ht="12.75">
      <c r="A375" s="3"/>
      <c r="B375" s="5"/>
      <c r="C375" s="5"/>
      <c r="D375" s="3"/>
      <c r="E375" s="64"/>
      <c r="F375" s="61"/>
      <c r="G375" s="65"/>
      <c r="H375" s="3"/>
      <c r="I375" s="3"/>
      <c r="J375" s="3"/>
      <c r="K375" s="3"/>
      <c r="L375" s="3"/>
    </row>
    <row r="376" spans="1:14" s="2" customFormat="1" ht="12.75">
      <c r="A376" s="3" t="s">
        <v>161</v>
      </c>
      <c r="B376" s="5">
        <v>2.2999999999999998</v>
      </c>
      <c r="C376" s="5"/>
      <c r="D376" s="3"/>
      <c r="E376" s="64">
        <f t="shared" ref="E376:E381" si="60">B376*$G$2</f>
        <v>6.2284289871085054E-3</v>
      </c>
      <c r="F376" s="61"/>
      <c r="G376" s="65">
        <f t="shared" si="59"/>
        <v>2.3062284289871084</v>
      </c>
      <c r="H376" s="3" t="s">
        <v>176</v>
      </c>
      <c r="I376" s="170" t="s">
        <v>175</v>
      </c>
      <c r="J376" s="3"/>
      <c r="K376" s="3"/>
      <c r="L376" s="3"/>
    </row>
    <row r="377" spans="1:14" s="2" customFormat="1" ht="12.75">
      <c r="A377" s="3" t="s">
        <v>162</v>
      </c>
      <c r="B377" s="5">
        <v>1.1499999999999999</v>
      </c>
      <c r="C377" s="5"/>
      <c r="D377" s="3"/>
      <c r="E377" s="64">
        <f t="shared" si="60"/>
        <v>3.1142144935542527E-3</v>
      </c>
      <c r="F377" s="61"/>
      <c r="G377" s="65">
        <f t="shared" si="59"/>
        <v>1.1531142144935542</v>
      </c>
      <c r="H377" s="3" t="s">
        <v>176</v>
      </c>
      <c r="I377" s="170" t="s">
        <v>175</v>
      </c>
      <c r="J377" s="3"/>
      <c r="K377" s="3"/>
      <c r="L377" s="3"/>
    </row>
    <row r="378" spans="1:14" s="2" customFormat="1" ht="12.75">
      <c r="A378" s="3" t="s">
        <v>163</v>
      </c>
      <c r="B378" s="5">
        <v>34.46</v>
      </c>
      <c r="C378" s="5"/>
      <c r="D378" s="3"/>
      <c r="E378" s="64">
        <f t="shared" si="60"/>
        <v>9.331811430250396E-2</v>
      </c>
      <c r="F378" s="61"/>
      <c r="G378" s="65">
        <f t="shared" si="59"/>
        <v>34.553318114302506</v>
      </c>
      <c r="H378" s="3" t="s">
        <v>176</v>
      </c>
      <c r="I378" s="170" t="s">
        <v>175</v>
      </c>
      <c r="J378" s="3"/>
      <c r="K378" s="3"/>
      <c r="L378" s="3"/>
    </row>
    <row r="379" spans="1:14" s="2" customFormat="1" ht="12.75">
      <c r="A379" s="3" t="s">
        <v>165</v>
      </c>
      <c r="B379" s="5">
        <v>9.1999999999999993</v>
      </c>
      <c r="C379" s="5"/>
      <c r="D379" s="3"/>
      <c r="E379" s="64">
        <f t="shared" si="60"/>
        <v>2.4913715948434022E-2</v>
      </c>
      <c r="F379" s="61"/>
      <c r="G379" s="65">
        <f t="shared" si="59"/>
        <v>9.2249137159484338</v>
      </c>
      <c r="H379" s="3" t="s">
        <v>176</v>
      </c>
      <c r="I379" s="170" t="s">
        <v>175</v>
      </c>
      <c r="J379" s="3"/>
      <c r="K379" s="3"/>
      <c r="L379" s="3"/>
    </row>
    <row r="380" spans="1:14" s="2" customFormat="1" ht="12.75">
      <c r="A380" s="3" t="s">
        <v>166</v>
      </c>
      <c r="B380" s="5">
        <v>1.54</v>
      </c>
      <c r="C380" s="5"/>
      <c r="D380" s="3"/>
      <c r="E380" s="64">
        <f t="shared" si="60"/>
        <v>4.1703394087596081E-3</v>
      </c>
      <c r="F380" s="61"/>
      <c r="G380" s="65">
        <f t="shared" si="59"/>
        <v>1.5441703394087596</v>
      </c>
      <c r="H380" s="3" t="s">
        <v>176</v>
      </c>
      <c r="I380" s="170" t="s">
        <v>175</v>
      </c>
      <c r="J380" s="3"/>
      <c r="K380" s="3"/>
      <c r="L380" s="3"/>
    </row>
    <row r="381" spans="1:14" s="2" customFormat="1" ht="12.75">
      <c r="A381" s="3" t="s">
        <v>693</v>
      </c>
      <c r="B381" s="5">
        <v>9.51</v>
      </c>
      <c r="C381" s="5"/>
      <c r="D381" s="3"/>
      <c r="E381" s="64">
        <f t="shared" si="60"/>
        <v>2.5753199855392126E-2</v>
      </c>
      <c r="F381" s="61"/>
      <c r="G381" s="65">
        <f t="shared" si="59"/>
        <v>9.5357531998553924</v>
      </c>
      <c r="H381" s="3"/>
      <c r="I381" s="170"/>
      <c r="J381" s="3"/>
      <c r="K381" s="3"/>
      <c r="L381" s="3"/>
    </row>
    <row r="382" spans="1:14" s="2" customFormat="1" ht="12.75">
      <c r="A382" s="3"/>
      <c r="B382" s="5"/>
      <c r="C382" s="5"/>
      <c r="D382" s="3"/>
      <c r="E382" s="11"/>
      <c r="F382" s="5"/>
      <c r="G382" s="5"/>
      <c r="H382" s="3"/>
      <c r="I382" s="3"/>
      <c r="J382" s="3"/>
      <c r="K382" s="3"/>
      <c r="L382" s="3"/>
      <c r="M382" s="3"/>
      <c r="N382" s="3"/>
    </row>
    <row r="383" spans="1:14" s="2" customFormat="1" ht="12.75">
      <c r="A383" s="3"/>
      <c r="B383" s="5"/>
      <c r="C383" s="5"/>
      <c r="D383" s="3"/>
      <c r="E383" s="11"/>
      <c r="F383" s="5"/>
      <c r="G383" s="5"/>
      <c r="H383" s="3"/>
      <c r="I383" s="3"/>
      <c r="J383" s="3"/>
      <c r="K383" s="3"/>
      <c r="L383" s="3"/>
      <c r="M383" s="3"/>
      <c r="N383" s="3"/>
    </row>
    <row r="384" spans="1:14" s="2" customFormat="1" ht="12.75">
      <c r="A384" s="3"/>
      <c r="B384" s="5"/>
      <c r="C384" s="5"/>
      <c r="D384" s="3"/>
      <c r="E384" s="11"/>
      <c r="F384" s="5"/>
      <c r="G384" s="5"/>
      <c r="H384" s="3"/>
      <c r="I384" s="3"/>
      <c r="J384" s="3"/>
      <c r="K384" s="3"/>
      <c r="L384" s="3"/>
      <c r="M384" s="3"/>
      <c r="N384" s="3"/>
    </row>
    <row r="385" spans="1:1318" s="2" customFormat="1" ht="12.75">
      <c r="A385" s="4"/>
      <c r="B385" s="5"/>
      <c r="C385" s="5"/>
      <c r="D385" s="3"/>
      <c r="E385" s="11"/>
      <c r="F385" s="5"/>
      <c r="G385" s="5"/>
      <c r="H385" s="3"/>
      <c r="I385" s="3"/>
      <c r="J385" s="3"/>
      <c r="K385" s="3"/>
      <c r="L385" s="3"/>
      <c r="M385" s="3"/>
      <c r="N385" s="3"/>
    </row>
    <row r="386" spans="1:1318" s="2" customFormat="1" ht="12.75">
      <c r="A386" s="3"/>
      <c r="B386" s="5"/>
      <c r="C386" s="5"/>
      <c r="D386" s="3"/>
      <c r="E386" s="11"/>
      <c r="F386" s="5"/>
      <c r="G386" s="5"/>
      <c r="H386" s="3"/>
      <c r="I386" s="3"/>
      <c r="J386" s="3"/>
      <c r="K386" s="3"/>
      <c r="L386" s="3"/>
      <c r="M386" s="3"/>
      <c r="N386" s="3"/>
    </row>
    <row r="387" spans="1:1318" s="2" customFormat="1" ht="12.75">
      <c r="A387" s="3"/>
      <c r="B387" s="5"/>
      <c r="C387" s="5"/>
      <c r="D387" s="3"/>
      <c r="E387" s="11"/>
      <c r="F387" s="5"/>
      <c r="G387" s="5"/>
      <c r="H387" s="3"/>
      <c r="I387" s="3"/>
      <c r="J387" s="3"/>
      <c r="K387" s="3"/>
      <c r="L387" s="3"/>
      <c r="M387" s="3"/>
      <c r="N387" s="3"/>
    </row>
    <row r="388" spans="1:1318" s="2" customFormat="1" ht="12.75">
      <c r="A388" s="3"/>
      <c r="B388" s="5"/>
      <c r="C388" s="5"/>
      <c r="D388" s="3"/>
      <c r="E388" s="11"/>
      <c r="F388" s="5"/>
      <c r="G388" s="5"/>
      <c r="H388" s="3"/>
      <c r="I388" s="3"/>
      <c r="J388" s="3"/>
      <c r="K388" s="3"/>
      <c r="L388" s="3"/>
      <c r="M388" s="3"/>
      <c r="N388" s="3"/>
    </row>
    <row r="389" spans="1:1318" s="2" customFormat="1" ht="12.75">
      <c r="A389" s="3"/>
      <c r="B389" s="5"/>
      <c r="C389" s="5"/>
      <c r="D389" s="3"/>
      <c r="E389" s="11"/>
      <c r="F389" s="5"/>
      <c r="G389" s="5"/>
      <c r="H389" s="3"/>
      <c r="I389" s="3"/>
      <c r="J389" s="3"/>
      <c r="K389" s="3"/>
      <c r="L389" s="3"/>
      <c r="M389" s="3"/>
      <c r="N389" s="3"/>
    </row>
    <row r="390" spans="1:1318" s="2" customFormat="1" ht="12.75">
      <c r="A390" s="3"/>
      <c r="B390" s="5"/>
      <c r="C390" s="5"/>
      <c r="D390" s="3"/>
      <c r="E390" s="11"/>
      <c r="F390" s="5"/>
      <c r="G390" s="5"/>
      <c r="H390" s="3"/>
      <c r="I390" s="3"/>
      <c r="J390" s="3"/>
      <c r="K390" s="3"/>
      <c r="L390" s="3"/>
      <c r="M390" s="3"/>
      <c r="N390" s="3"/>
    </row>
    <row r="391" spans="1:1318" s="2" customFormat="1" ht="12.75">
      <c r="A391" s="3"/>
      <c r="B391" s="5"/>
      <c r="C391" s="5"/>
      <c r="D391" s="3"/>
      <c r="E391" s="11"/>
      <c r="F391" s="5"/>
      <c r="G391" s="5"/>
      <c r="H391" s="3"/>
      <c r="I391" s="3"/>
      <c r="J391" s="3"/>
      <c r="K391" s="3"/>
      <c r="L391" s="3"/>
      <c r="M391" s="3"/>
      <c r="N391" s="3"/>
    </row>
    <row r="392" spans="1:1318" s="2" customFormat="1" ht="12.75">
      <c r="A392" s="3"/>
      <c r="B392" s="5"/>
      <c r="C392" s="5"/>
      <c r="D392" s="3"/>
      <c r="E392" s="11"/>
      <c r="F392" s="5"/>
      <c r="G392" s="5"/>
      <c r="H392" s="3"/>
      <c r="I392" s="3"/>
      <c r="J392" s="3"/>
      <c r="K392" s="3"/>
      <c r="L392" s="3"/>
      <c r="M392" s="3"/>
      <c r="N392" s="3"/>
    </row>
    <row r="393" spans="1:1318" s="2" customFormat="1" ht="12.75">
      <c r="A393" s="3"/>
      <c r="D393" s="3"/>
      <c r="E393" s="11"/>
      <c r="F393" s="5"/>
      <c r="G393" s="5"/>
      <c r="H393" s="3"/>
      <c r="I393" s="3"/>
      <c r="J393" s="3"/>
      <c r="K393" s="3"/>
      <c r="L393" s="3"/>
      <c r="M393" s="3"/>
      <c r="N393" s="3"/>
    </row>
    <row r="394" spans="1:1318" s="39" customFormat="1" ht="12.75">
      <c r="A394" s="3"/>
      <c r="B394" s="2"/>
      <c r="C394" s="2"/>
      <c r="D394" s="3"/>
      <c r="E394" s="11"/>
      <c r="F394" s="5"/>
      <c r="G394" s="5"/>
      <c r="H394" s="3"/>
      <c r="I394" s="3"/>
      <c r="J394" s="3"/>
      <c r="K394" s="3"/>
      <c r="L394" s="3"/>
      <c r="M394" s="3"/>
      <c r="N394" s="3"/>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c r="EK394" s="2"/>
      <c r="EL394" s="2"/>
      <c r="EM394" s="2"/>
      <c r="EN394" s="2"/>
      <c r="EO394" s="2"/>
      <c r="EP394" s="2"/>
      <c r="EQ394" s="2"/>
      <c r="ER394" s="2"/>
      <c r="ES394" s="2"/>
      <c r="ET394" s="2"/>
      <c r="EU394" s="2"/>
      <c r="EV394" s="2"/>
      <c r="EW394" s="2"/>
      <c r="EX394" s="2"/>
      <c r="EY394" s="2"/>
      <c r="EZ394" s="2"/>
      <c r="FA394" s="2"/>
      <c r="FB394" s="2"/>
      <c r="FC394" s="2"/>
      <c r="FD394" s="2"/>
      <c r="FE394" s="2"/>
      <c r="FF394" s="2"/>
      <c r="FG394" s="2"/>
      <c r="FH394" s="2"/>
      <c r="FI394" s="2"/>
      <c r="FJ394" s="2"/>
      <c r="FK394" s="2"/>
      <c r="FL394" s="2"/>
      <c r="FM394" s="2"/>
      <c r="FN394" s="2"/>
      <c r="FO394" s="2"/>
      <c r="FP394" s="2"/>
      <c r="FQ394" s="2"/>
      <c r="FR394" s="2"/>
      <c r="FS394" s="2"/>
      <c r="FT394" s="2"/>
      <c r="FU394" s="2"/>
      <c r="FV394" s="2"/>
      <c r="FW394" s="2"/>
      <c r="FX394" s="2"/>
      <c r="FY394" s="2"/>
      <c r="FZ394" s="2"/>
      <c r="GA394" s="2"/>
      <c r="GB394" s="2"/>
      <c r="GC394" s="2"/>
      <c r="GD394" s="2"/>
      <c r="GE394" s="2"/>
      <c r="GF394" s="2"/>
      <c r="GG394" s="2"/>
      <c r="GH394" s="2"/>
      <c r="GI394" s="2"/>
      <c r="GJ394" s="2"/>
      <c r="GK394" s="2"/>
      <c r="GL394" s="2"/>
      <c r="GM394" s="2"/>
      <c r="GN394" s="2"/>
      <c r="GO394" s="2"/>
      <c r="GP394" s="2"/>
      <c r="GQ394" s="2"/>
      <c r="GR394" s="2"/>
      <c r="GS394" s="2"/>
      <c r="GT394" s="2"/>
      <c r="GU394" s="2"/>
      <c r="GV394" s="2"/>
      <c r="GW394" s="2"/>
      <c r="GX394" s="2"/>
      <c r="GY394" s="2"/>
      <c r="GZ394" s="2"/>
      <c r="HA394" s="2"/>
      <c r="HB394" s="2"/>
      <c r="HC394" s="2"/>
      <c r="HD394" s="2"/>
      <c r="HE394" s="2"/>
      <c r="HF394" s="2"/>
      <c r="HG394" s="2"/>
      <c r="HH394" s="2"/>
      <c r="HI394" s="2"/>
      <c r="HJ394" s="2"/>
      <c r="HK394" s="2"/>
      <c r="HL394" s="2"/>
      <c r="HM394" s="2"/>
      <c r="HN394" s="2"/>
      <c r="HO394" s="2"/>
      <c r="HP394" s="2"/>
      <c r="HQ394" s="2"/>
      <c r="HR394" s="2"/>
      <c r="HS394" s="2"/>
      <c r="HT394" s="2"/>
      <c r="HU394" s="2"/>
      <c r="HV394" s="2"/>
      <c r="HW394" s="2"/>
      <c r="HX394" s="2"/>
      <c r="HY394" s="2"/>
      <c r="HZ394" s="2"/>
      <c r="IA394" s="2"/>
      <c r="IB394" s="2"/>
      <c r="IC394" s="2"/>
      <c r="ID394" s="2"/>
      <c r="IE394" s="2"/>
      <c r="IF394" s="2"/>
      <c r="IG394" s="2"/>
      <c r="IH394" s="2"/>
      <c r="II394" s="2"/>
      <c r="IJ394" s="2"/>
      <c r="IK394" s="2"/>
      <c r="IL394" s="2"/>
      <c r="IM394" s="2"/>
      <c r="IN394" s="2"/>
      <c r="IO394" s="2"/>
      <c r="IP394" s="2"/>
      <c r="IQ394" s="2"/>
      <c r="IR394" s="2"/>
      <c r="IS394" s="2"/>
      <c r="IT394" s="2"/>
      <c r="IU394" s="2"/>
      <c r="IV394" s="2"/>
      <c r="IW394" s="2"/>
      <c r="IX394" s="2"/>
      <c r="IY394" s="2"/>
      <c r="IZ394" s="2"/>
      <c r="JA394" s="2"/>
      <c r="JB394" s="2"/>
      <c r="JC394" s="2"/>
      <c r="JD394" s="2"/>
      <c r="JE394" s="2"/>
      <c r="JF394" s="2"/>
      <c r="JG394" s="2"/>
      <c r="JH394" s="2"/>
      <c r="JI394" s="2"/>
      <c r="JJ394" s="2"/>
      <c r="JK394" s="2"/>
      <c r="JL394" s="2"/>
      <c r="JM394" s="2"/>
      <c r="JN394" s="2"/>
      <c r="JO394" s="2"/>
      <c r="JP394" s="2"/>
      <c r="JQ394" s="2"/>
      <c r="JR394" s="2"/>
      <c r="JS394" s="2"/>
      <c r="JT394" s="2"/>
      <c r="JU394" s="2"/>
      <c r="JV394" s="2"/>
      <c r="JW394" s="2"/>
      <c r="JX394" s="2"/>
      <c r="JY394" s="2"/>
      <c r="JZ394" s="2"/>
      <c r="KA394" s="2"/>
      <c r="KB394" s="2"/>
      <c r="KC394" s="2"/>
      <c r="KD394" s="2"/>
      <c r="KE394" s="2"/>
      <c r="KF394" s="2"/>
      <c r="KG394" s="2"/>
      <c r="KH394" s="2"/>
      <c r="KI394" s="2"/>
      <c r="KJ394" s="2"/>
      <c r="KK394" s="2"/>
      <c r="KL394" s="2"/>
      <c r="KM394" s="2"/>
      <c r="KN394" s="2"/>
      <c r="KO394" s="2"/>
      <c r="KP394" s="2"/>
      <c r="KQ394" s="2"/>
      <c r="KR394" s="2"/>
      <c r="KS394" s="2"/>
      <c r="KT394" s="2"/>
      <c r="KU394" s="2"/>
      <c r="KV394" s="2"/>
      <c r="KW394" s="2"/>
      <c r="KX394" s="2"/>
      <c r="KY394" s="2"/>
      <c r="KZ394" s="2"/>
      <c r="LA394" s="2"/>
      <c r="LB394" s="2"/>
      <c r="LC394" s="2"/>
      <c r="LD394" s="2"/>
      <c r="LE394" s="2"/>
      <c r="LF394" s="2"/>
      <c r="LG394" s="2"/>
      <c r="LH394" s="2"/>
      <c r="LI394" s="2"/>
      <c r="LJ394" s="2"/>
      <c r="LK394" s="2"/>
      <c r="LL394" s="2"/>
      <c r="LM394" s="2"/>
      <c r="LN394" s="2"/>
      <c r="LO394" s="2"/>
      <c r="LP394" s="2"/>
      <c r="LQ394" s="2"/>
      <c r="LR394" s="2"/>
      <c r="LS394" s="2"/>
      <c r="LT394" s="2"/>
      <c r="LU394" s="2"/>
      <c r="LV394" s="2"/>
      <c r="LW394" s="2"/>
      <c r="LX394" s="2"/>
      <c r="LY394" s="2"/>
      <c r="LZ394" s="2"/>
      <c r="MA394" s="2"/>
      <c r="MB394" s="2"/>
      <c r="MC394" s="2"/>
      <c r="MD394" s="2"/>
      <c r="ME394" s="2"/>
      <c r="MF394" s="2"/>
      <c r="MG394" s="2"/>
      <c r="MH394" s="2"/>
      <c r="MI394" s="2"/>
      <c r="MJ394" s="2"/>
      <c r="MK394" s="2"/>
      <c r="ML394" s="2"/>
      <c r="MM394" s="2"/>
      <c r="MN394" s="2"/>
      <c r="MO394" s="2"/>
      <c r="MP394" s="2"/>
      <c r="MQ394" s="2"/>
      <c r="MR394" s="2"/>
      <c r="MS394" s="2"/>
      <c r="MT394" s="2"/>
      <c r="MU394" s="2"/>
      <c r="MV394" s="2"/>
      <c r="MW394" s="2"/>
      <c r="MX394" s="2"/>
      <c r="MY394" s="2"/>
      <c r="MZ394" s="2"/>
      <c r="NA394" s="2"/>
      <c r="NB394" s="2"/>
      <c r="NC394" s="2"/>
      <c r="ND394" s="2"/>
      <c r="NE394" s="2"/>
      <c r="NF394" s="2"/>
      <c r="NG394" s="2"/>
      <c r="NH394" s="2"/>
      <c r="NI394" s="2"/>
      <c r="NJ394" s="2"/>
      <c r="NK394" s="2"/>
      <c r="NL394" s="2"/>
      <c r="NM394" s="2"/>
      <c r="NN394" s="2"/>
      <c r="NO394" s="2"/>
      <c r="NP394" s="2"/>
      <c r="NQ394" s="2"/>
      <c r="NR394" s="2"/>
      <c r="NS394" s="2"/>
      <c r="NT394" s="2"/>
      <c r="NU394" s="2"/>
      <c r="NV394" s="2"/>
      <c r="NW394" s="2"/>
      <c r="NX394" s="2"/>
      <c r="NY394" s="2"/>
      <c r="NZ394" s="2"/>
      <c r="OA394" s="2"/>
      <c r="OB394" s="2"/>
      <c r="OC394" s="2"/>
      <c r="OD394" s="2"/>
      <c r="OE394" s="2"/>
      <c r="OF394" s="2"/>
      <c r="OG394" s="2"/>
      <c r="OH394" s="2"/>
      <c r="OI394" s="2"/>
      <c r="OJ394" s="2"/>
      <c r="OK394" s="2"/>
      <c r="OL394" s="2"/>
      <c r="OM394" s="2"/>
      <c r="ON394" s="2"/>
      <c r="OO394" s="2"/>
      <c r="OP394" s="2"/>
      <c r="OQ394" s="2"/>
      <c r="OR394" s="2"/>
      <c r="OS394" s="2"/>
      <c r="OT394" s="2"/>
      <c r="OU394" s="2"/>
      <c r="OV394" s="2"/>
      <c r="OW394" s="2"/>
      <c r="OX394" s="2"/>
      <c r="OY394" s="2"/>
      <c r="OZ394" s="2"/>
      <c r="PA394" s="2"/>
      <c r="PB394" s="2"/>
      <c r="PC394" s="2"/>
      <c r="PD394" s="2"/>
      <c r="PE394" s="2"/>
      <c r="PF394" s="2"/>
      <c r="PG394" s="2"/>
      <c r="PH394" s="2"/>
      <c r="PI394" s="2"/>
      <c r="PJ394" s="2"/>
      <c r="PK394" s="2"/>
      <c r="PL394" s="2"/>
      <c r="PM394" s="2"/>
      <c r="PN394" s="2"/>
      <c r="PO394" s="2"/>
      <c r="PP394" s="2"/>
      <c r="PQ394" s="2"/>
      <c r="PR394" s="2"/>
      <c r="PS394" s="2"/>
      <c r="PT394" s="2"/>
      <c r="PU394" s="2"/>
      <c r="PV394" s="2"/>
      <c r="PW394" s="2"/>
      <c r="PX394" s="2"/>
      <c r="PY394" s="2"/>
      <c r="PZ394" s="2"/>
      <c r="QA394" s="2"/>
      <c r="QB394" s="2"/>
      <c r="QC394" s="2"/>
      <c r="QD394" s="2"/>
      <c r="QE394" s="2"/>
      <c r="QF394" s="2"/>
      <c r="QG394" s="2"/>
      <c r="QH394" s="2"/>
      <c r="QI394" s="2"/>
      <c r="QJ394" s="2"/>
      <c r="QK394" s="2"/>
      <c r="QL394" s="2"/>
      <c r="QM394" s="2"/>
      <c r="QN394" s="2"/>
      <c r="QO394" s="2"/>
      <c r="QP394" s="2"/>
      <c r="QQ394" s="2"/>
      <c r="QR394" s="2"/>
      <c r="QS394" s="2"/>
      <c r="QT394" s="2"/>
      <c r="QU394" s="2"/>
      <c r="QV394" s="2"/>
      <c r="QW394" s="2"/>
      <c r="QX394" s="2"/>
      <c r="QY394" s="2"/>
      <c r="QZ394" s="2"/>
      <c r="RA394" s="2"/>
      <c r="RB394" s="2"/>
      <c r="RC394" s="2"/>
      <c r="RD394" s="2"/>
      <c r="RE394" s="2"/>
      <c r="RF394" s="2"/>
      <c r="RG394" s="2"/>
      <c r="RH394" s="2"/>
      <c r="RI394" s="2"/>
      <c r="RJ394" s="2"/>
      <c r="RK394" s="2"/>
      <c r="RL394" s="2"/>
      <c r="RM394" s="2"/>
      <c r="RN394" s="2"/>
      <c r="RO394" s="2"/>
      <c r="RP394" s="2"/>
      <c r="RQ394" s="2"/>
      <c r="RR394" s="2"/>
      <c r="RS394" s="2"/>
      <c r="RT394" s="2"/>
      <c r="RU394" s="2"/>
      <c r="RV394" s="2"/>
      <c r="RW394" s="2"/>
      <c r="RX394" s="2"/>
      <c r="RY394" s="2"/>
      <c r="RZ394" s="2"/>
      <c r="SA394" s="2"/>
      <c r="SB394" s="2"/>
      <c r="SC394" s="2"/>
      <c r="SD394" s="2"/>
      <c r="SE394" s="2"/>
      <c r="SF394" s="2"/>
      <c r="SG394" s="2"/>
      <c r="SH394" s="2"/>
      <c r="SI394" s="2"/>
      <c r="SJ394" s="2"/>
      <c r="SK394" s="2"/>
      <c r="SL394" s="2"/>
      <c r="SM394" s="2"/>
      <c r="SN394" s="2"/>
      <c r="SO394" s="2"/>
      <c r="SP394" s="2"/>
      <c r="SQ394" s="2"/>
      <c r="SR394" s="2"/>
      <c r="SS394" s="2"/>
      <c r="ST394" s="2"/>
      <c r="SU394" s="2"/>
      <c r="SV394" s="2"/>
      <c r="SW394" s="2"/>
      <c r="SX394" s="2"/>
      <c r="SY394" s="2"/>
      <c r="SZ394" s="2"/>
      <c r="TA394" s="2"/>
      <c r="TB394" s="2"/>
      <c r="TC394" s="2"/>
      <c r="TD394" s="2"/>
      <c r="TE394" s="2"/>
      <c r="TF394" s="2"/>
      <c r="TG394" s="2"/>
      <c r="TH394" s="2"/>
      <c r="TI394" s="2"/>
      <c r="TJ394" s="2"/>
      <c r="TK394" s="2"/>
      <c r="TL394" s="2"/>
      <c r="TM394" s="2"/>
      <c r="TN394" s="2"/>
      <c r="TO394" s="2"/>
      <c r="TP394" s="2"/>
      <c r="TQ394" s="2"/>
      <c r="TR394" s="2"/>
      <c r="TS394" s="2"/>
      <c r="TT394" s="2"/>
      <c r="TU394" s="2"/>
      <c r="TV394" s="2"/>
      <c r="TW394" s="2"/>
      <c r="TX394" s="2"/>
      <c r="TY394" s="2"/>
      <c r="TZ394" s="2"/>
      <c r="UA394" s="2"/>
      <c r="UB394" s="2"/>
      <c r="UC394" s="2"/>
      <c r="UD394" s="2"/>
      <c r="UE394" s="2"/>
      <c r="UF394" s="2"/>
      <c r="UG394" s="2"/>
      <c r="UH394" s="2"/>
      <c r="UI394" s="2"/>
      <c r="UJ394" s="2"/>
      <c r="UK394" s="2"/>
      <c r="UL394" s="2"/>
      <c r="UM394" s="2"/>
      <c r="UN394" s="2"/>
      <c r="UO394" s="2"/>
      <c r="UP394" s="2"/>
      <c r="UQ394" s="2"/>
      <c r="UR394" s="2"/>
      <c r="US394" s="2"/>
      <c r="UT394" s="2"/>
      <c r="UU394" s="2"/>
      <c r="UV394" s="2"/>
      <c r="UW394" s="2"/>
      <c r="UX394" s="2"/>
      <c r="UY394" s="2"/>
      <c r="UZ394" s="2"/>
      <c r="VA394" s="2"/>
      <c r="VB394" s="2"/>
      <c r="VC394" s="2"/>
      <c r="VD394" s="2"/>
      <c r="VE394" s="2"/>
      <c r="VF394" s="2"/>
      <c r="VG394" s="2"/>
      <c r="VH394" s="2"/>
      <c r="VI394" s="2"/>
      <c r="VJ394" s="2"/>
      <c r="VK394" s="2"/>
      <c r="VL394" s="2"/>
      <c r="VM394" s="2"/>
      <c r="VN394" s="2"/>
      <c r="VO394" s="2"/>
      <c r="VP394" s="2"/>
      <c r="VQ394" s="2"/>
      <c r="VR394" s="2"/>
      <c r="VS394" s="2"/>
      <c r="VT394" s="2"/>
      <c r="VU394" s="2"/>
      <c r="VV394" s="2"/>
      <c r="VW394" s="2"/>
      <c r="VX394" s="2"/>
      <c r="VY394" s="2"/>
      <c r="VZ394" s="2"/>
      <c r="WA394" s="2"/>
      <c r="WB394" s="2"/>
      <c r="WC394" s="2"/>
      <c r="WD394" s="2"/>
      <c r="WE394" s="2"/>
      <c r="WF394" s="2"/>
      <c r="WG394" s="2"/>
      <c r="WH394" s="2"/>
      <c r="WI394" s="2"/>
      <c r="WJ394" s="2"/>
      <c r="WK394" s="2"/>
      <c r="WL394" s="2"/>
      <c r="WM394" s="2"/>
      <c r="WN394" s="2"/>
      <c r="WO394" s="2"/>
      <c r="WP394" s="2"/>
      <c r="WQ394" s="2"/>
      <c r="WR394" s="2"/>
      <c r="WS394" s="2"/>
      <c r="WT394" s="2"/>
      <c r="WU394" s="2"/>
      <c r="WV394" s="2"/>
      <c r="WW394" s="2"/>
      <c r="WX394" s="2"/>
      <c r="WY394" s="2"/>
      <c r="WZ394" s="2"/>
      <c r="XA394" s="2"/>
      <c r="XB394" s="2"/>
      <c r="XC394" s="2"/>
      <c r="XD394" s="2"/>
      <c r="XE394" s="2"/>
      <c r="XF394" s="2"/>
      <c r="XG394" s="2"/>
      <c r="XH394" s="2"/>
      <c r="XI394" s="2"/>
      <c r="XJ394" s="2"/>
      <c r="XK394" s="2"/>
      <c r="XL394" s="2"/>
      <c r="XM394" s="2"/>
      <c r="XN394" s="2"/>
      <c r="XO394" s="2"/>
      <c r="XP394" s="2"/>
      <c r="XQ394" s="2"/>
      <c r="XR394" s="2"/>
      <c r="XS394" s="2"/>
      <c r="XT394" s="2"/>
      <c r="XU394" s="2"/>
      <c r="XV394" s="2"/>
      <c r="XW394" s="2"/>
      <c r="XX394" s="2"/>
      <c r="XY394" s="2"/>
      <c r="XZ394" s="2"/>
      <c r="YA394" s="2"/>
      <c r="YB394" s="2"/>
      <c r="YC394" s="2"/>
      <c r="YD394" s="2"/>
      <c r="YE394" s="2"/>
      <c r="YF394" s="2"/>
      <c r="YG394" s="2"/>
      <c r="YH394" s="2"/>
      <c r="YI394" s="2"/>
      <c r="YJ394" s="2"/>
      <c r="YK394" s="2"/>
      <c r="YL394" s="2"/>
      <c r="YM394" s="2"/>
      <c r="YN394" s="2"/>
      <c r="YO394" s="2"/>
      <c r="YP394" s="2"/>
      <c r="YQ394" s="2"/>
      <c r="YR394" s="2"/>
      <c r="YS394" s="2"/>
      <c r="YT394" s="2"/>
      <c r="YU394" s="2"/>
      <c r="YV394" s="2"/>
      <c r="YW394" s="2"/>
      <c r="YX394" s="2"/>
      <c r="YY394" s="2"/>
      <c r="YZ394" s="2"/>
      <c r="ZA394" s="2"/>
      <c r="ZB394" s="2"/>
      <c r="ZC394" s="2"/>
      <c r="ZD394" s="2"/>
      <c r="ZE394" s="2"/>
      <c r="ZF394" s="2"/>
      <c r="ZG394" s="2"/>
      <c r="ZH394" s="2"/>
      <c r="ZI394" s="2"/>
      <c r="ZJ394" s="2"/>
      <c r="ZK394" s="2"/>
      <c r="ZL394" s="2"/>
      <c r="ZM394" s="2"/>
      <c r="ZN394" s="2"/>
      <c r="ZO394" s="2"/>
      <c r="ZP394" s="2"/>
      <c r="ZQ394" s="2"/>
      <c r="ZR394" s="2"/>
      <c r="ZS394" s="2"/>
      <c r="ZT394" s="2"/>
      <c r="ZU394" s="2"/>
      <c r="ZV394" s="2"/>
      <c r="ZW394" s="2"/>
      <c r="ZX394" s="2"/>
      <c r="ZY394" s="2"/>
      <c r="ZZ394" s="2"/>
      <c r="AAA394" s="2"/>
      <c r="AAB394" s="2"/>
      <c r="AAC394" s="2"/>
      <c r="AAD394" s="2"/>
      <c r="AAE394" s="2"/>
      <c r="AAF394" s="2"/>
      <c r="AAG394" s="2"/>
      <c r="AAH394" s="2"/>
      <c r="AAI394" s="2"/>
      <c r="AAJ394" s="2"/>
      <c r="AAK394" s="2"/>
      <c r="AAL394" s="2"/>
      <c r="AAM394" s="2"/>
      <c r="AAN394" s="2"/>
      <c r="AAO394" s="2"/>
      <c r="AAP394" s="2"/>
      <c r="AAQ394" s="2"/>
      <c r="AAR394" s="2"/>
      <c r="AAS394" s="2"/>
      <c r="AAT394" s="2"/>
      <c r="AAU394" s="2"/>
      <c r="AAV394" s="2"/>
      <c r="AAW394" s="2"/>
      <c r="AAX394" s="2"/>
      <c r="AAY394" s="2"/>
      <c r="AAZ394" s="2"/>
      <c r="ABA394" s="2"/>
      <c r="ABB394" s="2"/>
      <c r="ABC394" s="2"/>
      <c r="ABD394" s="2"/>
      <c r="ABE394" s="2"/>
      <c r="ABF394" s="2"/>
      <c r="ABG394" s="2"/>
      <c r="ABH394" s="2"/>
      <c r="ABI394" s="2"/>
      <c r="ABJ394" s="2"/>
      <c r="ABK394" s="2"/>
      <c r="ABL394" s="2"/>
      <c r="ABM394" s="2"/>
      <c r="ABN394" s="2"/>
      <c r="ABO394" s="2"/>
      <c r="ABP394" s="2"/>
      <c r="ABQ394" s="2"/>
      <c r="ABR394" s="2"/>
      <c r="ABS394" s="2"/>
      <c r="ABT394" s="2"/>
      <c r="ABU394" s="2"/>
      <c r="ABV394" s="2"/>
      <c r="ABW394" s="2"/>
      <c r="ABX394" s="2"/>
      <c r="ABY394" s="2"/>
      <c r="ABZ394" s="2"/>
      <c r="ACA394" s="2"/>
      <c r="ACB394" s="2"/>
      <c r="ACC394" s="2"/>
      <c r="ACD394" s="2"/>
      <c r="ACE394" s="2"/>
      <c r="ACF394" s="2"/>
      <c r="ACG394" s="2"/>
      <c r="ACH394" s="2"/>
      <c r="ACI394" s="2"/>
      <c r="ACJ394" s="2"/>
      <c r="ACK394" s="2"/>
      <c r="ACL394" s="2"/>
      <c r="ACM394" s="2"/>
      <c r="ACN394" s="2"/>
      <c r="ACO394" s="2"/>
      <c r="ACP394" s="2"/>
      <c r="ACQ394" s="2"/>
      <c r="ACR394" s="2"/>
      <c r="ACS394" s="2"/>
      <c r="ACT394" s="2"/>
      <c r="ACU394" s="2"/>
      <c r="ACV394" s="2"/>
      <c r="ACW394" s="2"/>
      <c r="ACX394" s="2"/>
      <c r="ACY394" s="2"/>
      <c r="ACZ394" s="2"/>
      <c r="ADA394" s="2"/>
      <c r="ADB394" s="2"/>
      <c r="ADC394" s="2"/>
      <c r="ADD394" s="2"/>
      <c r="ADE394" s="2"/>
      <c r="ADF394" s="2"/>
      <c r="ADG394" s="2"/>
      <c r="ADH394" s="2"/>
      <c r="ADI394" s="2"/>
      <c r="ADJ394" s="2"/>
      <c r="ADK394" s="2"/>
      <c r="ADL394" s="2"/>
      <c r="ADM394" s="2"/>
      <c r="ADN394" s="2"/>
      <c r="ADO394" s="2"/>
      <c r="ADP394" s="2"/>
      <c r="ADQ394" s="2"/>
      <c r="ADR394" s="2"/>
      <c r="ADS394" s="2"/>
      <c r="ADT394" s="2"/>
      <c r="ADU394" s="2"/>
      <c r="ADV394" s="2"/>
      <c r="ADW394" s="2"/>
      <c r="ADX394" s="2"/>
      <c r="ADY394" s="2"/>
      <c r="ADZ394" s="2"/>
      <c r="AEA394" s="2"/>
      <c r="AEB394" s="2"/>
      <c r="AEC394" s="2"/>
      <c r="AED394" s="2"/>
      <c r="AEE394" s="2"/>
      <c r="AEF394" s="2"/>
      <c r="AEG394" s="2"/>
      <c r="AEH394" s="2"/>
      <c r="AEI394" s="2"/>
      <c r="AEJ394" s="2"/>
      <c r="AEK394" s="2"/>
      <c r="AEL394" s="2"/>
      <c r="AEM394" s="2"/>
      <c r="AEN394" s="2"/>
      <c r="AEO394" s="2"/>
      <c r="AEP394" s="2"/>
      <c r="AEQ394" s="2"/>
      <c r="AER394" s="2"/>
      <c r="AES394" s="2"/>
      <c r="AET394" s="2"/>
      <c r="AEU394" s="2"/>
      <c r="AEV394" s="2"/>
      <c r="AEW394" s="2"/>
      <c r="AEX394" s="2"/>
      <c r="AEY394" s="2"/>
      <c r="AEZ394" s="2"/>
      <c r="AFA394" s="2"/>
      <c r="AFB394" s="2"/>
      <c r="AFC394" s="2"/>
      <c r="AFD394" s="2"/>
      <c r="AFE394" s="2"/>
      <c r="AFF394" s="2"/>
      <c r="AFG394" s="2"/>
      <c r="AFH394" s="2"/>
      <c r="AFI394" s="2"/>
      <c r="AFJ394" s="2"/>
      <c r="AFK394" s="2"/>
      <c r="AFL394" s="2"/>
      <c r="AFM394" s="2"/>
      <c r="AFN394" s="2"/>
      <c r="AFO394" s="2"/>
      <c r="AFP394" s="2"/>
      <c r="AFQ394" s="2"/>
      <c r="AFR394" s="2"/>
      <c r="AFS394" s="2"/>
      <c r="AFT394" s="2"/>
      <c r="AFU394" s="2"/>
      <c r="AFV394" s="2"/>
      <c r="AFW394" s="2"/>
      <c r="AFX394" s="2"/>
      <c r="AFY394" s="2"/>
      <c r="AFZ394" s="2"/>
      <c r="AGA394" s="2"/>
      <c r="AGB394" s="2"/>
      <c r="AGC394" s="2"/>
      <c r="AGD394" s="2"/>
      <c r="AGE394" s="2"/>
      <c r="AGF394" s="2"/>
      <c r="AGG394" s="2"/>
      <c r="AGH394" s="2"/>
      <c r="AGI394" s="2"/>
      <c r="AGJ394" s="2"/>
      <c r="AGK394" s="2"/>
      <c r="AGL394" s="2"/>
      <c r="AGM394" s="2"/>
      <c r="AGN394" s="2"/>
      <c r="AGO394" s="2"/>
      <c r="AGP394" s="2"/>
      <c r="AGQ394" s="2"/>
      <c r="AGR394" s="2"/>
      <c r="AGS394" s="2"/>
      <c r="AGT394" s="2"/>
      <c r="AGU394" s="2"/>
      <c r="AGV394" s="2"/>
      <c r="AGW394" s="2"/>
      <c r="AGX394" s="2"/>
      <c r="AGY394" s="2"/>
      <c r="AGZ394" s="2"/>
      <c r="AHA394" s="2"/>
      <c r="AHB394" s="2"/>
      <c r="AHC394" s="2"/>
      <c r="AHD394" s="2"/>
      <c r="AHE394" s="2"/>
      <c r="AHF394" s="2"/>
      <c r="AHG394" s="2"/>
      <c r="AHH394" s="2"/>
      <c r="AHI394" s="2"/>
      <c r="AHJ394" s="2"/>
      <c r="AHK394" s="2"/>
      <c r="AHL394" s="2"/>
      <c r="AHM394" s="2"/>
      <c r="AHN394" s="2"/>
      <c r="AHO394" s="2"/>
      <c r="AHP394" s="2"/>
      <c r="AHQ394" s="2"/>
      <c r="AHR394" s="2"/>
      <c r="AHS394" s="2"/>
      <c r="AHT394" s="2"/>
      <c r="AHU394" s="2"/>
      <c r="AHV394" s="2"/>
      <c r="AHW394" s="2"/>
      <c r="AHX394" s="2"/>
      <c r="AHY394" s="2"/>
      <c r="AHZ394" s="2"/>
      <c r="AIA394" s="2"/>
      <c r="AIB394" s="2"/>
      <c r="AIC394" s="2"/>
      <c r="AID394" s="2"/>
      <c r="AIE394" s="2"/>
      <c r="AIF394" s="2"/>
      <c r="AIG394" s="2"/>
      <c r="AIH394" s="2"/>
      <c r="AII394" s="2"/>
      <c r="AIJ394" s="2"/>
      <c r="AIK394" s="2"/>
      <c r="AIL394" s="2"/>
      <c r="AIM394" s="2"/>
      <c r="AIN394" s="2"/>
      <c r="AIO394" s="2"/>
      <c r="AIP394" s="2"/>
      <c r="AIQ394" s="2"/>
      <c r="AIR394" s="2"/>
      <c r="AIS394" s="2"/>
      <c r="AIT394" s="2"/>
      <c r="AIU394" s="2"/>
      <c r="AIV394" s="2"/>
      <c r="AIW394" s="2"/>
      <c r="AIX394" s="2"/>
      <c r="AIY394" s="2"/>
      <c r="AIZ394" s="2"/>
      <c r="AJA394" s="2"/>
      <c r="AJB394" s="2"/>
      <c r="AJC394" s="2"/>
      <c r="AJD394" s="2"/>
      <c r="AJE394" s="2"/>
      <c r="AJF394" s="2"/>
      <c r="AJG394" s="2"/>
      <c r="AJH394" s="2"/>
      <c r="AJI394" s="2"/>
      <c r="AJJ394" s="2"/>
      <c r="AJK394" s="2"/>
      <c r="AJL394" s="2"/>
      <c r="AJM394" s="2"/>
      <c r="AJN394" s="2"/>
      <c r="AJO394" s="2"/>
      <c r="AJP394" s="2"/>
      <c r="AJQ394" s="2"/>
      <c r="AJR394" s="2"/>
      <c r="AJS394" s="2"/>
      <c r="AJT394" s="2"/>
      <c r="AJU394" s="2"/>
      <c r="AJV394" s="2"/>
      <c r="AJW394" s="2"/>
      <c r="AJX394" s="2"/>
      <c r="AJY394" s="2"/>
      <c r="AJZ394" s="2"/>
      <c r="AKA394" s="2"/>
      <c r="AKB394" s="2"/>
      <c r="AKC394" s="2"/>
      <c r="AKD394" s="2"/>
      <c r="AKE394" s="2"/>
      <c r="AKF394" s="2"/>
      <c r="AKG394" s="2"/>
      <c r="AKH394" s="2"/>
      <c r="AKI394" s="2"/>
      <c r="AKJ394" s="2"/>
      <c r="AKK394" s="2"/>
      <c r="AKL394" s="2"/>
      <c r="AKM394" s="2"/>
      <c r="AKN394" s="2"/>
      <c r="AKO394" s="2"/>
      <c r="AKP394" s="2"/>
      <c r="AKQ394" s="2"/>
      <c r="AKR394" s="2"/>
      <c r="AKS394" s="2"/>
      <c r="AKT394" s="2"/>
      <c r="AKU394" s="2"/>
      <c r="AKV394" s="2"/>
      <c r="AKW394" s="2"/>
      <c r="AKX394" s="2"/>
      <c r="AKY394" s="2"/>
      <c r="AKZ394" s="2"/>
      <c r="ALA394" s="2"/>
      <c r="ALB394" s="2"/>
      <c r="ALC394" s="2"/>
      <c r="ALD394" s="2"/>
      <c r="ALE394" s="2"/>
      <c r="ALF394" s="2"/>
      <c r="ALG394" s="2"/>
      <c r="ALH394" s="2"/>
      <c r="ALI394" s="2"/>
      <c r="ALJ394" s="2"/>
      <c r="ALK394" s="2"/>
      <c r="ALL394" s="2"/>
      <c r="ALM394" s="2"/>
      <c r="ALN394" s="2"/>
      <c r="ALO394" s="2"/>
      <c r="ALP394" s="2"/>
      <c r="ALQ394" s="2"/>
      <c r="ALR394" s="2"/>
      <c r="ALS394" s="2"/>
      <c r="ALT394" s="2"/>
      <c r="ALU394" s="2"/>
      <c r="ALV394" s="2"/>
      <c r="ALW394" s="2"/>
      <c r="ALX394" s="2"/>
      <c r="ALY394" s="2"/>
      <c r="ALZ394" s="2"/>
      <c r="AMA394" s="2"/>
      <c r="AMB394" s="2"/>
      <c r="AMC394" s="2"/>
      <c r="AMD394" s="2"/>
      <c r="AME394" s="2"/>
      <c r="AMF394" s="2"/>
      <c r="AMG394" s="2"/>
      <c r="AMH394" s="2"/>
      <c r="AMI394" s="2"/>
      <c r="AMJ394" s="2"/>
      <c r="AMK394" s="2"/>
      <c r="AML394" s="2"/>
      <c r="AMM394" s="2"/>
      <c r="AMN394" s="2"/>
      <c r="AMO394" s="2"/>
      <c r="AMP394" s="2"/>
      <c r="AMQ394" s="2"/>
      <c r="AMR394" s="2"/>
      <c r="AMS394" s="2"/>
      <c r="AMT394" s="2"/>
      <c r="AMU394" s="2"/>
      <c r="AMV394" s="2"/>
      <c r="AMW394" s="2"/>
      <c r="AMX394" s="2"/>
      <c r="AMY394" s="2"/>
      <c r="AMZ394" s="2"/>
      <c r="ANA394" s="2"/>
      <c r="ANB394" s="2"/>
      <c r="ANC394" s="2"/>
      <c r="AND394" s="2"/>
      <c r="ANE394" s="2"/>
      <c r="ANF394" s="2"/>
      <c r="ANG394" s="2"/>
      <c r="ANH394" s="2"/>
      <c r="ANI394" s="2"/>
      <c r="ANJ394" s="2"/>
      <c r="ANK394" s="2"/>
      <c r="ANL394" s="2"/>
      <c r="ANM394" s="2"/>
      <c r="ANN394" s="2"/>
      <c r="ANO394" s="2"/>
      <c r="ANP394" s="2"/>
      <c r="ANQ394" s="2"/>
      <c r="ANR394" s="2"/>
      <c r="ANS394" s="2"/>
      <c r="ANT394" s="2"/>
      <c r="ANU394" s="2"/>
      <c r="ANV394" s="2"/>
      <c r="ANW394" s="2"/>
      <c r="ANX394" s="2"/>
      <c r="ANY394" s="2"/>
      <c r="ANZ394" s="2"/>
      <c r="AOA394" s="2"/>
      <c r="AOB394" s="2"/>
      <c r="AOC394" s="2"/>
      <c r="AOD394" s="2"/>
      <c r="AOE394" s="2"/>
      <c r="AOF394" s="2"/>
      <c r="AOG394" s="2"/>
      <c r="AOH394" s="2"/>
      <c r="AOI394" s="2"/>
      <c r="AOJ394" s="2"/>
      <c r="AOK394" s="2"/>
      <c r="AOL394" s="2"/>
      <c r="AOM394" s="2"/>
      <c r="AON394" s="2"/>
      <c r="AOO394" s="2"/>
      <c r="AOP394" s="2"/>
      <c r="AOQ394" s="2"/>
      <c r="AOR394" s="2"/>
      <c r="AOS394" s="2"/>
      <c r="AOT394" s="2"/>
      <c r="AOU394" s="2"/>
      <c r="AOV394" s="2"/>
      <c r="AOW394" s="2"/>
      <c r="AOX394" s="2"/>
      <c r="AOY394" s="2"/>
      <c r="AOZ394" s="2"/>
      <c r="APA394" s="2"/>
      <c r="APB394" s="2"/>
      <c r="APC394" s="2"/>
      <c r="APD394" s="2"/>
      <c r="APE394" s="2"/>
      <c r="APF394" s="2"/>
      <c r="APG394" s="2"/>
      <c r="APH394" s="2"/>
      <c r="API394" s="2"/>
      <c r="APJ394" s="2"/>
      <c r="APK394" s="2"/>
      <c r="APL394" s="2"/>
      <c r="APM394" s="2"/>
      <c r="APN394" s="2"/>
      <c r="APO394" s="2"/>
      <c r="APP394" s="2"/>
      <c r="APQ394" s="2"/>
      <c r="APR394" s="2"/>
      <c r="APS394" s="2"/>
      <c r="APT394" s="2"/>
      <c r="APU394" s="2"/>
      <c r="APV394" s="2"/>
      <c r="APW394" s="2"/>
      <c r="APX394" s="2"/>
      <c r="APY394" s="2"/>
      <c r="APZ394" s="2"/>
      <c r="AQA394" s="2"/>
      <c r="AQB394" s="2"/>
      <c r="AQC394" s="2"/>
      <c r="AQD394" s="2"/>
      <c r="AQE394" s="2"/>
      <c r="AQF394" s="2"/>
      <c r="AQG394" s="2"/>
      <c r="AQH394" s="2"/>
      <c r="AQI394" s="2"/>
      <c r="AQJ394" s="2"/>
      <c r="AQK394" s="2"/>
      <c r="AQL394" s="2"/>
      <c r="AQM394" s="2"/>
      <c r="AQN394" s="2"/>
      <c r="AQO394" s="2"/>
      <c r="AQP394" s="2"/>
      <c r="AQQ394" s="2"/>
      <c r="AQR394" s="2"/>
      <c r="AQS394" s="2"/>
      <c r="AQT394" s="2"/>
      <c r="AQU394" s="2"/>
      <c r="AQV394" s="2"/>
      <c r="AQW394" s="2"/>
      <c r="AQX394" s="2"/>
      <c r="AQY394" s="2"/>
      <c r="AQZ394" s="2"/>
      <c r="ARA394" s="2"/>
      <c r="ARB394" s="2"/>
      <c r="ARC394" s="2"/>
      <c r="ARD394" s="2"/>
      <c r="ARE394" s="2"/>
      <c r="ARF394" s="2"/>
      <c r="ARG394" s="2"/>
      <c r="ARH394" s="2"/>
      <c r="ARI394" s="2"/>
      <c r="ARJ394" s="2"/>
      <c r="ARK394" s="2"/>
      <c r="ARL394" s="2"/>
      <c r="ARM394" s="2"/>
      <c r="ARN394" s="2"/>
      <c r="ARO394" s="2"/>
      <c r="ARP394" s="2"/>
      <c r="ARQ394" s="2"/>
      <c r="ARR394" s="2"/>
      <c r="ARS394" s="2"/>
      <c r="ART394" s="2"/>
      <c r="ARU394" s="2"/>
      <c r="ARV394" s="2"/>
      <c r="ARW394" s="2"/>
      <c r="ARX394" s="2"/>
      <c r="ARY394" s="2"/>
      <c r="ARZ394" s="2"/>
      <c r="ASA394" s="2"/>
      <c r="ASB394" s="2"/>
      <c r="ASC394" s="2"/>
      <c r="ASD394" s="2"/>
      <c r="ASE394" s="2"/>
      <c r="ASF394" s="2"/>
      <c r="ASG394" s="2"/>
      <c r="ASH394" s="2"/>
      <c r="ASI394" s="2"/>
      <c r="ASJ394" s="2"/>
      <c r="ASK394" s="2"/>
      <c r="ASL394" s="2"/>
      <c r="ASM394" s="2"/>
      <c r="ASN394" s="2"/>
      <c r="ASO394" s="2"/>
      <c r="ASP394" s="2"/>
      <c r="ASQ394" s="2"/>
      <c r="ASR394" s="2"/>
      <c r="ASS394" s="2"/>
      <c r="AST394" s="2"/>
      <c r="ASU394" s="2"/>
      <c r="ASV394" s="2"/>
      <c r="ASW394" s="2"/>
      <c r="ASX394" s="2"/>
      <c r="ASY394" s="2"/>
      <c r="ASZ394" s="2"/>
      <c r="ATA394" s="2"/>
      <c r="ATB394" s="2"/>
      <c r="ATC394" s="2"/>
      <c r="ATD394" s="2"/>
      <c r="ATE394" s="2"/>
      <c r="ATF394" s="2"/>
      <c r="ATG394" s="2"/>
      <c r="ATH394" s="2"/>
      <c r="ATI394" s="2"/>
      <c r="ATJ394" s="2"/>
      <c r="ATK394" s="2"/>
      <c r="ATL394" s="2"/>
      <c r="ATM394" s="2"/>
      <c r="ATN394" s="2"/>
      <c r="ATO394" s="2"/>
      <c r="ATP394" s="2"/>
      <c r="ATQ394" s="2"/>
      <c r="ATR394" s="2"/>
      <c r="ATS394" s="2"/>
      <c r="ATT394" s="2"/>
      <c r="ATU394" s="2"/>
      <c r="ATV394" s="2"/>
      <c r="ATW394" s="2"/>
      <c r="ATX394" s="2"/>
      <c r="ATY394" s="2"/>
      <c r="ATZ394" s="2"/>
      <c r="AUA394" s="2"/>
      <c r="AUB394" s="2"/>
      <c r="AUC394" s="2"/>
      <c r="AUD394" s="2"/>
      <c r="AUE394" s="2"/>
      <c r="AUF394" s="2"/>
      <c r="AUG394" s="2"/>
      <c r="AUH394" s="2"/>
      <c r="AUI394" s="2"/>
      <c r="AUJ394" s="2"/>
      <c r="AUK394" s="2"/>
      <c r="AUL394" s="2"/>
      <c r="AUM394" s="2"/>
      <c r="AUN394" s="2"/>
      <c r="AUO394" s="2"/>
      <c r="AUP394" s="2"/>
      <c r="AUQ394" s="2"/>
      <c r="AUR394" s="2"/>
      <c r="AUS394" s="2"/>
      <c r="AUT394" s="2"/>
      <c r="AUU394" s="2"/>
      <c r="AUV394" s="2"/>
      <c r="AUW394" s="2"/>
      <c r="AUX394" s="2"/>
      <c r="AUY394" s="2"/>
      <c r="AUZ394" s="2"/>
      <c r="AVA394" s="2"/>
      <c r="AVB394" s="2"/>
      <c r="AVC394" s="2"/>
      <c r="AVD394" s="2"/>
      <c r="AVE394" s="2"/>
      <c r="AVF394" s="2"/>
      <c r="AVG394" s="2"/>
      <c r="AVH394" s="2"/>
      <c r="AVI394" s="2"/>
      <c r="AVJ394" s="2"/>
      <c r="AVK394" s="2"/>
      <c r="AVL394" s="2"/>
      <c r="AVM394" s="2"/>
      <c r="AVN394" s="2"/>
      <c r="AVO394" s="2"/>
      <c r="AVP394" s="2"/>
      <c r="AVQ394" s="2"/>
      <c r="AVR394" s="2"/>
      <c r="AVS394" s="2"/>
      <c r="AVT394" s="2"/>
      <c r="AVU394" s="2"/>
      <c r="AVV394" s="2"/>
      <c r="AVW394" s="2"/>
      <c r="AVX394" s="2"/>
      <c r="AVY394" s="2"/>
      <c r="AVZ394" s="2"/>
      <c r="AWA394" s="2"/>
      <c r="AWB394" s="2"/>
      <c r="AWC394" s="2"/>
      <c r="AWD394" s="2"/>
      <c r="AWE394" s="2"/>
      <c r="AWF394" s="2"/>
      <c r="AWG394" s="2"/>
      <c r="AWH394" s="2"/>
      <c r="AWI394" s="2"/>
      <c r="AWJ394" s="2"/>
      <c r="AWK394" s="2"/>
      <c r="AWL394" s="2"/>
      <c r="AWM394" s="2"/>
      <c r="AWN394" s="2"/>
      <c r="AWO394" s="2"/>
      <c r="AWP394" s="2"/>
      <c r="AWQ394" s="2"/>
      <c r="AWR394" s="2"/>
      <c r="AWS394" s="2"/>
      <c r="AWT394" s="2"/>
      <c r="AWU394" s="2"/>
      <c r="AWV394" s="2"/>
      <c r="AWW394" s="2"/>
      <c r="AWX394" s="2"/>
      <c r="AWY394" s="2"/>
      <c r="AWZ394" s="2"/>
      <c r="AXA394" s="2"/>
      <c r="AXB394" s="2"/>
      <c r="AXC394" s="2"/>
      <c r="AXD394" s="2"/>
      <c r="AXE394" s="2"/>
      <c r="AXF394" s="2"/>
      <c r="AXG394" s="2"/>
      <c r="AXH394" s="2"/>
      <c r="AXI394" s="2"/>
      <c r="AXJ394" s="2"/>
      <c r="AXK394" s="2"/>
      <c r="AXL394" s="2"/>
      <c r="AXM394" s="2"/>
      <c r="AXN394" s="2"/>
      <c r="AXO394" s="2"/>
      <c r="AXP394" s="2"/>
      <c r="AXQ394" s="2"/>
      <c r="AXR394" s="2"/>
    </row>
    <row r="395" spans="1:1318" s="39" customFormat="1" ht="12.75">
      <c r="A395" s="40"/>
      <c r="D395" s="41"/>
      <c r="E395" s="42"/>
      <c r="F395" s="43"/>
      <c r="G395" s="43"/>
      <c r="H395" s="41"/>
      <c r="I395" s="41"/>
      <c r="J395" s="41"/>
      <c r="K395" s="41"/>
      <c r="L395" s="41"/>
      <c r="M395" s="41"/>
      <c r="N395" s="41"/>
    </row>
    <row r="396" spans="1:1318" s="41" customFormat="1" ht="12.75">
      <c r="A396" s="44"/>
      <c r="B396" s="39"/>
      <c r="C396" s="39"/>
      <c r="E396" s="42"/>
      <c r="F396" s="43"/>
      <c r="G396" s="43"/>
    </row>
    <row r="397" spans="1:1318" s="39" customFormat="1" ht="12.75">
      <c r="A397" s="41"/>
      <c r="D397" s="41"/>
      <c r="E397" s="42"/>
      <c r="F397" s="43"/>
      <c r="G397" s="43"/>
      <c r="H397" s="41"/>
      <c r="I397" s="41"/>
      <c r="J397" s="41"/>
      <c r="K397" s="41"/>
      <c r="L397" s="41"/>
      <c r="M397" s="41"/>
      <c r="N397" s="41"/>
    </row>
    <row r="398" spans="1:1318" s="39" customFormat="1" ht="12.75">
      <c r="A398" s="41"/>
      <c r="D398" s="41"/>
      <c r="E398" s="42"/>
      <c r="F398" s="43"/>
      <c r="G398" s="43"/>
      <c r="H398" s="41"/>
      <c r="I398" s="41"/>
      <c r="J398" s="41"/>
      <c r="K398" s="41"/>
      <c r="L398" s="41"/>
      <c r="M398" s="41"/>
      <c r="N398" s="41"/>
    </row>
    <row r="399" spans="1:1318" s="41" customFormat="1" ht="12.75">
      <c r="A399" s="44"/>
      <c r="B399" s="39"/>
      <c r="C399" s="39"/>
      <c r="E399" s="42"/>
      <c r="F399" s="43"/>
      <c r="G399" s="43"/>
    </row>
    <row r="401" spans="1:14" s="41" customFormat="1" ht="12.75">
      <c r="B401" s="39" t="s">
        <v>116</v>
      </c>
      <c r="C401" s="39"/>
      <c r="E401" s="42"/>
      <c r="F401" s="43"/>
      <c r="G401" s="43"/>
    </row>
    <row r="402" spans="1:14" s="41" customFormat="1" ht="12.75">
      <c r="A402" s="40"/>
      <c r="B402" s="39"/>
      <c r="C402" s="39"/>
      <c r="E402" s="42"/>
      <c r="F402" s="43"/>
      <c r="G402" s="43"/>
    </row>
    <row r="403" spans="1:14" s="41" customFormat="1" ht="12.75">
      <c r="A403" s="40"/>
      <c r="B403" s="39"/>
      <c r="C403" s="39"/>
      <c r="E403" s="42"/>
      <c r="F403" s="43"/>
      <c r="G403" s="43"/>
    </row>
    <row r="404" spans="1:14" s="41" customFormat="1" ht="12.75">
      <c r="A404" s="40"/>
      <c r="B404" s="39"/>
      <c r="C404" s="39"/>
      <c r="E404" s="42"/>
      <c r="F404" s="43"/>
      <c r="G404" s="43"/>
    </row>
    <row r="405" spans="1:14" s="41" customFormat="1" ht="12.75">
      <c r="A405" s="40"/>
      <c r="B405" s="39"/>
      <c r="C405" s="39"/>
      <c r="E405" s="42"/>
      <c r="F405" s="43"/>
      <c r="G405" s="43"/>
    </row>
    <row r="406" spans="1:14" s="41" customFormat="1" ht="12.75">
      <c r="A406" s="40"/>
      <c r="B406" s="39"/>
      <c r="C406" s="39"/>
      <c r="E406" s="42"/>
      <c r="F406" s="43"/>
      <c r="G406" s="43"/>
    </row>
    <row r="407" spans="1:14" s="41" customFormat="1" ht="12.75">
      <c r="A407" s="40"/>
      <c r="B407" s="39"/>
      <c r="C407" s="39"/>
      <c r="E407" s="42"/>
      <c r="F407" s="43"/>
      <c r="G407" s="43"/>
    </row>
    <row r="408" spans="1:14" s="41" customFormat="1" ht="12.75">
      <c r="A408" s="40"/>
      <c r="B408" s="39"/>
      <c r="C408" s="39"/>
      <c r="E408" s="42"/>
      <c r="F408" s="43"/>
      <c r="G408" s="43"/>
    </row>
    <row r="409" spans="1:14" s="41" customFormat="1" ht="12.75">
      <c r="A409" s="40"/>
      <c r="B409" s="39"/>
      <c r="C409" s="39"/>
      <c r="E409" s="42"/>
      <c r="F409" s="43"/>
      <c r="G409" s="43"/>
    </row>
    <row r="410" spans="1:14" s="41" customFormat="1" ht="12.75">
      <c r="A410" s="40"/>
      <c r="B410" s="39"/>
      <c r="C410" s="39"/>
      <c r="E410" s="42"/>
      <c r="F410" s="43"/>
      <c r="G410" s="43"/>
    </row>
    <row r="411" spans="1:14" s="41" customFormat="1" ht="12.75">
      <c r="A411" s="40"/>
      <c r="B411" s="39"/>
      <c r="C411" s="39"/>
      <c r="E411" s="42"/>
      <c r="F411" s="43"/>
      <c r="G411" s="43"/>
    </row>
    <row r="412" spans="1:14" s="41" customFormat="1" ht="12.75">
      <c r="A412" s="40"/>
      <c r="B412" s="39"/>
      <c r="C412" s="39"/>
      <c r="E412" s="42"/>
      <c r="F412" s="43"/>
      <c r="G412" s="43"/>
    </row>
    <row r="413" spans="1:14" s="41" customFormat="1" ht="12.75">
      <c r="A413" s="40"/>
      <c r="B413" s="39"/>
      <c r="C413" s="39"/>
      <c r="E413" s="42"/>
      <c r="F413" s="43"/>
      <c r="G413" s="43"/>
    </row>
    <row r="414" spans="1:14" s="41" customFormat="1" ht="12.75">
      <c r="A414" s="40"/>
      <c r="B414" s="39"/>
      <c r="C414" s="39"/>
      <c r="E414" s="42"/>
      <c r="F414" s="43"/>
      <c r="G414" s="43"/>
    </row>
    <row r="415" spans="1:14" s="41" customFormat="1" ht="12.75">
      <c r="A415" s="40"/>
      <c r="B415" s="39"/>
      <c r="C415" s="39"/>
      <c r="E415" s="42"/>
      <c r="F415" s="43"/>
      <c r="G415" s="43"/>
    </row>
    <row r="416" spans="1:14" s="39" customFormat="1" ht="12.75">
      <c r="A416" s="40"/>
      <c r="D416" s="41"/>
      <c r="E416" s="42"/>
      <c r="F416" s="43"/>
      <c r="G416" s="43"/>
      <c r="H416" s="41"/>
      <c r="I416" s="41"/>
      <c r="J416" s="41"/>
      <c r="K416" s="41"/>
      <c r="L416" s="41"/>
      <c r="M416" s="41"/>
      <c r="N416" s="41"/>
    </row>
    <row r="417" spans="1:1756" s="39" customFormat="1" ht="12.75">
      <c r="A417" s="45"/>
      <c r="D417" s="41"/>
      <c r="E417" s="42"/>
      <c r="F417" s="43"/>
      <c r="G417" s="43"/>
      <c r="H417" s="41"/>
      <c r="I417" s="41"/>
      <c r="J417" s="41"/>
      <c r="K417" s="41"/>
      <c r="L417" s="41"/>
      <c r="M417" s="41"/>
      <c r="N417" s="41"/>
    </row>
    <row r="418" spans="1:1756" s="39" customFormat="1" ht="12.75">
      <c r="A418" s="40"/>
      <c r="D418" s="41"/>
      <c r="E418" s="42"/>
      <c r="F418" s="43"/>
      <c r="G418" s="43"/>
      <c r="H418" s="41"/>
      <c r="I418" s="41"/>
      <c r="J418" s="41"/>
      <c r="K418" s="41"/>
      <c r="L418" s="41"/>
      <c r="M418" s="41"/>
      <c r="N418" s="41"/>
    </row>
    <row r="419" spans="1:1756" s="39" customFormat="1" ht="12.75">
      <c r="A419" s="40"/>
      <c r="D419" s="41"/>
      <c r="E419" s="42"/>
      <c r="F419" s="43"/>
      <c r="G419" s="43"/>
      <c r="H419" s="41"/>
      <c r="I419" s="41"/>
      <c r="J419" s="41"/>
      <c r="K419" s="41"/>
      <c r="L419" s="41"/>
      <c r="M419" s="41"/>
      <c r="N419" s="41"/>
    </row>
    <row r="420" spans="1:1756" s="39" customFormat="1" ht="12.75">
      <c r="A420" s="45"/>
      <c r="D420" s="41"/>
      <c r="E420" s="42"/>
      <c r="F420" s="43"/>
      <c r="G420" s="43"/>
      <c r="H420" s="41"/>
      <c r="I420" s="41"/>
      <c r="J420" s="41"/>
      <c r="K420" s="41"/>
      <c r="L420" s="41"/>
      <c r="M420" s="41"/>
      <c r="N420" s="41"/>
    </row>
    <row r="421" spans="1:1756" s="39" customFormat="1" ht="12.75">
      <c r="A421" s="45"/>
      <c r="D421" s="41"/>
      <c r="E421" s="42"/>
      <c r="F421" s="43"/>
      <c r="G421" s="43"/>
      <c r="H421" s="41"/>
      <c r="I421" s="41"/>
      <c r="J421" s="41"/>
      <c r="K421" s="41"/>
      <c r="L421" s="41"/>
      <c r="M421" s="41"/>
      <c r="N421" s="41"/>
    </row>
    <row r="422" spans="1:1756" s="39" customFormat="1" ht="12.75">
      <c r="A422" s="40"/>
      <c r="D422" s="41"/>
      <c r="E422" s="42"/>
      <c r="F422" s="43"/>
      <c r="G422" s="43"/>
      <c r="H422" s="41"/>
      <c r="I422" s="41"/>
      <c r="J422" s="41"/>
      <c r="K422" s="41"/>
      <c r="L422" s="41"/>
      <c r="M422" s="41"/>
      <c r="N422" s="41"/>
    </row>
    <row r="423" spans="1:1756" s="39" customFormat="1" ht="12.75">
      <c r="A423" s="40"/>
      <c r="D423" s="41"/>
      <c r="E423" s="42"/>
      <c r="F423" s="43"/>
      <c r="G423" s="43"/>
      <c r="H423" s="41"/>
      <c r="I423" s="41"/>
      <c r="J423" s="41"/>
      <c r="K423" s="41"/>
      <c r="L423" s="41"/>
      <c r="M423" s="41"/>
      <c r="N423" s="41"/>
    </row>
    <row r="424" spans="1:1756" s="39" customFormat="1" ht="12.75">
      <c r="A424" s="40"/>
      <c r="D424" s="41"/>
      <c r="E424" s="42"/>
      <c r="F424" s="43"/>
      <c r="G424" s="43"/>
      <c r="H424" s="41"/>
      <c r="I424" s="41"/>
      <c r="J424" s="41"/>
      <c r="K424" s="41"/>
      <c r="L424" s="41"/>
      <c r="M424" s="41"/>
      <c r="N424" s="41"/>
    </row>
    <row r="425" spans="1:1756" s="39" customFormat="1" ht="12.75">
      <c r="A425" s="40"/>
      <c r="D425" s="41"/>
      <c r="E425" s="42"/>
      <c r="F425" s="43"/>
      <c r="G425" s="43"/>
      <c r="H425" s="41"/>
      <c r="I425" s="41"/>
      <c r="J425" s="41"/>
      <c r="K425" s="41"/>
      <c r="L425" s="41"/>
      <c r="M425" s="41"/>
      <c r="N425" s="41"/>
    </row>
    <row r="426" spans="1:1756" s="39" customFormat="1" ht="12.75">
      <c r="A426" s="46"/>
      <c r="D426" s="41"/>
      <c r="E426" s="42"/>
      <c r="F426" s="43"/>
      <c r="G426" s="43"/>
      <c r="H426" s="41"/>
      <c r="I426" s="41"/>
      <c r="J426" s="41"/>
      <c r="K426" s="41"/>
      <c r="L426" s="41"/>
      <c r="M426" s="41"/>
      <c r="N426" s="41"/>
    </row>
    <row r="427" spans="1:1756" s="39" customFormat="1" ht="12.75">
      <c r="A427" s="40"/>
      <c r="D427" s="41"/>
      <c r="E427" s="42"/>
      <c r="F427" s="43"/>
      <c r="G427" s="43"/>
      <c r="H427" s="41"/>
      <c r="I427" s="41"/>
      <c r="J427" s="41"/>
      <c r="K427" s="41"/>
      <c r="L427" s="41"/>
      <c r="M427" s="41"/>
      <c r="N427" s="41"/>
    </row>
    <row r="428" spans="1:1756" s="39" customFormat="1" ht="12.75">
      <c r="A428" s="47"/>
      <c r="D428" s="41"/>
      <c r="E428" s="42"/>
      <c r="F428" s="43"/>
      <c r="G428" s="43"/>
      <c r="H428" s="41"/>
      <c r="I428" s="41"/>
      <c r="J428" s="41"/>
      <c r="K428" s="41"/>
      <c r="L428" s="41"/>
      <c r="M428" s="41"/>
      <c r="N428" s="41"/>
    </row>
    <row r="429" spans="1:1756" s="36" customFormat="1" ht="12.75">
      <c r="A429" s="47"/>
      <c r="B429" s="39"/>
      <c r="C429" s="39"/>
      <c r="D429" s="41"/>
      <c r="E429" s="42"/>
      <c r="F429" s="43"/>
      <c r="G429" s="43"/>
      <c r="H429" s="41"/>
      <c r="I429" s="41"/>
      <c r="J429" s="41"/>
      <c r="K429" s="41"/>
      <c r="L429" s="41"/>
      <c r="M429" s="41"/>
      <c r="N429" s="41"/>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39"/>
      <c r="AL429" s="39"/>
      <c r="AM429" s="39"/>
      <c r="AN429" s="39"/>
      <c r="AO429" s="39"/>
      <c r="AP429" s="39"/>
      <c r="AQ429" s="39"/>
      <c r="AR429" s="39"/>
      <c r="AS429" s="39"/>
      <c r="AT429" s="39"/>
      <c r="AU429" s="39"/>
      <c r="AV429" s="39"/>
      <c r="AW429" s="39"/>
      <c r="AX429" s="39"/>
      <c r="AY429" s="39"/>
      <c r="AZ429" s="39"/>
      <c r="BA429" s="39"/>
      <c r="BB429" s="39"/>
      <c r="BC429" s="39"/>
      <c r="BD429" s="39"/>
      <c r="BE429" s="39"/>
      <c r="BF429" s="39"/>
      <c r="BG429" s="39"/>
      <c r="BH429" s="39"/>
      <c r="BI429" s="39"/>
      <c r="BJ429" s="39"/>
      <c r="BK429" s="39"/>
      <c r="BL429" s="39"/>
      <c r="BM429" s="39"/>
      <c r="BN429" s="39"/>
      <c r="BO429" s="39"/>
      <c r="BP429" s="39"/>
      <c r="BQ429" s="39"/>
      <c r="BR429" s="39"/>
      <c r="BS429" s="39"/>
      <c r="BT429" s="39"/>
      <c r="BU429" s="39"/>
      <c r="BV429" s="39"/>
      <c r="BW429" s="39"/>
      <c r="BX429" s="39"/>
      <c r="BY429" s="39"/>
      <c r="BZ429" s="39"/>
      <c r="CA429" s="39"/>
      <c r="CB429" s="39"/>
      <c r="CC429" s="39"/>
      <c r="CD429" s="39"/>
      <c r="CE429" s="39"/>
      <c r="CF429" s="39"/>
      <c r="CG429" s="39"/>
      <c r="CH429" s="39"/>
      <c r="CI429" s="39"/>
      <c r="CJ429" s="39"/>
      <c r="CK429" s="39"/>
      <c r="CL429" s="39"/>
      <c r="CM429" s="39"/>
      <c r="CN429" s="39"/>
      <c r="CO429" s="39"/>
      <c r="CP429" s="39"/>
      <c r="CQ429" s="39"/>
      <c r="CR429" s="39"/>
      <c r="CS429" s="39"/>
      <c r="CT429" s="39"/>
      <c r="CU429" s="39"/>
      <c r="CV429" s="39"/>
      <c r="CW429" s="39"/>
      <c r="CX429" s="39"/>
      <c r="CY429" s="39"/>
      <c r="CZ429" s="39"/>
      <c r="DA429" s="39"/>
      <c r="DB429" s="39"/>
      <c r="DC429" s="39"/>
      <c r="DD429" s="39"/>
      <c r="DE429" s="39"/>
      <c r="DF429" s="39"/>
      <c r="DG429" s="39"/>
      <c r="DH429" s="39"/>
      <c r="DI429" s="39"/>
      <c r="DJ429" s="39"/>
      <c r="DK429" s="39"/>
      <c r="DL429" s="39"/>
      <c r="DM429" s="39"/>
      <c r="DN429" s="39"/>
      <c r="DO429" s="39"/>
      <c r="DP429" s="39"/>
      <c r="DQ429" s="39"/>
      <c r="DR429" s="39"/>
      <c r="DS429" s="39"/>
      <c r="DT429" s="39"/>
      <c r="DU429" s="39"/>
      <c r="DV429" s="39"/>
      <c r="DW429" s="39"/>
      <c r="DX429" s="39"/>
      <c r="DY429" s="39"/>
      <c r="DZ429" s="39"/>
      <c r="EA429" s="39"/>
      <c r="EB429" s="39"/>
      <c r="EC429" s="39"/>
      <c r="ED429" s="39"/>
      <c r="EE429" s="39"/>
      <c r="EF429" s="39"/>
      <c r="EG429" s="39"/>
      <c r="EH429" s="39"/>
      <c r="EI429" s="39"/>
      <c r="EJ429" s="39"/>
      <c r="EK429" s="39"/>
      <c r="EL429" s="39"/>
      <c r="EM429" s="39"/>
      <c r="EN429" s="39"/>
      <c r="EO429" s="39"/>
      <c r="EP429" s="39"/>
      <c r="EQ429" s="39"/>
      <c r="ER429" s="39"/>
      <c r="ES429" s="39"/>
      <c r="ET429" s="39"/>
      <c r="EU429" s="39"/>
      <c r="EV429" s="39"/>
      <c r="EW429" s="39"/>
      <c r="EX429" s="39"/>
      <c r="EY429" s="39"/>
      <c r="EZ429" s="39"/>
      <c r="FA429" s="39"/>
      <c r="FB429" s="39"/>
      <c r="FC429" s="39"/>
      <c r="FD429" s="39"/>
      <c r="FE429" s="39"/>
      <c r="FF429" s="39"/>
      <c r="FG429" s="39"/>
      <c r="FH429" s="39"/>
      <c r="FI429" s="39"/>
      <c r="FJ429" s="39"/>
      <c r="FK429" s="39"/>
      <c r="FL429" s="39"/>
      <c r="FM429" s="39"/>
      <c r="FN429" s="39"/>
      <c r="FO429" s="39"/>
      <c r="FP429" s="39"/>
      <c r="FQ429" s="39"/>
      <c r="FR429" s="39"/>
      <c r="FS429" s="39"/>
      <c r="FT429" s="39"/>
      <c r="FU429" s="39"/>
      <c r="FV429" s="39"/>
      <c r="FW429" s="39"/>
      <c r="FX429" s="39"/>
      <c r="FY429" s="39"/>
      <c r="FZ429" s="39"/>
      <c r="GA429" s="39"/>
      <c r="GB429" s="39"/>
      <c r="GC429" s="39"/>
      <c r="GD429" s="39"/>
      <c r="GE429" s="39"/>
      <c r="GF429" s="39"/>
      <c r="GG429" s="39"/>
      <c r="GH429" s="39"/>
      <c r="GI429" s="39"/>
      <c r="GJ429" s="39"/>
      <c r="GK429" s="39"/>
      <c r="GL429" s="39"/>
      <c r="GM429" s="39"/>
      <c r="GN429" s="39"/>
      <c r="GO429" s="39"/>
      <c r="GP429" s="39"/>
      <c r="GQ429" s="39"/>
      <c r="GR429" s="39"/>
      <c r="GS429" s="39"/>
      <c r="GT429" s="39"/>
      <c r="GU429" s="39"/>
      <c r="GV429" s="39"/>
      <c r="GW429" s="39"/>
      <c r="GX429" s="39"/>
      <c r="GY429" s="39"/>
      <c r="GZ429" s="39"/>
      <c r="HA429" s="39"/>
      <c r="HB429" s="39"/>
      <c r="HC429" s="39"/>
      <c r="HD429" s="39"/>
      <c r="HE429" s="39"/>
      <c r="HF429" s="39"/>
      <c r="HG429" s="39"/>
      <c r="HH429" s="39"/>
      <c r="HI429" s="39"/>
      <c r="HJ429" s="39"/>
      <c r="HK429" s="39"/>
      <c r="HL429" s="39"/>
      <c r="HM429" s="39"/>
      <c r="HN429" s="39"/>
      <c r="HO429" s="39"/>
      <c r="HP429" s="39"/>
      <c r="HQ429" s="39"/>
      <c r="HR429" s="39"/>
      <c r="HS429" s="39"/>
      <c r="HT429" s="39"/>
      <c r="HU429" s="39"/>
      <c r="HV429" s="39"/>
      <c r="HW429" s="39"/>
      <c r="HX429" s="39"/>
      <c r="HY429" s="39"/>
      <c r="HZ429" s="39"/>
      <c r="IA429" s="39"/>
      <c r="IB429" s="39"/>
      <c r="IC429" s="39"/>
      <c r="ID429" s="39"/>
      <c r="IE429" s="39"/>
      <c r="IF429" s="39"/>
      <c r="IG429" s="39"/>
      <c r="IH429" s="39"/>
      <c r="II429" s="39"/>
      <c r="IJ429" s="39"/>
      <c r="IK429" s="39"/>
      <c r="IL429" s="39"/>
      <c r="IM429" s="39"/>
      <c r="IN429" s="39"/>
      <c r="IO429" s="39"/>
      <c r="IP429" s="39"/>
      <c r="IQ429" s="39"/>
      <c r="IR429" s="39"/>
      <c r="IS429" s="39"/>
      <c r="IT429" s="39"/>
      <c r="IU429" s="39"/>
      <c r="IV429" s="39"/>
      <c r="IW429" s="39"/>
      <c r="IX429" s="39"/>
      <c r="IY429" s="39"/>
      <c r="IZ429" s="39"/>
      <c r="JA429" s="39"/>
      <c r="JB429" s="39"/>
      <c r="JC429" s="39"/>
      <c r="JD429" s="39"/>
      <c r="JE429" s="39"/>
      <c r="JF429" s="39"/>
      <c r="JG429" s="39"/>
      <c r="JH429" s="39"/>
      <c r="JI429" s="39"/>
      <c r="JJ429" s="39"/>
      <c r="JK429" s="39"/>
      <c r="JL429" s="39"/>
      <c r="JM429" s="39"/>
      <c r="JN429" s="39"/>
      <c r="JO429" s="39"/>
      <c r="JP429" s="39"/>
      <c r="JQ429" s="39"/>
      <c r="JR429" s="39"/>
      <c r="JS429" s="39"/>
      <c r="JT429" s="39"/>
      <c r="JU429" s="39"/>
      <c r="JV429" s="39"/>
      <c r="JW429" s="39"/>
      <c r="JX429" s="39"/>
      <c r="JY429" s="39"/>
      <c r="JZ429" s="39"/>
      <c r="KA429" s="39"/>
      <c r="KB429" s="39"/>
      <c r="KC429" s="39"/>
      <c r="KD429" s="39"/>
      <c r="KE429" s="39"/>
      <c r="KF429" s="39"/>
      <c r="KG429" s="39"/>
      <c r="KH429" s="39"/>
      <c r="KI429" s="39"/>
      <c r="KJ429" s="39"/>
      <c r="KK429" s="39"/>
      <c r="KL429" s="39"/>
      <c r="KM429" s="39"/>
      <c r="KN429" s="39"/>
      <c r="KO429" s="39"/>
      <c r="KP429" s="39"/>
      <c r="KQ429" s="39"/>
      <c r="KR429" s="39"/>
      <c r="KS429" s="39"/>
      <c r="KT429" s="39"/>
      <c r="KU429" s="39"/>
      <c r="KV429" s="39"/>
      <c r="KW429" s="39"/>
      <c r="KX429" s="39"/>
      <c r="KY429" s="39"/>
      <c r="KZ429" s="39"/>
      <c r="LA429" s="39"/>
      <c r="LB429" s="39"/>
      <c r="LC429" s="39"/>
      <c r="LD429" s="39"/>
      <c r="LE429" s="39"/>
      <c r="LF429" s="39"/>
      <c r="LG429" s="39"/>
      <c r="LH429" s="39"/>
      <c r="LI429" s="39"/>
      <c r="LJ429" s="39"/>
      <c r="LK429" s="39"/>
      <c r="LL429" s="39"/>
      <c r="LM429" s="39"/>
      <c r="LN429" s="39"/>
      <c r="LO429" s="39"/>
      <c r="LP429" s="39"/>
      <c r="LQ429" s="39"/>
      <c r="LR429" s="39"/>
      <c r="LS429" s="39"/>
      <c r="LT429" s="39"/>
      <c r="LU429" s="39"/>
      <c r="LV429" s="39"/>
      <c r="LW429" s="39"/>
      <c r="LX429" s="39"/>
      <c r="LY429" s="39"/>
      <c r="LZ429" s="39"/>
      <c r="MA429" s="39"/>
      <c r="MB429" s="39"/>
      <c r="MC429" s="39"/>
      <c r="MD429" s="39"/>
      <c r="ME429" s="39"/>
      <c r="MF429" s="39"/>
      <c r="MG429" s="39"/>
      <c r="MH429" s="39"/>
      <c r="MI429" s="39"/>
      <c r="MJ429" s="39"/>
      <c r="MK429" s="39"/>
      <c r="ML429" s="39"/>
      <c r="MM429" s="39"/>
      <c r="MN429" s="39"/>
      <c r="MO429" s="39"/>
      <c r="MP429" s="39"/>
      <c r="MQ429" s="39"/>
      <c r="MR429" s="39"/>
      <c r="MS429" s="39"/>
      <c r="MT429" s="39"/>
      <c r="MU429" s="39"/>
      <c r="MV429" s="39"/>
      <c r="MW429" s="39"/>
      <c r="MX429" s="39"/>
      <c r="MY429" s="39"/>
      <c r="MZ429" s="39"/>
      <c r="NA429" s="39"/>
      <c r="NB429" s="39"/>
      <c r="NC429" s="39"/>
      <c r="ND429" s="39"/>
      <c r="NE429" s="39"/>
      <c r="NF429" s="39"/>
      <c r="NG429" s="39"/>
      <c r="NH429" s="39"/>
      <c r="NI429" s="39"/>
      <c r="NJ429" s="39"/>
      <c r="NK429" s="39"/>
      <c r="NL429" s="39"/>
      <c r="NM429" s="39"/>
      <c r="NN429" s="39"/>
      <c r="NO429" s="39"/>
      <c r="NP429" s="39"/>
      <c r="NQ429" s="39"/>
      <c r="NR429" s="39"/>
      <c r="NS429" s="39"/>
      <c r="NT429" s="39"/>
      <c r="NU429" s="39"/>
      <c r="NV429" s="39"/>
      <c r="NW429" s="39"/>
      <c r="NX429" s="39"/>
      <c r="NY429" s="39"/>
      <c r="NZ429" s="39"/>
      <c r="OA429" s="39"/>
      <c r="OB429" s="39"/>
      <c r="OC429" s="39"/>
      <c r="OD429" s="39"/>
      <c r="OE429" s="39"/>
      <c r="OF429" s="39"/>
      <c r="OG429" s="39"/>
      <c r="OH429" s="39"/>
      <c r="OI429" s="39"/>
      <c r="OJ429" s="39"/>
      <c r="OK429" s="39"/>
      <c r="OL429" s="39"/>
      <c r="OM429" s="39"/>
      <c r="ON429" s="39"/>
      <c r="OO429" s="39"/>
      <c r="OP429" s="39"/>
      <c r="OQ429" s="39"/>
      <c r="OR429" s="39"/>
      <c r="OS429" s="39"/>
      <c r="OT429" s="39"/>
      <c r="OU429" s="39"/>
      <c r="OV429" s="39"/>
      <c r="OW429" s="39"/>
      <c r="OX429" s="39"/>
      <c r="OY429" s="39"/>
      <c r="OZ429" s="39"/>
      <c r="PA429" s="39"/>
      <c r="PB429" s="39"/>
      <c r="PC429" s="39"/>
      <c r="PD429" s="39"/>
      <c r="PE429" s="39"/>
      <c r="PF429" s="39"/>
      <c r="PG429" s="39"/>
      <c r="PH429" s="39"/>
      <c r="PI429" s="39"/>
      <c r="PJ429" s="39"/>
      <c r="PK429" s="39"/>
      <c r="PL429" s="39"/>
      <c r="PM429" s="39"/>
      <c r="PN429" s="39"/>
      <c r="PO429" s="39"/>
      <c r="PP429" s="39"/>
      <c r="PQ429" s="39"/>
      <c r="PR429" s="39"/>
      <c r="PS429" s="39"/>
      <c r="PT429" s="39"/>
      <c r="PU429" s="39"/>
      <c r="PV429" s="39"/>
      <c r="PW429" s="39"/>
      <c r="PX429" s="39"/>
      <c r="PY429" s="39"/>
      <c r="PZ429" s="39"/>
      <c r="QA429" s="39"/>
      <c r="QB429" s="39"/>
      <c r="QC429" s="39"/>
      <c r="QD429" s="39"/>
      <c r="QE429" s="39"/>
      <c r="QF429" s="39"/>
      <c r="QG429" s="39"/>
      <c r="QH429" s="39"/>
      <c r="QI429" s="39"/>
      <c r="QJ429" s="39"/>
      <c r="QK429" s="39"/>
      <c r="QL429" s="39"/>
      <c r="QM429" s="39"/>
      <c r="QN429" s="39"/>
      <c r="QO429" s="39"/>
      <c r="QP429" s="39"/>
      <c r="QQ429" s="39"/>
      <c r="QR429" s="39"/>
      <c r="QS429" s="39"/>
      <c r="QT429" s="39"/>
      <c r="QU429" s="39"/>
      <c r="QV429" s="39"/>
      <c r="QW429" s="39"/>
      <c r="QX429" s="39"/>
      <c r="QY429" s="39"/>
      <c r="QZ429" s="39"/>
      <c r="RA429" s="39"/>
      <c r="RB429" s="39"/>
      <c r="RC429" s="39"/>
      <c r="RD429" s="39"/>
      <c r="RE429" s="39"/>
      <c r="RF429" s="39"/>
      <c r="RG429" s="39"/>
      <c r="RH429" s="39"/>
      <c r="RI429" s="39"/>
      <c r="RJ429" s="39"/>
      <c r="RK429" s="39"/>
      <c r="RL429" s="39"/>
      <c r="RM429" s="39"/>
      <c r="RN429" s="39"/>
      <c r="RO429" s="39"/>
      <c r="RP429" s="39"/>
      <c r="RQ429" s="39"/>
      <c r="RR429" s="39"/>
      <c r="RS429" s="39"/>
      <c r="RT429" s="39"/>
      <c r="RU429" s="39"/>
      <c r="RV429" s="39"/>
      <c r="RW429" s="39"/>
      <c r="RX429" s="39"/>
      <c r="RY429" s="39"/>
      <c r="RZ429" s="39"/>
      <c r="SA429" s="39"/>
      <c r="SB429" s="39"/>
      <c r="SC429" s="39"/>
      <c r="SD429" s="39"/>
      <c r="SE429" s="39"/>
      <c r="SF429" s="39"/>
      <c r="SG429" s="39"/>
      <c r="SH429" s="39"/>
      <c r="SI429" s="39"/>
      <c r="SJ429" s="39"/>
      <c r="SK429" s="39"/>
      <c r="SL429" s="39"/>
      <c r="SM429" s="39"/>
      <c r="SN429" s="39"/>
      <c r="SO429" s="39"/>
      <c r="SP429" s="39"/>
      <c r="SQ429" s="39"/>
      <c r="SR429" s="39"/>
      <c r="SS429" s="39"/>
      <c r="ST429" s="39"/>
      <c r="SU429" s="39"/>
      <c r="SV429" s="39"/>
      <c r="SW429" s="39"/>
      <c r="SX429" s="39"/>
      <c r="SY429" s="39"/>
      <c r="SZ429" s="39"/>
      <c r="TA429" s="39"/>
      <c r="TB429" s="39"/>
      <c r="TC429" s="39"/>
      <c r="TD429" s="39"/>
      <c r="TE429" s="39"/>
      <c r="TF429" s="39"/>
      <c r="TG429" s="39"/>
      <c r="TH429" s="39"/>
      <c r="TI429" s="39"/>
      <c r="TJ429" s="39"/>
      <c r="TK429" s="39"/>
      <c r="TL429" s="39"/>
      <c r="TM429" s="39"/>
      <c r="TN429" s="39"/>
      <c r="TO429" s="39"/>
      <c r="TP429" s="39"/>
      <c r="TQ429" s="39"/>
      <c r="TR429" s="39"/>
      <c r="TS429" s="39"/>
      <c r="TT429" s="39"/>
      <c r="TU429" s="39"/>
      <c r="TV429" s="39"/>
      <c r="TW429" s="39"/>
      <c r="TX429" s="39"/>
      <c r="TY429" s="39"/>
      <c r="TZ429" s="39"/>
      <c r="UA429" s="39"/>
      <c r="UB429" s="39"/>
      <c r="UC429" s="39"/>
      <c r="UD429" s="39"/>
      <c r="UE429" s="39"/>
      <c r="UF429" s="39"/>
      <c r="UG429" s="39"/>
      <c r="UH429" s="39"/>
      <c r="UI429" s="39"/>
      <c r="UJ429" s="39"/>
      <c r="UK429" s="39"/>
      <c r="UL429" s="39"/>
      <c r="UM429" s="39"/>
      <c r="UN429" s="39"/>
      <c r="UO429" s="39"/>
      <c r="UP429" s="39"/>
      <c r="UQ429" s="39"/>
      <c r="UR429" s="39"/>
      <c r="US429" s="39"/>
      <c r="UT429" s="39"/>
      <c r="UU429" s="39"/>
      <c r="UV429" s="39"/>
      <c r="UW429" s="39"/>
      <c r="UX429" s="39"/>
      <c r="UY429" s="39"/>
      <c r="UZ429" s="39"/>
      <c r="VA429" s="39"/>
      <c r="VB429" s="39"/>
      <c r="VC429" s="39"/>
      <c r="VD429" s="39"/>
      <c r="VE429" s="39"/>
      <c r="VF429" s="39"/>
      <c r="VG429" s="39"/>
      <c r="VH429" s="39"/>
      <c r="VI429" s="39"/>
      <c r="VJ429" s="39"/>
      <c r="VK429" s="39"/>
      <c r="VL429" s="39"/>
      <c r="VM429" s="39"/>
      <c r="VN429" s="39"/>
      <c r="VO429" s="39"/>
      <c r="VP429" s="39"/>
      <c r="VQ429" s="39"/>
      <c r="VR429" s="39"/>
      <c r="VS429" s="39"/>
      <c r="VT429" s="39"/>
      <c r="VU429" s="39"/>
      <c r="VV429" s="39"/>
      <c r="VW429" s="39"/>
      <c r="VX429" s="39"/>
      <c r="VY429" s="39"/>
      <c r="VZ429" s="39"/>
      <c r="WA429" s="39"/>
      <c r="WB429" s="39"/>
      <c r="WC429" s="39"/>
      <c r="WD429" s="39"/>
      <c r="WE429" s="39"/>
      <c r="WF429" s="39"/>
      <c r="WG429" s="39"/>
      <c r="WH429" s="39"/>
      <c r="WI429" s="39"/>
      <c r="WJ429" s="39"/>
      <c r="WK429" s="39"/>
      <c r="WL429" s="39"/>
      <c r="WM429" s="39"/>
      <c r="WN429" s="39"/>
      <c r="WO429" s="39"/>
      <c r="WP429" s="39"/>
      <c r="WQ429" s="39"/>
      <c r="WR429" s="39"/>
      <c r="WS429" s="39"/>
      <c r="WT429" s="39"/>
      <c r="WU429" s="39"/>
      <c r="WV429" s="39"/>
      <c r="WW429" s="39"/>
      <c r="WX429" s="39"/>
      <c r="WY429" s="39"/>
      <c r="WZ429" s="39"/>
      <c r="XA429" s="39"/>
      <c r="XB429" s="39"/>
      <c r="XC429" s="39"/>
      <c r="XD429" s="39"/>
      <c r="XE429" s="39"/>
      <c r="XF429" s="39"/>
      <c r="XG429" s="39"/>
      <c r="XH429" s="39"/>
      <c r="XI429" s="39"/>
      <c r="XJ429" s="39"/>
      <c r="XK429" s="39"/>
      <c r="XL429" s="39"/>
      <c r="XM429" s="39"/>
      <c r="XN429" s="39"/>
      <c r="XO429" s="39"/>
      <c r="XP429" s="39"/>
      <c r="XQ429" s="39"/>
      <c r="XR429" s="39"/>
      <c r="XS429" s="39"/>
      <c r="XT429" s="39"/>
      <c r="XU429" s="39"/>
      <c r="XV429" s="39"/>
      <c r="XW429" s="39"/>
      <c r="XX429" s="39"/>
      <c r="XY429" s="39"/>
      <c r="XZ429" s="39"/>
      <c r="YA429" s="39"/>
      <c r="YB429" s="39"/>
      <c r="YC429" s="39"/>
      <c r="YD429" s="39"/>
      <c r="YE429" s="39"/>
      <c r="YF429" s="39"/>
      <c r="YG429" s="39"/>
      <c r="YH429" s="39"/>
      <c r="YI429" s="39"/>
      <c r="YJ429" s="39"/>
      <c r="YK429" s="39"/>
      <c r="YL429" s="39"/>
      <c r="YM429" s="39"/>
      <c r="YN429" s="39"/>
      <c r="YO429" s="39"/>
      <c r="YP429" s="39"/>
      <c r="YQ429" s="39"/>
      <c r="YR429" s="39"/>
      <c r="YS429" s="39"/>
      <c r="YT429" s="39"/>
      <c r="YU429" s="39"/>
      <c r="YV429" s="39"/>
      <c r="YW429" s="39"/>
      <c r="YX429" s="39"/>
      <c r="YY429" s="39"/>
      <c r="YZ429" s="39"/>
      <c r="ZA429" s="39"/>
      <c r="ZB429" s="39"/>
      <c r="ZC429" s="39"/>
      <c r="ZD429" s="39"/>
      <c r="ZE429" s="39"/>
      <c r="ZF429" s="39"/>
      <c r="ZG429" s="39"/>
      <c r="ZH429" s="39"/>
      <c r="ZI429" s="39"/>
      <c r="ZJ429" s="39"/>
      <c r="ZK429" s="39"/>
      <c r="ZL429" s="39"/>
      <c r="ZM429" s="39"/>
      <c r="ZN429" s="39"/>
      <c r="ZO429" s="39"/>
      <c r="ZP429" s="39"/>
      <c r="ZQ429" s="39"/>
      <c r="ZR429" s="39"/>
      <c r="ZS429" s="39"/>
      <c r="ZT429" s="39"/>
      <c r="ZU429" s="39"/>
      <c r="ZV429" s="39"/>
      <c r="ZW429" s="39"/>
      <c r="ZX429" s="39"/>
      <c r="ZY429" s="39"/>
      <c r="ZZ429" s="39"/>
      <c r="AAA429" s="39"/>
      <c r="AAB429" s="39"/>
      <c r="AAC429" s="39"/>
      <c r="AAD429" s="39"/>
      <c r="AAE429" s="39"/>
      <c r="AAF429" s="39"/>
      <c r="AAG429" s="39"/>
      <c r="AAH429" s="39"/>
      <c r="AAI429" s="39"/>
      <c r="AAJ429" s="39"/>
      <c r="AAK429" s="39"/>
      <c r="AAL429" s="39"/>
      <c r="AAM429" s="39"/>
      <c r="AAN429" s="39"/>
      <c r="AAO429" s="39"/>
      <c r="AAP429" s="39"/>
      <c r="AAQ429" s="39"/>
      <c r="AAR429" s="39"/>
      <c r="AAS429" s="39"/>
      <c r="AAT429" s="39"/>
      <c r="AAU429" s="39"/>
      <c r="AAV429" s="39"/>
      <c r="AAW429" s="39"/>
      <c r="AAX429" s="39"/>
      <c r="AAY429" s="39"/>
      <c r="AAZ429" s="39"/>
      <c r="ABA429" s="39"/>
      <c r="ABB429" s="39"/>
      <c r="ABC429" s="39"/>
      <c r="ABD429" s="39"/>
      <c r="ABE429" s="39"/>
      <c r="ABF429" s="39"/>
      <c r="ABG429" s="39"/>
      <c r="ABH429" s="39"/>
      <c r="ABI429" s="39"/>
      <c r="ABJ429" s="39"/>
      <c r="ABK429" s="39"/>
      <c r="ABL429" s="39"/>
      <c r="ABM429" s="39"/>
      <c r="ABN429" s="39"/>
      <c r="ABO429" s="39"/>
      <c r="ABP429" s="39"/>
      <c r="ABQ429" s="39"/>
      <c r="ABR429" s="39"/>
      <c r="ABS429" s="39"/>
      <c r="ABT429" s="39"/>
      <c r="ABU429" s="39"/>
      <c r="ABV429" s="39"/>
      <c r="ABW429" s="39"/>
      <c r="ABX429" s="39"/>
      <c r="ABY429" s="39"/>
      <c r="ABZ429" s="39"/>
      <c r="ACA429" s="39"/>
      <c r="ACB429" s="39"/>
      <c r="ACC429" s="39"/>
      <c r="ACD429" s="39"/>
      <c r="ACE429" s="39"/>
      <c r="ACF429" s="39"/>
      <c r="ACG429" s="39"/>
      <c r="ACH429" s="39"/>
      <c r="ACI429" s="39"/>
      <c r="ACJ429" s="39"/>
      <c r="ACK429" s="39"/>
      <c r="ACL429" s="39"/>
      <c r="ACM429" s="39"/>
      <c r="ACN429" s="39"/>
      <c r="ACO429" s="39"/>
      <c r="ACP429" s="39"/>
      <c r="ACQ429" s="39"/>
      <c r="ACR429" s="39"/>
      <c r="ACS429" s="39"/>
      <c r="ACT429" s="39"/>
      <c r="ACU429" s="39"/>
      <c r="ACV429" s="39"/>
      <c r="ACW429" s="39"/>
      <c r="ACX429" s="39"/>
      <c r="ACY429" s="39"/>
      <c r="ACZ429" s="39"/>
      <c r="ADA429" s="39"/>
      <c r="ADB429" s="39"/>
      <c r="ADC429" s="39"/>
      <c r="ADD429" s="39"/>
      <c r="ADE429" s="39"/>
      <c r="ADF429" s="39"/>
      <c r="ADG429" s="39"/>
      <c r="ADH429" s="39"/>
      <c r="ADI429" s="39"/>
      <c r="ADJ429" s="39"/>
      <c r="ADK429" s="39"/>
      <c r="ADL429" s="39"/>
      <c r="ADM429" s="39"/>
      <c r="ADN429" s="39"/>
      <c r="ADO429" s="39"/>
      <c r="ADP429" s="39"/>
      <c r="ADQ429" s="39"/>
      <c r="ADR429" s="39"/>
      <c r="ADS429" s="39"/>
      <c r="ADT429" s="39"/>
      <c r="ADU429" s="39"/>
      <c r="ADV429" s="39"/>
      <c r="ADW429" s="39"/>
      <c r="ADX429" s="39"/>
      <c r="ADY429" s="39"/>
      <c r="ADZ429" s="39"/>
      <c r="AEA429" s="39"/>
      <c r="AEB429" s="39"/>
      <c r="AEC429" s="39"/>
      <c r="AED429" s="39"/>
      <c r="AEE429" s="39"/>
      <c r="AEF429" s="39"/>
      <c r="AEG429" s="39"/>
      <c r="AEH429" s="39"/>
      <c r="AEI429" s="39"/>
      <c r="AEJ429" s="39"/>
      <c r="AEK429" s="39"/>
      <c r="AEL429" s="39"/>
      <c r="AEM429" s="39"/>
      <c r="AEN429" s="39"/>
      <c r="AEO429" s="39"/>
      <c r="AEP429" s="39"/>
      <c r="AEQ429" s="39"/>
      <c r="AER429" s="39"/>
      <c r="AES429" s="39"/>
      <c r="AET429" s="39"/>
      <c r="AEU429" s="39"/>
      <c r="AEV429" s="39"/>
      <c r="AEW429" s="39"/>
      <c r="AEX429" s="39"/>
      <c r="AEY429" s="39"/>
      <c r="AEZ429" s="39"/>
      <c r="AFA429" s="39"/>
      <c r="AFB429" s="39"/>
      <c r="AFC429" s="39"/>
      <c r="AFD429" s="39"/>
      <c r="AFE429" s="39"/>
      <c r="AFF429" s="39"/>
      <c r="AFG429" s="39"/>
      <c r="AFH429" s="39"/>
      <c r="AFI429" s="39"/>
      <c r="AFJ429" s="39"/>
      <c r="AFK429" s="39"/>
      <c r="AFL429" s="39"/>
      <c r="AFM429" s="39"/>
      <c r="AFN429" s="39"/>
      <c r="AFO429" s="39"/>
      <c r="AFP429" s="39"/>
      <c r="AFQ429" s="39"/>
      <c r="AFR429" s="39"/>
      <c r="AFS429" s="39"/>
      <c r="AFT429" s="39"/>
      <c r="AFU429" s="39"/>
      <c r="AFV429" s="39"/>
      <c r="AFW429" s="39"/>
      <c r="AFX429" s="39"/>
      <c r="AFY429" s="39"/>
      <c r="AFZ429" s="39"/>
      <c r="AGA429" s="39"/>
      <c r="AGB429" s="39"/>
      <c r="AGC429" s="39"/>
      <c r="AGD429" s="39"/>
      <c r="AGE429" s="39"/>
      <c r="AGF429" s="39"/>
      <c r="AGG429" s="39"/>
      <c r="AGH429" s="39"/>
      <c r="AGI429" s="39"/>
      <c r="AGJ429" s="39"/>
      <c r="AGK429" s="39"/>
      <c r="AGL429" s="39"/>
      <c r="AGM429" s="39"/>
      <c r="AGN429" s="39"/>
      <c r="AGO429" s="39"/>
      <c r="AGP429" s="39"/>
      <c r="AGQ429" s="39"/>
      <c r="AGR429" s="39"/>
      <c r="AGS429" s="39"/>
      <c r="AGT429" s="39"/>
      <c r="AGU429" s="39"/>
      <c r="AGV429" s="39"/>
      <c r="AGW429" s="39"/>
      <c r="AGX429" s="39"/>
      <c r="AGY429" s="39"/>
      <c r="AGZ429" s="39"/>
      <c r="AHA429" s="39"/>
      <c r="AHB429" s="39"/>
      <c r="AHC429" s="39"/>
      <c r="AHD429" s="39"/>
      <c r="AHE429" s="39"/>
      <c r="AHF429" s="39"/>
      <c r="AHG429" s="39"/>
      <c r="AHH429" s="39"/>
      <c r="AHI429" s="39"/>
      <c r="AHJ429" s="39"/>
      <c r="AHK429" s="39"/>
      <c r="AHL429" s="39"/>
      <c r="AHM429" s="39"/>
      <c r="AHN429" s="39"/>
      <c r="AHO429" s="39"/>
      <c r="AHP429" s="39"/>
      <c r="AHQ429" s="39"/>
      <c r="AHR429" s="39"/>
      <c r="AHS429" s="39"/>
      <c r="AHT429" s="39"/>
      <c r="AHU429" s="39"/>
      <c r="AHV429" s="39"/>
      <c r="AHW429" s="39"/>
      <c r="AHX429" s="39"/>
      <c r="AHY429" s="39"/>
      <c r="AHZ429" s="39"/>
      <c r="AIA429" s="39"/>
      <c r="AIB429" s="39"/>
      <c r="AIC429" s="39"/>
      <c r="AID429" s="39"/>
      <c r="AIE429" s="39"/>
      <c r="AIF429" s="39"/>
      <c r="AIG429" s="39"/>
      <c r="AIH429" s="39"/>
      <c r="AII429" s="39"/>
      <c r="AIJ429" s="39"/>
      <c r="AIK429" s="39"/>
      <c r="AIL429" s="39"/>
      <c r="AIM429" s="39"/>
      <c r="AIN429" s="39"/>
      <c r="AIO429" s="39"/>
      <c r="AIP429" s="39"/>
      <c r="AIQ429" s="39"/>
      <c r="AIR429" s="39"/>
      <c r="AIS429" s="39"/>
      <c r="AIT429" s="39"/>
      <c r="AIU429" s="39"/>
      <c r="AIV429" s="39"/>
      <c r="AIW429" s="39"/>
      <c r="AIX429" s="39"/>
      <c r="AIY429" s="39"/>
      <c r="AIZ429" s="39"/>
      <c r="AJA429" s="39"/>
      <c r="AJB429" s="39"/>
      <c r="AJC429" s="39"/>
      <c r="AJD429" s="39"/>
      <c r="AJE429" s="39"/>
      <c r="AJF429" s="39"/>
      <c r="AJG429" s="39"/>
      <c r="AJH429" s="39"/>
      <c r="AJI429" s="39"/>
      <c r="AJJ429" s="39"/>
      <c r="AJK429" s="39"/>
      <c r="AJL429" s="39"/>
      <c r="AJM429" s="39"/>
      <c r="AJN429" s="39"/>
      <c r="AJO429" s="39"/>
      <c r="AJP429" s="39"/>
      <c r="AJQ429" s="39"/>
      <c r="AJR429" s="39"/>
      <c r="AJS429" s="39"/>
      <c r="AJT429" s="39"/>
      <c r="AJU429" s="39"/>
      <c r="AJV429" s="39"/>
      <c r="AJW429" s="39"/>
      <c r="AJX429" s="39"/>
      <c r="AJY429" s="39"/>
      <c r="AJZ429" s="39"/>
      <c r="AKA429" s="39"/>
      <c r="AKB429" s="39"/>
      <c r="AKC429" s="39"/>
      <c r="AKD429" s="39"/>
      <c r="AKE429" s="39"/>
      <c r="AKF429" s="39"/>
      <c r="AKG429" s="39"/>
      <c r="AKH429" s="39"/>
      <c r="AKI429" s="39"/>
      <c r="AKJ429" s="39"/>
      <c r="AKK429" s="39"/>
      <c r="AKL429" s="39"/>
      <c r="AKM429" s="39"/>
      <c r="AKN429" s="39"/>
      <c r="AKO429" s="39"/>
      <c r="AKP429" s="39"/>
      <c r="AKQ429" s="39"/>
      <c r="AKR429" s="39"/>
      <c r="AKS429" s="39"/>
      <c r="AKT429" s="39"/>
      <c r="AKU429" s="39"/>
      <c r="AKV429" s="39"/>
      <c r="AKW429" s="39"/>
      <c r="AKX429" s="39"/>
      <c r="AKY429" s="39"/>
      <c r="AKZ429" s="39"/>
      <c r="ALA429" s="39"/>
      <c r="ALB429" s="39"/>
      <c r="ALC429" s="39"/>
      <c r="ALD429" s="39"/>
      <c r="ALE429" s="39"/>
      <c r="ALF429" s="39"/>
      <c r="ALG429" s="39"/>
      <c r="ALH429" s="39"/>
      <c r="ALI429" s="39"/>
      <c r="ALJ429" s="39"/>
      <c r="ALK429" s="39"/>
      <c r="ALL429" s="39"/>
      <c r="ALM429" s="39"/>
      <c r="ALN429" s="39"/>
      <c r="ALO429" s="39"/>
      <c r="ALP429" s="39"/>
      <c r="ALQ429" s="39"/>
      <c r="ALR429" s="39"/>
      <c r="ALS429" s="39"/>
      <c r="ALT429" s="39"/>
      <c r="ALU429" s="39"/>
      <c r="ALV429" s="39"/>
      <c r="ALW429" s="39"/>
      <c r="ALX429" s="39"/>
      <c r="ALY429" s="39"/>
      <c r="ALZ429" s="39"/>
      <c r="AMA429" s="39"/>
      <c r="AMB429" s="39"/>
      <c r="AMC429" s="39"/>
      <c r="AMD429" s="39"/>
      <c r="AME429" s="39"/>
      <c r="AMF429" s="39"/>
      <c r="AMG429" s="39"/>
      <c r="AMH429" s="39"/>
      <c r="AMI429" s="39"/>
      <c r="AMJ429" s="39"/>
      <c r="AMK429" s="39"/>
      <c r="AML429" s="39"/>
      <c r="AMM429" s="39"/>
      <c r="AMN429" s="39"/>
      <c r="AMO429" s="39"/>
      <c r="AMP429" s="39"/>
      <c r="AMQ429" s="39"/>
      <c r="AMR429" s="39"/>
      <c r="AMS429" s="39"/>
      <c r="AMT429" s="39"/>
      <c r="AMU429" s="39"/>
      <c r="AMV429" s="39"/>
      <c r="AMW429" s="39"/>
      <c r="AMX429" s="39"/>
      <c r="AMY429" s="39"/>
      <c r="AMZ429" s="39"/>
      <c r="ANA429" s="39"/>
      <c r="ANB429" s="39"/>
      <c r="ANC429" s="39"/>
      <c r="AND429" s="39"/>
      <c r="ANE429" s="39"/>
      <c r="ANF429" s="39"/>
      <c r="ANG429" s="39"/>
      <c r="ANH429" s="39"/>
      <c r="ANI429" s="39"/>
      <c r="ANJ429" s="39"/>
      <c r="ANK429" s="39"/>
      <c r="ANL429" s="39"/>
      <c r="ANM429" s="39"/>
      <c r="ANN429" s="39"/>
      <c r="ANO429" s="39"/>
      <c r="ANP429" s="39"/>
      <c r="ANQ429" s="39"/>
      <c r="ANR429" s="39"/>
      <c r="ANS429" s="39"/>
      <c r="ANT429" s="39"/>
      <c r="ANU429" s="39"/>
      <c r="ANV429" s="39"/>
      <c r="ANW429" s="39"/>
      <c r="ANX429" s="39"/>
      <c r="ANY429" s="39"/>
      <c r="ANZ429" s="39"/>
      <c r="AOA429" s="39"/>
      <c r="AOB429" s="39"/>
      <c r="AOC429" s="39"/>
      <c r="AOD429" s="39"/>
      <c r="AOE429" s="39"/>
      <c r="AOF429" s="39"/>
      <c r="AOG429" s="39"/>
      <c r="AOH429" s="39"/>
      <c r="AOI429" s="39"/>
      <c r="AOJ429" s="39"/>
      <c r="AOK429" s="39"/>
      <c r="AOL429" s="39"/>
      <c r="AOM429" s="39"/>
      <c r="AON429" s="39"/>
      <c r="AOO429" s="39"/>
      <c r="AOP429" s="39"/>
      <c r="AOQ429" s="39"/>
      <c r="AOR429" s="39"/>
      <c r="AOS429" s="39"/>
      <c r="AOT429" s="39"/>
      <c r="AOU429" s="39"/>
      <c r="AOV429" s="39"/>
      <c r="AOW429" s="39"/>
      <c r="AOX429" s="39"/>
      <c r="AOY429" s="39"/>
      <c r="AOZ429" s="39"/>
      <c r="APA429" s="39"/>
      <c r="APB429" s="39"/>
      <c r="APC429" s="39"/>
      <c r="APD429" s="39"/>
      <c r="APE429" s="39"/>
      <c r="APF429" s="39"/>
      <c r="APG429" s="39"/>
      <c r="APH429" s="39"/>
      <c r="API429" s="39"/>
      <c r="APJ429" s="39"/>
      <c r="APK429" s="39"/>
      <c r="APL429" s="39"/>
      <c r="APM429" s="39"/>
      <c r="APN429" s="39"/>
      <c r="APO429" s="39"/>
      <c r="APP429" s="39"/>
      <c r="APQ429" s="39"/>
      <c r="APR429" s="39"/>
      <c r="APS429" s="39"/>
      <c r="APT429" s="39"/>
      <c r="APU429" s="39"/>
      <c r="APV429" s="39"/>
      <c r="APW429" s="39"/>
      <c r="APX429" s="39"/>
      <c r="APY429" s="39"/>
      <c r="APZ429" s="39"/>
      <c r="AQA429" s="39"/>
      <c r="AQB429" s="39"/>
      <c r="AQC429" s="39"/>
      <c r="AQD429" s="39"/>
      <c r="AQE429" s="39"/>
      <c r="AQF429" s="39"/>
      <c r="AQG429" s="39"/>
      <c r="AQH429" s="39"/>
      <c r="AQI429" s="39"/>
      <c r="AQJ429" s="39"/>
      <c r="AQK429" s="39"/>
      <c r="AQL429" s="39"/>
      <c r="AQM429" s="39"/>
      <c r="AQN429" s="39"/>
      <c r="AQO429" s="39"/>
      <c r="AQP429" s="39"/>
      <c r="AQQ429" s="39"/>
      <c r="AQR429" s="39"/>
      <c r="AQS429" s="39"/>
      <c r="AQT429" s="39"/>
      <c r="AQU429" s="39"/>
      <c r="AQV429" s="39"/>
      <c r="AQW429" s="39"/>
      <c r="AQX429" s="39"/>
      <c r="AQY429" s="39"/>
      <c r="AQZ429" s="39"/>
      <c r="ARA429" s="39"/>
      <c r="ARB429" s="39"/>
      <c r="ARC429" s="39"/>
      <c r="ARD429" s="39"/>
      <c r="ARE429" s="39"/>
      <c r="ARF429" s="39"/>
      <c r="ARG429" s="39"/>
      <c r="ARH429" s="39"/>
      <c r="ARI429" s="39"/>
      <c r="ARJ429" s="39"/>
      <c r="ARK429" s="39"/>
      <c r="ARL429" s="39"/>
      <c r="ARM429" s="39"/>
      <c r="ARN429" s="39"/>
      <c r="ARO429" s="39"/>
      <c r="ARP429" s="39"/>
      <c r="ARQ429" s="39"/>
      <c r="ARR429" s="39"/>
      <c r="ARS429" s="39"/>
      <c r="ART429" s="39"/>
      <c r="ARU429" s="39"/>
      <c r="ARV429" s="39"/>
      <c r="ARW429" s="39"/>
      <c r="ARX429" s="39"/>
      <c r="ARY429" s="39"/>
      <c r="ARZ429" s="39"/>
      <c r="ASA429" s="39"/>
      <c r="ASB429" s="39"/>
      <c r="ASC429" s="39"/>
      <c r="ASD429" s="39"/>
      <c r="ASE429" s="39"/>
      <c r="ASF429" s="39"/>
      <c r="ASG429" s="39"/>
      <c r="ASH429" s="39"/>
      <c r="ASI429" s="39"/>
      <c r="ASJ429" s="39"/>
      <c r="ASK429" s="39"/>
      <c r="ASL429" s="39"/>
      <c r="ASM429" s="39"/>
      <c r="ASN429" s="39"/>
      <c r="ASO429" s="39"/>
      <c r="ASP429" s="39"/>
      <c r="ASQ429" s="39"/>
      <c r="ASR429" s="39"/>
      <c r="ASS429" s="39"/>
      <c r="AST429" s="39"/>
      <c r="ASU429" s="39"/>
      <c r="ASV429" s="39"/>
      <c r="ASW429" s="39"/>
      <c r="ASX429" s="39"/>
      <c r="ASY429" s="39"/>
      <c r="ASZ429" s="39"/>
      <c r="ATA429" s="39"/>
      <c r="ATB429" s="39"/>
      <c r="ATC429" s="39"/>
      <c r="ATD429" s="39"/>
      <c r="ATE429" s="39"/>
      <c r="ATF429" s="39"/>
      <c r="ATG429" s="39"/>
      <c r="ATH429" s="39"/>
      <c r="ATI429" s="39"/>
      <c r="ATJ429" s="39"/>
      <c r="ATK429" s="39"/>
      <c r="ATL429" s="39"/>
      <c r="ATM429" s="39"/>
      <c r="ATN429" s="39"/>
      <c r="ATO429" s="39"/>
      <c r="ATP429" s="39"/>
      <c r="ATQ429" s="39"/>
      <c r="ATR429" s="39"/>
      <c r="ATS429" s="39"/>
      <c r="ATT429" s="39"/>
      <c r="ATU429" s="39"/>
      <c r="ATV429" s="39"/>
      <c r="ATW429" s="39"/>
      <c r="ATX429" s="39"/>
      <c r="ATY429" s="39"/>
      <c r="ATZ429" s="39"/>
      <c r="AUA429" s="39"/>
      <c r="AUB429" s="39"/>
      <c r="AUC429" s="39"/>
      <c r="AUD429" s="39"/>
      <c r="AUE429" s="39"/>
      <c r="AUF429" s="39"/>
      <c r="AUG429" s="39"/>
      <c r="AUH429" s="39"/>
      <c r="AUI429" s="39"/>
      <c r="AUJ429" s="39"/>
      <c r="AUK429" s="39"/>
      <c r="AUL429" s="39"/>
      <c r="AUM429" s="39"/>
      <c r="AUN429" s="39"/>
      <c r="AUO429" s="39"/>
      <c r="AUP429" s="39"/>
      <c r="AUQ429" s="39"/>
      <c r="AUR429" s="39"/>
      <c r="AUS429" s="39"/>
      <c r="AUT429" s="39"/>
      <c r="AUU429" s="39"/>
      <c r="AUV429" s="39"/>
      <c r="AUW429" s="39"/>
      <c r="AUX429" s="39"/>
      <c r="AUY429" s="39"/>
      <c r="AUZ429" s="39"/>
      <c r="AVA429" s="39"/>
      <c r="AVB429" s="39"/>
      <c r="AVC429" s="39"/>
      <c r="AVD429" s="39"/>
      <c r="AVE429" s="39"/>
      <c r="AVF429" s="39"/>
      <c r="AVG429" s="39"/>
      <c r="AVH429" s="39"/>
      <c r="AVI429" s="39"/>
      <c r="AVJ429" s="39"/>
      <c r="AVK429" s="39"/>
      <c r="AVL429" s="39"/>
      <c r="AVM429" s="39"/>
      <c r="AVN429" s="39"/>
      <c r="AVO429" s="39"/>
      <c r="AVP429" s="39"/>
      <c r="AVQ429" s="39"/>
      <c r="AVR429" s="39"/>
      <c r="AVS429" s="39"/>
      <c r="AVT429" s="39"/>
      <c r="AVU429" s="39"/>
      <c r="AVV429" s="39"/>
      <c r="AVW429" s="39"/>
      <c r="AVX429" s="39"/>
      <c r="AVY429" s="39"/>
      <c r="AVZ429" s="39"/>
      <c r="AWA429" s="39"/>
      <c r="AWB429" s="39"/>
      <c r="AWC429" s="39"/>
      <c r="AWD429" s="39"/>
      <c r="AWE429" s="39"/>
      <c r="AWF429" s="39"/>
      <c r="AWG429" s="39"/>
      <c r="AWH429" s="39"/>
      <c r="AWI429" s="39"/>
      <c r="AWJ429" s="39"/>
      <c r="AWK429" s="39"/>
      <c r="AWL429" s="39"/>
      <c r="AWM429" s="39"/>
      <c r="AWN429" s="39"/>
      <c r="AWO429" s="39"/>
      <c r="AWP429" s="39"/>
      <c r="AWQ429" s="39"/>
      <c r="AWR429" s="39"/>
      <c r="AWS429" s="39"/>
      <c r="AWT429" s="39"/>
      <c r="AWU429" s="39"/>
      <c r="AWV429" s="39"/>
      <c r="AWW429" s="39"/>
      <c r="AWX429" s="39"/>
      <c r="AWY429" s="39"/>
      <c r="AWZ429" s="39"/>
      <c r="AXA429" s="39"/>
      <c r="AXB429" s="39"/>
      <c r="AXC429" s="39"/>
      <c r="AXD429" s="39"/>
      <c r="AXE429" s="39"/>
      <c r="AXF429" s="39"/>
      <c r="AXG429" s="39"/>
      <c r="AXH429" s="39"/>
      <c r="AXI429" s="39"/>
      <c r="AXJ429" s="39"/>
      <c r="AXK429" s="39"/>
      <c r="AXL429" s="39"/>
      <c r="AXM429" s="39"/>
      <c r="AXN429" s="39"/>
      <c r="AXO429" s="39"/>
      <c r="AXP429" s="39"/>
      <c r="AXQ429" s="39"/>
      <c r="AXR429" s="39"/>
      <c r="AXS429" s="39"/>
      <c r="AXT429" s="39"/>
      <c r="AXU429" s="39"/>
      <c r="AXV429" s="39"/>
      <c r="AXW429" s="39"/>
      <c r="AXX429" s="39"/>
      <c r="AXY429" s="39"/>
      <c r="AXZ429" s="39"/>
      <c r="AYA429" s="39"/>
      <c r="AYB429" s="39"/>
      <c r="AYC429" s="39"/>
      <c r="AYD429" s="39"/>
      <c r="AYE429" s="39"/>
      <c r="AYF429" s="39"/>
      <c r="AYG429" s="39"/>
      <c r="AYH429" s="39"/>
      <c r="AYI429" s="39"/>
      <c r="AYJ429" s="39"/>
      <c r="AYK429" s="39"/>
      <c r="AYL429" s="39"/>
      <c r="AYM429" s="39"/>
      <c r="AYN429" s="39"/>
      <c r="AYO429" s="39"/>
      <c r="AYP429" s="39"/>
      <c r="AYQ429" s="39"/>
      <c r="AYR429" s="39"/>
      <c r="AYS429" s="39"/>
      <c r="AYT429" s="39"/>
      <c r="AYU429" s="39"/>
      <c r="AYV429" s="39"/>
      <c r="AYW429" s="39"/>
      <c r="AYX429" s="39"/>
      <c r="AYY429" s="39"/>
      <c r="AYZ429" s="39"/>
      <c r="AZA429" s="39"/>
      <c r="AZB429" s="39"/>
      <c r="AZC429" s="39"/>
      <c r="AZD429" s="39"/>
      <c r="AZE429" s="39"/>
      <c r="AZF429" s="39"/>
      <c r="AZG429" s="39"/>
      <c r="AZH429" s="39"/>
      <c r="AZI429" s="39"/>
      <c r="AZJ429" s="39"/>
      <c r="AZK429" s="39"/>
      <c r="AZL429" s="39"/>
      <c r="AZM429" s="39"/>
      <c r="AZN429" s="39"/>
      <c r="AZO429" s="39"/>
      <c r="AZP429" s="39"/>
      <c r="AZQ429" s="39"/>
      <c r="AZR429" s="39"/>
      <c r="AZS429" s="39"/>
      <c r="AZT429" s="39"/>
      <c r="AZU429" s="39"/>
      <c r="AZV429" s="39"/>
      <c r="AZW429" s="39"/>
      <c r="AZX429" s="39"/>
      <c r="AZY429" s="39"/>
      <c r="AZZ429" s="39"/>
      <c r="BAA429" s="39"/>
      <c r="BAB429" s="39"/>
      <c r="BAC429" s="39"/>
      <c r="BAD429" s="39"/>
      <c r="BAE429" s="39"/>
      <c r="BAF429" s="39"/>
      <c r="BAG429" s="39"/>
      <c r="BAH429" s="39"/>
      <c r="BAI429" s="39"/>
      <c r="BAJ429" s="39"/>
      <c r="BAK429" s="39"/>
      <c r="BAL429" s="39"/>
      <c r="BAM429" s="39"/>
      <c r="BAN429" s="39"/>
      <c r="BAO429" s="39"/>
      <c r="BAP429" s="39"/>
      <c r="BAQ429" s="39"/>
      <c r="BAR429" s="39"/>
      <c r="BAS429" s="39"/>
      <c r="BAT429" s="39"/>
      <c r="BAU429" s="39"/>
      <c r="BAV429" s="39"/>
      <c r="BAW429" s="39"/>
      <c r="BAX429" s="39"/>
      <c r="BAY429" s="39"/>
      <c r="BAZ429" s="39"/>
      <c r="BBA429" s="39"/>
      <c r="BBB429" s="39"/>
      <c r="BBC429" s="39"/>
      <c r="BBD429" s="39"/>
      <c r="BBE429" s="39"/>
      <c r="BBF429" s="39"/>
      <c r="BBG429" s="39"/>
      <c r="BBH429" s="39"/>
      <c r="BBI429" s="39"/>
      <c r="BBJ429" s="39"/>
      <c r="BBK429" s="39"/>
      <c r="BBL429" s="39"/>
      <c r="BBM429" s="39"/>
      <c r="BBN429" s="39"/>
      <c r="BBO429" s="39"/>
      <c r="BBP429" s="39"/>
      <c r="BBQ429" s="39"/>
      <c r="BBR429" s="39"/>
      <c r="BBS429" s="39"/>
      <c r="BBT429" s="39"/>
      <c r="BBU429" s="39"/>
      <c r="BBV429" s="39"/>
      <c r="BBW429" s="39"/>
      <c r="BBX429" s="39"/>
      <c r="BBY429" s="39"/>
      <c r="BBZ429" s="39"/>
      <c r="BCA429" s="39"/>
      <c r="BCB429" s="39"/>
      <c r="BCC429" s="39"/>
      <c r="BCD429" s="39"/>
      <c r="BCE429" s="39"/>
      <c r="BCF429" s="39"/>
      <c r="BCG429" s="39"/>
      <c r="BCH429" s="39"/>
      <c r="BCI429" s="39"/>
      <c r="BCJ429" s="39"/>
      <c r="BCK429" s="39"/>
      <c r="BCL429" s="39"/>
      <c r="BCM429" s="39"/>
      <c r="BCN429" s="39"/>
      <c r="BCO429" s="39"/>
      <c r="BCP429" s="39"/>
      <c r="BCQ429" s="39"/>
      <c r="BCR429" s="39"/>
      <c r="BCS429" s="39"/>
      <c r="BCT429" s="39"/>
      <c r="BCU429" s="39"/>
      <c r="BCV429" s="39"/>
      <c r="BCW429" s="39"/>
      <c r="BCX429" s="39"/>
      <c r="BCY429" s="39"/>
      <c r="BCZ429" s="39"/>
      <c r="BDA429" s="39"/>
      <c r="BDB429" s="39"/>
      <c r="BDC429" s="39"/>
      <c r="BDD429" s="39"/>
      <c r="BDE429" s="39"/>
      <c r="BDF429" s="39"/>
      <c r="BDG429" s="39"/>
      <c r="BDH429" s="39"/>
      <c r="BDI429" s="39"/>
      <c r="BDJ429" s="39"/>
      <c r="BDK429" s="39"/>
      <c r="BDL429" s="39"/>
      <c r="BDM429" s="39"/>
      <c r="BDN429" s="39"/>
      <c r="BDO429" s="39"/>
      <c r="BDP429" s="39"/>
      <c r="BDQ429" s="39"/>
      <c r="BDR429" s="39"/>
      <c r="BDS429" s="39"/>
      <c r="BDT429" s="39"/>
      <c r="BDU429" s="39"/>
      <c r="BDV429" s="39"/>
      <c r="BDW429" s="39"/>
      <c r="BDX429" s="39"/>
      <c r="BDY429" s="39"/>
      <c r="BDZ429" s="39"/>
      <c r="BEA429" s="39"/>
      <c r="BEB429" s="39"/>
      <c r="BEC429" s="39"/>
      <c r="BED429" s="39"/>
      <c r="BEE429" s="39"/>
      <c r="BEF429" s="39"/>
      <c r="BEG429" s="39"/>
      <c r="BEH429" s="39"/>
      <c r="BEI429" s="39"/>
      <c r="BEJ429" s="39"/>
      <c r="BEK429" s="39"/>
      <c r="BEL429" s="39"/>
      <c r="BEM429" s="39"/>
      <c r="BEN429" s="39"/>
      <c r="BEO429" s="39"/>
      <c r="BEP429" s="39"/>
      <c r="BEQ429" s="39"/>
      <c r="BER429" s="39"/>
      <c r="BES429" s="39"/>
      <c r="BET429" s="39"/>
      <c r="BEU429" s="39"/>
      <c r="BEV429" s="39"/>
      <c r="BEW429" s="39"/>
      <c r="BEX429" s="39"/>
      <c r="BEY429" s="39"/>
      <c r="BEZ429" s="39"/>
      <c r="BFA429" s="39"/>
      <c r="BFB429" s="39"/>
      <c r="BFC429" s="39"/>
      <c r="BFD429" s="39"/>
      <c r="BFE429" s="39"/>
      <c r="BFF429" s="39"/>
      <c r="BFG429" s="39"/>
      <c r="BFH429" s="39"/>
      <c r="BFI429" s="39"/>
      <c r="BFJ429" s="39"/>
      <c r="BFK429" s="39"/>
      <c r="BFL429" s="39"/>
      <c r="BFM429" s="39"/>
      <c r="BFN429" s="39"/>
      <c r="BFO429" s="39"/>
      <c r="BFP429" s="39"/>
      <c r="BFQ429" s="39"/>
      <c r="BFR429" s="39"/>
      <c r="BFS429" s="39"/>
      <c r="BFT429" s="39"/>
      <c r="BFU429" s="39"/>
      <c r="BFV429" s="39"/>
      <c r="BFW429" s="39"/>
      <c r="BFX429" s="39"/>
      <c r="BFY429" s="39"/>
      <c r="BFZ429" s="39"/>
      <c r="BGA429" s="39"/>
      <c r="BGB429" s="39"/>
      <c r="BGC429" s="39"/>
      <c r="BGD429" s="39"/>
      <c r="BGE429" s="39"/>
      <c r="BGF429" s="39"/>
      <c r="BGG429" s="39"/>
      <c r="BGH429" s="39"/>
      <c r="BGI429" s="39"/>
      <c r="BGJ429" s="39"/>
      <c r="BGK429" s="39"/>
      <c r="BGL429" s="39"/>
      <c r="BGM429" s="39"/>
      <c r="BGN429" s="39"/>
      <c r="BGO429" s="39"/>
      <c r="BGP429" s="39"/>
      <c r="BGQ429" s="39"/>
      <c r="BGR429" s="39"/>
      <c r="BGS429" s="39"/>
      <c r="BGT429" s="39"/>
      <c r="BGU429" s="39"/>
      <c r="BGV429" s="39"/>
      <c r="BGW429" s="39"/>
      <c r="BGX429" s="39"/>
      <c r="BGY429" s="39"/>
      <c r="BGZ429" s="39"/>
      <c r="BHA429" s="39"/>
      <c r="BHB429" s="39"/>
      <c r="BHC429" s="39"/>
      <c r="BHD429" s="39"/>
      <c r="BHE429" s="39"/>
      <c r="BHF429" s="39"/>
      <c r="BHG429" s="39"/>
      <c r="BHH429" s="39"/>
      <c r="BHI429" s="39"/>
      <c r="BHJ429" s="39"/>
      <c r="BHK429" s="39"/>
      <c r="BHL429" s="39"/>
      <c r="BHM429" s="39"/>
      <c r="BHN429" s="39"/>
      <c r="BHO429" s="39"/>
      <c r="BHP429" s="39"/>
      <c r="BHQ429" s="39"/>
      <c r="BHR429" s="39"/>
      <c r="BHS429" s="39"/>
      <c r="BHT429" s="39"/>
      <c r="BHU429" s="39"/>
      <c r="BHV429" s="39"/>
      <c r="BHW429" s="39"/>
      <c r="BHX429" s="39"/>
      <c r="BHY429" s="39"/>
      <c r="BHZ429" s="39"/>
      <c r="BIA429" s="39"/>
      <c r="BIB429" s="39"/>
      <c r="BIC429" s="39"/>
      <c r="BID429" s="39"/>
      <c r="BIE429" s="39"/>
      <c r="BIF429" s="39"/>
      <c r="BIG429" s="39"/>
      <c r="BIH429" s="39"/>
      <c r="BII429" s="39"/>
      <c r="BIJ429" s="39"/>
      <c r="BIK429" s="39"/>
      <c r="BIL429" s="39"/>
      <c r="BIM429" s="39"/>
      <c r="BIN429" s="39"/>
      <c r="BIO429" s="39"/>
      <c r="BIP429" s="39"/>
      <c r="BIQ429" s="39"/>
      <c r="BIR429" s="39"/>
      <c r="BIS429" s="39"/>
      <c r="BIT429" s="39"/>
      <c r="BIU429" s="39"/>
      <c r="BIV429" s="39"/>
      <c r="BIW429" s="39"/>
      <c r="BIX429" s="39"/>
      <c r="BIY429" s="39"/>
      <c r="BIZ429" s="39"/>
      <c r="BJA429" s="39"/>
      <c r="BJB429" s="39"/>
      <c r="BJC429" s="39"/>
      <c r="BJD429" s="39"/>
      <c r="BJE429" s="39"/>
      <c r="BJF429" s="39"/>
      <c r="BJG429" s="39"/>
      <c r="BJH429" s="39"/>
      <c r="BJI429" s="39"/>
      <c r="BJJ429" s="39"/>
      <c r="BJK429" s="39"/>
      <c r="BJL429" s="39"/>
      <c r="BJM429" s="39"/>
      <c r="BJN429" s="39"/>
      <c r="BJO429" s="39"/>
      <c r="BJP429" s="39"/>
      <c r="BJQ429" s="39"/>
      <c r="BJR429" s="39"/>
      <c r="BJS429" s="39"/>
      <c r="BJT429" s="39"/>
      <c r="BJU429" s="39"/>
      <c r="BJV429" s="39"/>
      <c r="BJW429" s="39"/>
      <c r="BJX429" s="39"/>
      <c r="BJY429" s="39"/>
      <c r="BJZ429" s="39"/>
      <c r="BKA429" s="39"/>
      <c r="BKB429" s="39"/>
      <c r="BKC429" s="39"/>
      <c r="BKD429" s="39"/>
      <c r="BKE429" s="39"/>
      <c r="BKF429" s="39"/>
      <c r="BKG429" s="39"/>
      <c r="BKH429" s="39"/>
      <c r="BKI429" s="39"/>
      <c r="BKJ429" s="39"/>
      <c r="BKK429" s="39"/>
      <c r="BKL429" s="39"/>
      <c r="BKM429" s="39"/>
      <c r="BKN429" s="39"/>
      <c r="BKO429" s="39"/>
      <c r="BKP429" s="39"/>
      <c r="BKQ429" s="39"/>
      <c r="BKR429" s="39"/>
      <c r="BKS429" s="39"/>
      <c r="BKT429" s="39"/>
      <c r="BKU429" s="39"/>
      <c r="BKV429" s="39"/>
      <c r="BKW429" s="39"/>
      <c r="BKX429" s="39"/>
      <c r="BKY429" s="39"/>
      <c r="BKZ429" s="39"/>
      <c r="BLA429" s="39"/>
      <c r="BLB429" s="39"/>
      <c r="BLC429" s="39"/>
      <c r="BLD429" s="39"/>
      <c r="BLE429" s="39"/>
      <c r="BLF429" s="39"/>
      <c r="BLG429" s="39"/>
      <c r="BLH429" s="39"/>
      <c r="BLI429" s="39"/>
      <c r="BLJ429" s="39"/>
      <c r="BLK429" s="39"/>
      <c r="BLL429" s="39"/>
      <c r="BLM429" s="39"/>
      <c r="BLN429" s="39"/>
      <c r="BLO429" s="39"/>
      <c r="BLP429" s="39"/>
      <c r="BLQ429" s="39"/>
      <c r="BLR429" s="39"/>
      <c r="BLS429" s="39"/>
      <c r="BLT429" s="39"/>
      <c r="BLU429" s="39"/>
      <c r="BLV429" s="39"/>
      <c r="BLW429" s="39"/>
      <c r="BLX429" s="39"/>
      <c r="BLY429" s="39"/>
      <c r="BLZ429" s="39"/>
      <c r="BMA429" s="39"/>
      <c r="BMB429" s="39"/>
      <c r="BMC429" s="39"/>
      <c r="BMD429" s="39"/>
      <c r="BME429" s="39"/>
      <c r="BMF429" s="39"/>
      <c r="BMG429" s="39"/>
      <c r="BMH429" s="39"/>
      <c r="BMI429" s="39"/>
      <c r="BMJ429" s="39"/>
      <c r="BMK429" s="39"/>
      <c r="BML429" s="39"/>
      <c r="BMM429" s="39"/>
      <c r="BMN429" s="39"/>
      <c r="BMO429" s="39"/>
      <c r="BMP429" s="39"/>
      <c r="BMQ429" s="39"/>
      <c r="BMR429" s="39"/>
      <c r="BMS429" s="39"/>
      <c r="BMT429" s="39"/>
      <c r="BMU429" s="39"/>
      <c r="BMV429" s="39"/>
      <c r="BMW429" s="39"/>
      <c r="BMX429" s="39"/>
      <c r="BMY429" s="39"/>
      <c r="BMZ429" s="39"/>
      <c r="BNA429" s="39"/>
      <c r="BNB429" s="39"/>
      <c r="BNC429" s="39"/>
      <c r="BND429" s="39"/>
      <c r="BNE429" s="39"/>
      <c r="BNF429" s="39"/>
      <c r="BNG429" s="39"/>
      <c r="BNH429" s="39"/>
      <c r="BNI429" s="39"/>
      <c r="BNJ429" s="39"/>
      <c r="BNK429" s="39"/>
      <c r="BNL429" s="39"/>
      <c r="BNM429" s="39"/>
      <c r="BNN429" s="39"/>
      <c r="BNO429" s="39"/>
      <c r="BNP429" s="39"/>
      <c r="BNQ429" s="39"/>
      <c r="BNR429" s="39"/>
      <c r="BNS429" s="39"/>
      <c r="BNT429" s="39"/>
      <c r="BNU429" s="39"/>
      <c r="BNV429" s="39"/>
      <c r="BNW429" s="39"/>
      <c r="BNX429" s="39"/>
      <c r="BNY429" s="39"/>
      <c r="BNZ429" s="39"/>
      <c r="BOA429" s="39"/>
      <c r="BOB429" s="39"/>
      <c r="BOC429" s="39"/>
      <c r="BOD429" s="39"/>
      <c r="BOE429" s="39"/>
      <c r="BOF429" s="39"/>
      <c r="BOG429" s="39"/>
      <c r="BOH429" s="39"/>
      <c r="BOI429" s="39"/>
      <c r="BOJ429" s="39"/>
      <c r="BOK429" s="39"/>
      <c r="BOL429" s="39"/>
      <c r="BOM429" s="39"/>
      <c r="BON429" s="39"/>
    </row>
    <row r="430" spans="1:1756" s="36" customFormat="1" ht="11.25">
      <c r="A430" s="48"/>
      <c r="D430" s="35"/>
      <c r="E430" s="37"/>
      <c r="F430" s="38"/>
      <c r="G430" s="38"/>
      <c r="H430" s="35"/>
      <c r="I430" s="35"/>
      <c r="J430" s="35"/>
      <c r="K430" s="35"/>
      <c r="L430" s="35"/>
      <c r="M430" s="35"/>
      <c r="N430" s="35"/>
    </row>
    <row r="431" spans="1:1756" s="36" customFormat="1" ht="11.25">
      <c r="A431" s="49"/>
      <c r="D431" s="35"/>
      <c r="E431" s="37"/>
      <c r="F431" s="38"/>
      <c r="G431" s="38"/>
      <c r="H431" s="35"/>
      <c r="I431" s="35"/>
      <c r="J431" s="35"/>
      <c r="K431" s="35"/>
      <c r="L431" s="35"/>
      <c r="M431" s="35"/>
      <c r="N431" s="35"/>
    </row>
    <row r="432" spans="1:1756" s="36" customFormat="1" ht="11.25">
      <c r="A432" s="50"/>
      <c r="D432" s="35"/>
      <c r="E432" s="37"/>
      <c r="F432" s="38"/>
      <c r="G432" s="38"/>
      <c r="H432" s="35"/>
      <c r="I432" s="35"/>
      <c r="J432" s="35"/>
      <c r="K432" s="35"/>
      <c r="L432" s="35"/>
      <c r="M432" s="35"/>
      <c r="N432" s="35"/>
    </row>
    <row r="433" spans="1:14" s="36" customFormat="1" ht="11.25">
      <c r="A433" s="51"/>
      <c r="D433" s="35"/>
      <c r="E433" s="37"/>
      <c r="F433" s="38"/>
      <c r="G433" s="38"/>
      <c r="H433" s="35"/>
      <c r="I433" s="35"/>
      <c r="J433" s="35"/>
      <c r="K433" s="35"/>
      <c r="L433" s="35"/>
      <c r="M433" s="35"/>
      <c r="N433" s="35"/>
    </row>
    <row r="434" spans="1:14" s="36" customFormat="1" ht="11.25">
      <c r="A434" s="48"/>
      <c r="D434" s="35"/>
      <c r="E434" s="37"/>
      <c r="F434" s="38"/>
      <c r="G434" s="38"/>
      <c r="H434" s="35"/>
      <c r="I434" s="35"/>
      <c r="J434" s="35"/>
      <c r="K434" s="35"/>
      <c r="L434" s="35"/>
      <c r="M434" s="35"/>
      <c r="N434" s="35"/>
    </row>
    <row r="435" spans="1:14" s="36" customFormat="1" ht="11.25">
      <c r="A435" s="48"/>
      <c r="D435" s="35"/>
      <c r="E435" s="37"/>
      <c r="F435" s="38"/>
      <c r="G435" s="38"/>
      <c r="H435" s="35"/>
      <c r="I435" s="35"/>
      <c r="J435" s="35"/>
      <c r="K435" s="35"/>
      <c r="L435" s="35"/>
      <c r="M435" s="35"/>
      <c r="N435" s="35"/>
    </row>
    <row r="436" spans="1:14" s="36" customFormat="1" ht="11.25">
      <c r="A436" s="48"/>
      <c r="D436" s="35"/>
      <c r="E436" s="37"/>
      <c r="F436" s="38"/>
      <c r="G436" s="38"/>
      <c r="H436" s="35"/>
      <c r="I436" s="35"/>
      <c r="J436" s="35"/>
      <c r="K436" s="35"/>
      <c r="L436" s="35"/>
      <c r="M436" s="35"/>
      <c r="N436" s="35"/>
    </row>
    <row r="437" spans="1:14" s="36" customFormat="1" ht="11.25">
      <c r="A437" s="48"/>
      <c r="D437" s="35"/>
      <c r="E437" s="37"/>
      <c r="F437" s="38"/>
      <c r="G437" s="38"/>
      <c r="H437" s="35"/>
      <c r="I437" s="35"/>
      <c r="J437" s="35"/>
      <c r="K437" s="35"/>
      <c r="L437" s="35"/>
      <c r="M437" s="35"/>
      <c r="N437" s="35"/>
    </row>
    <row r="438" spans="1:14" s="36" customFormat="1" ht="11.25">
      <c r="A438" s="48"/>
      <c r="D438" s="35"/>
      <c r="E438" s="37"/>
      <c r="F438" s="38"/>
      <c r="G438" s="38"/>
      <c r="H438" s="35"/>
      <c r="I438" s="35"/>
      <c r="J438" s="35"/>
      <c r="K438" s="35"/>
      <c r="L438" s="35"/>
      <c r="M438" s="35"/>
      <c r="N438" s="35"/>
    </row>
    <row r="439" spans="1:14" s="36" customFormat="1" ht="11.25">
      <c r="A439" s="48"/>
      <c r="D439" s="35"/>
      <c r="E439" s="37"/>
      <c r="F439" s="38"/>
      <c r="G439" s="38"/>
      <c r="H439" s="35"/>
      <c r="I439" s="35"/>
      <c r="J439" s="35"/>
      <c r="K439" s="35"/>
      <c r="L439" s="35"/>
      <c r="M439" s="35"/>
      <c r="N439" s="35"/>
    </row>
    <row r="440" spans="1:14" s="36" customFormat="1" ht="11.25">
      <c r="A440" s="48"/>
      <c r="D440" s="35"/>
      <c r="E440" s="37"/>
      <c r="F440" s="38"/>
      <c r="G440" s="38"/>
      <c r="H440" s="35"/>
      <c r="I440" s="35"/>
      <c r="J440" s="35"/>
      <c r="K440" s="35"/>
      <c r="L440" s="35"/>
      <c r="M440" s="35"/>
      <c r="N440" s="35"/>
    </row>
    <row r="441" spans="1:14" s="36" customFormat="1" ht="11.25">
      <c r="A441" s="48"/>
      <c r="D441" s="35"/>
      <c r="E441" s="37"/>
      <c r="F441" s="38"/>
      <c r="G441" s="38"/>
      <c r="H441" s="35"/>
      <c r="I441" s="35"/>
      <c r="J441" s="35"/>
      <c r="K441" s="35"/>
      <c r="L441" s="35"/>
      <c r="M441" s="35"/>
      <c r="N441" s="35"/>
    </row>
    <row r="442" spans="1:14" s="36" customFormat="1" ht="11.25">
      <c r="A442" s="48"/>
      <c r="D442" s="35"/>
      <c r="E442" s="37"/>
      <c r="F442" s="38"/>
      <c r="G442" s="38"/>
      <c r="H442" s="35"/>
      <c r="I442" s="35"/>
      <c r="J442" s="35"/>
      <c r="K442" s="35"/>
      <c r="L442" s="35"/>
      <c r="M442" s="35"/>
      <c r="N442" s="35"/>
    </row>
    <row r="443" spans="1:14" s="36" customFormat="1" ht="11.25">
      <c r="A443" s="48"/>
      <c r="D443" s="35"/>
      <c r="E443" s="37"/>
      <c r="F443" s="38"/>
      <c r="G443" s="38"/>
      <c r="H443" s="35"/>
      <c r="I443" s="35"/>
      <c r="J443" s="35"/>
      <c r="K443" s="35"/>
      <c r="L443" s="35"/>
      <c r="M443" s="35"/>
      <c r="N443" s="35"/>
    </row>
    <row r="444" spans="1:14" s="36" customFormat="1" ht="11.25">
      <c r="A444" s="48"/>
      <c r="D444" s="35"/>
      <c r="E444" s="37"/>
      <c r="F444" s="38"/>
      <c r="G444" s="38"/>
      <c r="H444" s="35"/>
      <c r="I444" s="35"/>
      <c r="J444" s="35"/>
      <c r="K444" s="35"/>
      <c r="L444" s="35"/>
      <c r="M444" s="35"/>
      <c r="N444" s="35"/>
    </row>
    <row r="445" spans="1:14" s="36" customFormat="1" ht="11.25">
      <c r="A445" s="48"/>
      <c r="D445" s="35"/>
      <c r="E445" s="37"/>
      <c r="F445" s="38"/>
      <c r="G445" s="38"/>
      <c r="H445" s="35"/>
      <c r="I445" s="35"/>
      <c r="J445" s="35"/>
      <c r="K445" s="35"/>
      <c r="L445" s="35"/>
      <c r="M445" s="35"/>
      <c r="N445" s="35"/>
    </row>
    <row r="446" spans="1:14" s="36" customFormat="1" ht="11.25">
      <c r="A446" s="48"/>
      <c r="D446" s="35"/>
      <c r="E446" s="37"/>
      <c r="F446" s="38"/>
      <c r="G446" s="38"/>
      <c r="H446" s="35"/>
      <c r="I446" s="35"/>
      <c r="J446" s="35"/>
      <c r="K446" s="35"/>
      <c r="L446" s="35"/>
      <c r="M446" s="35"/>
      <c r="N446" s="35"/>
    </row>
    <row r="447" spans="1:14" s="36" customFormat="1" ht="11.25">
      <c r="A447" s="48"/>
      <c r="D447" s="35"/>
      <c r="E447" s="37"/>
      <c r="F447" s="38"/>
      <c r="G447" s="38"/>
      <c r="H447" s="35"/>
      <c r="I447" s="35"/>
      <c r="J447" s="35"/>
      <c r="K447" s="35"/>
      <c r="L447" s="35"/>
      <c r="M447" s="35"/>
      <c r="N447" s="35"/>
    </row>
    <row r="448" spans="1:14" s="36" customFormat="1" ht="11.25">
      <c r="A448" s="48"/>
      <c r="D448" s="35"/>
      <c r="E448" s="37"/>
      <c r="F448" s="38"/>
      <c r="G448" s="38"/>
      <c r="H448" s="35"/>
      <c r="I448" s="35"/>
      <c r="J448" s="35"/>
      <c r="K448" s="35"/>
      <c r="L448" s="35"/>
      <c r="M448" s="35"/>
      <c r="N448" s="35"/>
    </row>
    <row r="449" spans="1:14" s="36" customFormat="1" ht="11.25">
      <c r="A449" s="48"/>
      <c r="D449" s="35"/>
      <c r="E449" s="37"/>
      <c r="F449" s="38"/>
      <c r="G449" s="38"/>
      <c r="H449" s="35"/>
      <c r="I449" s="35"/>
      <c r="J449" s="35"/>
      <c r="K449" s="35"/>
      <c r="L449" s="35"/>
      <c r="M449" s="35"/>
      <c r="N449" s="35"/>
    </row>
    <row r="450" spans="1:14" s="36" customFormat="1" ht="11.25">
      <c r="A450" s="48"/>
      <c r="D450" s="35"/>
      <c r="E450" s="37"/>
      <c r="F450" s="38"/>
      <c r="G450" s="38"/>
      <c r="H450" s="35"/>
      <c r="I450" s="35"/>
      <c r="J450" s="35"/>
      <c r="K450" s="35"/>
      <c r="L450" s="35"/>
      <c r="M450" s="35"/>
      <c r="N450" s="35"/>
    </row>
    <row r="451" spans="1:14" s="36" customFormat="1" ht="11.25">
      <c r="A451" s="48"/>
      <c r="D451" s="35"/>
      <c r="E451" s="37"/>
      <c r="F451" s="38"/>
      <c r="G451" s="38"/>
      <c r="H451" s="35"/>
      <c r="I451" s="35"/>
      <c r="J451" s="35"/>
      <c r="K451" s="35"/>
      <c r="L451" s="35"/>
      <c r="M451" s="35"/>
      <c r="N451" s="35"/>
    </row>
    <row r="452" spans="1:14" s="36" customFormat="1" ht="11.25">
      <c r="A452" s="48"/>
      <c r="D452" s="35"/>
      <c r="E452" s="37"/>
      <c r="F452" s="38"/>
      <c r="G452" s="38"/>
      <c r="H452" s="35"/>
      <c r="I452" s="35"/>
      <c r="J452" s="35"/>
      <c r="K452" s="35"/>
      <c r="L452" s="35"/>
      <c r="M452" s="35"/>
      <c r="N452" s="35"/>
    </row>
    <row r="453" spans="1:14" s="36" customFormat="1" ht="11.25">
      <c r="A453" s="48"/>
      <c r="D453" s="35"/>
      <c r="E453" s="37"/>
      <c r="F453" s="38"/>
      <c r="G453" s="38"/>
      <c r="H453" s="35"/>
      <c r="I453" s="35"/>
      <c r="J453" s="35"/>
      <c r="K453" s="35"/>
      <c r="L453" s="35"/>
      <c r="M453" s="35"/>
      <c r="N453" s="35"/>
    </row>
    <row r="454" spans="1:14" s="36" customFormat="1" ht="11.25">
      <c r="A454" s="48"/>
      <c r="D454" s="35"/>
      <c r="E454" s="37"/>
      <c r="F454" s="38"/>
      <c r="G454" s="38"/>
      <c r="H454" s="35"/>
      <c r="I454" s="35"/>
      <c r="J454" s="35"/>
      <c r="K454" s="35"/>
      <c r="L454" s="35"/>
      <c r="M454" s="35"/>
      <c r="N454" s="35"/>
    </row>
    <row r="455" spans="1:14" s="36" customFormat="1" ht="11.25">
      <c r="A455" s="48"/>
      <c r="D455" s="35"/>
      <c r="E455" s="37"/>
      <c r="F455" s="38"/>
      <c r="G455" s="38"/>
      <c r="H455" s="35"/>
      <c r="I455" s="35"/>
      <c r="J455" s="35"/>
      <c r="K455" s="35"/>
      <c r="L455" s="35"/>
      <c r="M455" s="35"/>
      <c r="N455" s="35"/>
    </row>
    <row r="456" spans="1:14" s="36" customFormat="1" ht="11.25">
      <c r="A456" s="48"/>
      <c r="D456" s="35"/>
      <c r="E456" s="37"/>
      <c r="F456" s="38"/>
      <c r="G456" s="38"/>
      <c r="H456" s="35"/>
      <c r="I456" s="35"/>
      <c r="J456" s="35"/>
      <c r="K456" s="35"/>
      <c r="L456" s="35"/>
      <c r="M456" s="35"/>
      <c r="N456" s="35"/>
    </row>
    <row r="457" spans="1:14" s="36" customFormat="1" ht="11.25">
      <c r="A457" s="48"/>
      <c r="D457" s="35"/>
      <c r="E457" s="37"/>
      <c r="F457" s="38"/>
      <c r="G457" s="38"/>
      <c r="H457" s="35"/>
      <c r="I457" s="35"/>
      <c r="J457" s="35"/>
      <c r="K457" s="35"/>
      <c r="L457" s="35"/>
      <c r="M457" s="35"/>
      <c r="N457" s="35"/>
    </row>
    <row r="458" spans="1:14" s="36" customFormat="1" ht="11.25">
      <c r="A458" s="48"/>
      <c r="D458" s="35"/>
      <c r="E458" s="37"/>
      <c r="F458" s="38"/>
      <c r="G458" s="38"/>
      <c r="H458" s="35"/>
      <c r="I458" s="35"/>
      <c r="J458" s="35"/>
      <c r="K458" s="35"/>
      <c r="L458" s="35"/>
      <c r="M458" s="35"/>
      <c r="N458" s="35"/>
    </row>
    <row r="459" spans="1:14" s="36" customFormat="1" ht="11.25">
      <c r="A459" s="48"/>
      <c r="D459" s="35"/>
      <c r="E459" s="37"/>
      <c r="F459" s="38"/>
      <c r="G459" s="38"/>
      <c r="H459" s="35"/>
      <c r="I459" s="35"/>
      <c r="J459" s="35"/>
      <c r="K459" s="35"/>
      <c r="L459" s="35"/>
      <c r="M459" s="35"/>
      <c r="N459" s="35"/>
    </row>
    <row r="460" spans="1:14" s="36" customFormat="1" ht="11.25">
      <c r="A460" s="48"/>
      <c r="D460" s="35"/>
      <c r="E460" s="37"/>
      <c r="F460" s="38"/>
      <c r="G460" s="38"/>
      <c r="H460" s="35"/>
      <c r="I460" s="35"/>
      <c r="J460" s="35"/>
      <c r="K460" s="35"/>
      <c r="L460" s="35"/>
      <c r="M460" s="35"/>
      <c r="N460" s="35"/>
    </row>
    <row r="461" spans="1:14" s="36" customFormat="1" ht="11.25">
      <c r="A461" s="48"/>
      <c r="D461" s="35"/>
      <c r="E461" s="37"/>
      <c r="F461" s="38"/>
      <c r="G461" s="38"/>
      <c r="H461" s="35"/>
      <c r="I461" s="35"/>
      <c r="J461" s="35"/>
      <c r="K461" s="35"/>
      <c r="L461" s="35"/>
      <c r="M461" s="35"/>
      <c r="N461" s="35"/>
    </row>
    <row r="462" spans="1:14" s="36" customFormat="1" ht="11.25">
      <c r="A462" s="48"/>
      <c r="D462" s="35"/>
      <c r="E462" s="37"/>
      <c r="F462" s="38"/>
      <c r="G462" s="38"/>
      <c r="H462" s="35"/>
      <c r="I462" s="35"/>
      <c r="J462" s="35"/>
      <c r="K462" s="35"/>
      <c r="L462" s="35"/>
      <c r="M462" s="35"/>
      <c r="N462" s="35"/>
    </row>
    <row r="463" spans="1:14" s="36" customFormat="1" ht="11.25">
      <c r="A463" s="48"/>
      <c r="D463" s="35"/>
      <c r="E463" s="37"/>
      <c r="F463" s="38"/>
      <c r="G463" s="38"/>
      <c r="H463" s="35"/>
      <c r="I463" s="35"/>
      <c r="J463" s="35"/>
      <c r="K463" s="35"/>
      <c r="L463" s="35"/>
      <c r="M463" s="35"/>
      <c r="N463" s="35"/>
    </row>
    <row r="464" spans="1:14" s="36" customFormat="1" ht="11.25">
      <c r="A464" s="48"/>
      <c r="D464" s="35"/>
      <c r="E464" s="37"/>
      <c r="F464" s="38"/>
      <c r="G464" s="38"/>
      <c r="H464" s="35"/>
      <c r="I464" s="35"/>
      <c r="J464" s="35"/>
      <c r="K464" s="35"/>
      <c r="L464" s="35"/>
      <c r="M464" s="35"/>
      <c r="N464" s="35"/>
    </row>
    <row r="465" spans="1:14" s="36" customFormat="1" ht="11.25">
      <c r="A465" s="48"/>
      <c r="D465" s="35"/>
      <c r="E465" s="37"/>
      <c r="F465" s="38"/>
      <c r="G465" s="38"/>
      <c r="H465" s="35"/>
      <c r="I465" s="35"/>
      <c r="J465" s="35"/>
      <c r="K465" s="35"/>
      <c r="L465" s="35"/>
      <c r="M465" s="35"/>
      <c r="N465" s="35"/>
    </row>
    <row r="466" spans="1:14" s="36" customFormat="1" ht="11.25">
      <c r="A466" s="48"/>
      <c r="D466" s="35"/>
      <c r="E466" s="37"/>
      <c r="F466" s="38"/>
      <c r="G466" s="38"/>
      <c r="H466" s="35"/>
      <c r="I466" s="35"/>
      <c r="J466" s="35"/>
      <c r="K466" s="35"/>
      <c r="L466" s="35"/>
      <c r="M466" s="35"/>
      <c r="N466" s="35"/>
    </row>
    <row r="467" spans="1:14" s="36" customFormat="1" ht="11.25">
      <c r="A467" s="48"/>
      <c r="D467" s="35"/>
      <c r="E467" s="37"/>
      <c r="F467" s="38"/>
      <c r="G467" s="38"/>
      <c r="H467" s="35"/>
      <c r="I467" s="35"/>
      <c r="J467" s="35"/>
      <c r="K467" s="35"/>
      <c r="L467" s="35"/>
      <c r="M467" s="35"/>
      <c r="N467" s="35"/>
    </row>
    <row r="468" spans="1:14" s="36" customFormat="1" ht="11.25">
      <c r="A468" s="48"/>
      <c r="D468" s="35"/>
      <c r="E468" s="37"/>
      <c r="F468" s="38"/>
      <c r="G468" s="38"/>
      <c r="H468" s="35"/>
      <c r="I468" s="35"/>
      <c r="J468" s="35"/>
      <c r="K468" s="35"/>
      <c r="L468" s="35"/>
      <c r="M468" s="35"/>
      <c r="N468" s="35"/>
    </row>
    <row r="469" spans="1:14" s="36" customFormat="1" ht="11.25">
      <c r="A469" s="48"/>
      <c r="D469" s="35"/>
      <c r="E469" s="37"/>
      <c r="F469" s="38"/>
      <c r="G469" s="38"/>
      <c r="H469" s="35"/>
      <c r="I469" s="35"/>
      <c r="J469" s="35"/>
      <c r="K469" s="35"/>
      <c r="L469" s="35"/>
      <c r="M469" s="35"/>
      <c r="N469" s="35"/>
    </row>
    <row r="470" spans="1:14" s="36" customFormat="1" ht="11.25">
      <c r="A470" s="48"/>
      <c r="D470" s="35"/>
      <c r="E470" s="37"/>
      <c r="F470" s="38"/>
      <c r="G470" s="38"/>
      <c r="H470" s="35"/>
      <c r="I470" s="35"/>
      <c r="J470" s="35"/>
      <c r="K470" s="35"/>
      <c r="L470" s="35"/>
      <c r="M470" s="35"/>
      <c r="N470" s="35"/>
    </row>
    <row r="471" spans="1:14" s="36" customFormat="1" ht="11.25">
      <c r="A471" s="48"/>
      <c r="D471" s="35"/>
      <c r="E471" s="37"/>
      <c r="F471" s="38"/>
      <c r="G471" s="38"/>
      <c r="H471" s="35"/>
      <c r="I471" s="35"/>
      <c r="J471" s="35"/>
      <c r="K471" s="35"/>
      <c r="L471" s="35"/>
      <c r="M471" s="35"/>
      <c r="N471" s="35"/>
    </row>
    <row r="472" spans="1:14" s="36" customFormat="1" ht="11.25">
      <c r="A472" s="48"/>
      <c r="D472" s="35"/>
      <c r="E472" s="37"/>
      <c r="F472" s="38"/>
      <c r="G472" s="38"/>
      <c r="H472" s="35"/>
      <c r="I472" s="35"/>
      <c r="J472" s="35"/>
      <c r="K472" s="35"/>
      <c r="L472" s="35"/>
      <c r="M472" s="35"/>
      <c r="N472" s="35"/>
    </row>
    <row r="473" spans="1:14" s="36" customFormat="1" ht="11.25">
      <c r="A473" s="48"/>
      <c r="D473" s="35"/>
      <c r="E473" s="37"/>
      <c r="F473" s="38"/>
      <c r="G473" s="38"/>
      <c r="H473" s="35"/>
      <c r="I473" s="35"/>
      <c r="J473" s="35"/>
      <c r="K473" s="35"/>
      <c r="L473" s="35"/>
      <c r="M473" s="35"/>
      <c r="N473" s="35"/>
    </row>
    <row r="474" spans="1:14" s="36" customFormat="1" ht="11.25">
      <c r="A474" s="48"/>
      <c r="D474" s="35"/>
      <c r="E474" s="37"/>
      <c r="F474" s="38"/>
      <c r="G474" s="38"/>
      <c r="H474" s="35"/>
      <c r="I474" s="35"/>
      <c r="J474" s="35"/>
      <c r="K474" s="35"/>
      <c r="L474" s="35"/>
      <c r="M474" s="35"/>
      <c r="N474" s="35"/>
    </row>
    <row r="475" spans="1:14" s="36" customFormat="1" ht="11.25">
      <c r="A475" s="48"/>
      <c r="D475" s="35"/>
      <c r="E475" s="37"/>
      <c r="F475" s="38"/>
      <c r="G475" s="38"/>
      <c r="H475" s="35"/>
      <c r="I475" s="35"/>
      <c r="J475" s="35"/>
      <c r="K475" s="35"/>
      <c r="L475" s="35"/>
      <c r="M475" s="35"/>
      <c r="N475" s="35"/>
    </row>
    <row r="476" spans="1:14" s="36" customFormat="1" ht="11.25">
      <c r="A476" s="48"/>
      <c r="D476" s="35"/>
      <c r="E476" s="37"/>
      <c r="F476" s="38"/>
      <c r="G476" s="38"/>
      <c r="H476" s="35"/>
      <c r="I476" s="35"/>
      <c r="J476" s="35"/>
      <c r="K476" s="35"/>
      <c r="L476" s="35"/>
      <c r="M476" s="35"/>
      <c r="N476" s="35"/>
    </row>
    <row r="477" spans="1:14" s="36" customFormat="1" ht="11.25">
      <c r="A477" s="48"/>
      <c r="D477" s="35"/>
      <c r="E477" s="37"/>
      <c r="F477" s="38"/>
      <c r="G477" s="38"/>
      <c r="H477" s="35"/>
      <c r="I477" s="35"/>
      <c r="J477" s="35"/>
      <c r="K477" s="35"/>
      <c r="L477" s="35"/>
      <c r="M477" s="35"/>
      <c r="N477" s="35"/>
    </row>
    <row r="478" spans="1:14" s="36" customFormat="1" ht="11.25">
      <c r="A478" s="48"/>
      <c r="D478" s="35"/>
      <c r="E478" s="37"/>
      <c r="F478" s="38"/>
      <c r="G478" s="38"/>
      <c r="H478" s="35"/>
      <c r="I478" s="35"/>
      <c r="J478" s="35"/>
      <c r="K478" s="35"/>
      <c r="L478" s="35"/>
      <c r="M478" s="35"/>
      <c r="N478" s="35"/>
    </row>
    <row r="479" spans="1:14" s="36" customFormat="1" ht="11.25">
      <c r="A479" s="48"/>
      <c r="D479" s="35"/>
      <c r="E479" s="37"/>
      <c r="F479" s="38"/>
      <c r="G479" s="38"/>
      <c r="H479" s="35"/>
      <c r="I479" s="35"/>
      <c r="J479" s="35"/>
      <c r="K479" s="35"/>
      <c r="L479" s="35"/>
      <c r="M479" s="35"/>
      <c r="N479" s="35"/>
    </row>
    <row r="480" spans="1:14" s="36" customFormat="1" ht="11.25">
      <c r="A480" s="48"/>
      <c r="D480" s="35"/>
      <c r="E480" s="37"/>
      <c r="F480" s="38"/>
      <c r="G480" s="38"/>
      <c r="H480" s="35"/>
      <c r="I480" s="35"/>
      <c r="J480" s="35"/>
      <c r="K480" s="35"/>
      <c r="L480" s="35"/>
      <c r="M480" s="35"/>
      <c r="N480" s="35"/>
    </row>
    <row r="481" spans="1:14" s="36" customFormat="1" ht="11.25">
      <c r="A481" s="48"/>
      <c r="D481" s="35"/>
      <c r="E481" s="37"/>
      <c r="F481" s="38"/>
      <c r="G481" s="38"/>
      <c r="H481" s="35"/>
      <c r="I481" s="35"/>
      <c r="J481" s="35"/>
      <c r="K481" s="35"/>
      <c r="L481" s="35"/>
      <c r="M481" s="35"/>
      <c r="N481" s="35"/>
    </row>
    <row r="482" spans="1:14" s="36" customFormat="1" ht="11.25">
      <c r="A482" s="48"/>
      <c r="D482" s="35"/>
      <c r="E482" s="37"/>
      <c r="F482" s="38"/>
      <c r="G482" s="38"/>
      <c r="H482" s="35"/>
      <c r="I482" s="35"/>
      <c r="J482" s="35"/>
      <c r="K482" s="35"/>
      <c r="L482" s="35"/>
      <c r="M482" s="35"/>
      <c r="N482" s="35"/>
    </row>
    <row r="483" spans="1:14" s="36" customFormat="1" ht="11.25">
      <c r="A483" s="48"/>
      <c r="D483" s="35"/>
      <c r="E483" s="37"/>
      <c r="F483" s="38"/>
      <c r="G483" s="38"/>
      <c r="H483" s="35"/>
      <c r="I483" s="35"/>
      <c r="J483" s="35"/>
      <c r="K483" s="35"/>
      <c r="L483" s="35"/>
      <c r="M483" s="35"/>
      <c r="N483" s="35"/>
    </row>
    <row r="484" spans="1:14" s="36" customFormat="1" ht="11.25">
      <c r="A484" s="48"/>
      <c r="D484" s="35"/>
      <c r="E484" s="37"/>
      <c r="F484" s="38"/>
      <c r="G484" s="38"/>
      <c r="H484" s="35"/>
      <c r="I484" s="35"/>
      <c r="J484" s="35"/>
      <c r="K484" s="35"/>
      <c r="L484" s="35"/>
      <c r="M484" s="35"/>
      <c r="N484" s="35"/>
    </row>
    <row r="485" spans="1:14" s="36" customFormat="1" ht="11.25">
      <c r="A485" s="48"/>
      <c r="D485" s="35"/>
      <c r="E485" s="37"/>
      <c r="F485" s="38"/>
      <c r="G485" s="38"/>
      <c r="H485" s="35"/>
      <c r="I485" s="35"/>
      <c r="J485" s="35"/>
      <c r="K485" s="35"/>
      <c r="L485" s="35"/>
      <c r="M485" s="35"/>
      <c r="N485" s="35"/>
    </row>
    <row r="486" spans="1:14" s="36" customFormat="1" ht="11.25">
      <c r="A486" s="48"/>
      <c r="D486" s="35"/>
      <c r="E486" s="37"/>
      <c r="F486" s="38"/>
      <c r="G486" s="38"/>
      <c r="H486" s="35"/>
      <c r="I486" s="35"/>
      <c r="J486" s="35"/>
      <c r="K486" s="35"/>
      <c r="L486" s="35"/>
      <c r="M486" s="35"/>
      <c r="N486" s="35"/>
    </row>
    <row r="487" spans="1:14" s="36" customFormat="1" ht="11.25">
      <c r="A487" s="48"/>
      <c r="D487" s="35"/>
      <c r="E487" s="37"/>
      <c r="F487" s="38"/>
      <c r="G487" s="38"/>
      <c r="H487" s="35"/>
      <c r="I487" s="35"/>
      <c r="J487" s="35"/>
      <c r="K487" s="35"/>
      <c r="L487" s="35"/>
      <c r="M487" s="35"/>
      <c r="N487" s="35"/>
    </row>
    <row r="488" spans="1:14" s="36" customFormat="1" ht="11.25">
      <c r="A488" s="48"/>
      <c r="D488" s="35"/>
      <c r="E488" s="37"/>
      <c r="F488" s="38"/>
      <c r="G488" s="38"/>
      <c r="H488" s="35"/>
      <c r="I488" s="35"/>
      <c r="J488" s="35"/>
      <c r="K488" s="35"/>
      <c r="L488" s="35"/>
      <c r="M488" s="35"/>
      <c r="N488" s="35"/>
    </row>
    <row r="489" spans="1:14" s="36" customFormat="1" ht="11.25">
      <c r="A489" s="48"/>
      <c r="D489" s="35"/>
      <c r="E489" s="37"/>
      <c r="F489" s="38"/>
      <c r="G489" s="38"/>
      <c r="H489" s="35"/>
      <c r="I489" s="35"/>
      <c r="J489" s="35"/>
      <c r="K489" s="35"/>
      <c r="L489" s="35"/>
      <c r="M489" s="35"/>
      <c r="N489" s="35"/>
    </row>
    <row r="490" spans="1:14" s="36" customFormat="1" ht="11.25">
      <c r="A490" s="48"/>
      <c r="D490" s="35"/>
      <c r="E490" s="37"/>
      <c r="F490" s="38"/>
      <c r="G490" s="38"/>
      <c r="H490" s="35"/>
      <c r="I490" s="35"/>
      <c r="J490" s="35"/>
      <c r="K490" s="35"/>
      <c r="L490" s="35"/>
      <c r="M490" s="35"/>
      <c r="N490" s="35"/>
    </row>
    <row r="491" spans="1:14" s="36" customFormat="1" ht="11.25">
      <c r="A491" s="48"/>
      <c r="D491" s="35"/>
      <c r="E491" s="37"/>
      <c r="F491" s="38"/>
      <c r="G491" s="38"/>
      <c r="H491" s="35"/>
      <c r="I491" s="35"/>
      <c r="J491" s="35"/>
      <c r="K491" s="35"/>
      <c r="L491" s="35"/>
      <c r="M491" s="35"/>
      <c r="N491" s="35"/>
    </row>
    <row r="492" spans="1:14" s="36" customFormat="1" ht="11.25">
      <c r="A492" s="48"/>
      <c r="D492" s="35"/>
      <c r="E492" s="37"/>
      <c r="F492" s="38"/>
      <c r="G492" s="38"/>
      <c r="H492" s="35"/>
      <c r="I492" s="35"/>
      <c r="J492" s="35"/>
      <c r="K492" s="35"/>
      <c r="L492" s="35"/>
      <c r="M492" s="35"/>
      <c r="N492" s="35"/>
    </row>
    <row r="493" spans="1:14" s="36" customFormat="1" ht="11.25">
      <c r="A493" s="48"/>
      <c r="D493" s="35"/>
      <c r="E493" s="37"/>
      <c r="F493" s="38"/>
      <c r="G493" s="38"/>
      <c r="H493" s="35"/>
      <c r="I493" s="35"/>
      <c r="J493" s="35"/>
      <c r="K493" s="35"/>
      <c r="L493" s="35"/>
      <c r="M493" s="35"/>
      <c r="N493" s="35"/>
    </row>
    <row r="494" spans="1:14" s="36" customFormat="1" ht="11.25">
      <c r="A494" s="48"/>
      <c r="D494" s="35"/>
      <c r="E494" s="37"/>
      <c r="F494" s="38"/>
      <c r="G494" s="38"/>
      <c r="H494" s="35"/>
      <c r="I494" s="35"/>
      <c r="J494" s="35"/>
      <c r="K494" s="35"/>
      <c r="L494" s="35"/>
      <c r="M494" s="35"/>
      <c r="N494" s="35"/>
    </row>
    <row r="495" spans="1:14" s="36" customFormat="1" ht="11.25">
      <c r="A495" s="48"/>
      <c r="D495" s="35"/>
      <c r="E495" s="37"/>
      <c r="F495" s="38"/>
      <c r="G495" s="38"/>
      <c r="H495" s="35"/>
      <c r="I495" s="35"/>
      <c r="J495" s="35"/>
      <c r="K495" s="35"/>
      <c r="L495" s="35"/>
      <c r="M495" s="35"/>
      <c r="N495" s="35"/>
    </row>
    <row r="496" spans="1:14" s="36" customFormat="1" ht="11.25">
      <c r="A496" s="51"/>
      <c r="D496" s="35"/>
      <c r="E496" s="37"/>
      <c r="F496" s="38"/>
      <c r="G496" s="38"/>
      <c r="H496" s="35"/>
      <c r="I496" s="35"/>
      <c r="J496" s="35"/>
      <c r="K496" s="35"/>
      <c r="L496" s="35"/>
      <c r="M496" s="35"/>
      <c r="N496" s="35"/>
    </row>
    <row r="497" spans="1:14" s="36" customFormat="1" ht="11.25">
      <c r="A497" s="48"/>
      <c r="D497" s="35"/>
      <c r="E497" s="37"/>
      <c r="F497" s="38"/>
      <c r="G497" s="38"/>
      <c r="H497" s="35"/>
      <c r="I497" s="35"/>
      <c r="J497" s="35"/>
      <c r="K497" s="35"/>
      <c r="L497" s="35"/>
      <c r="M497" s="35"/>
      <c r="N497" s="35"/>
    </row>
    <row r="498" spans="1:14" s="36" customFormat="1" ht="11.25">
      <c r="A498" s="48"/>
      <c r="D498" s="35"/>
      <c r="E498" s="37"/>
      <c r="F498" s="38"/>
      <c r="G498" s="38"/>
      <c r="H498" s="35"/>
      <c r="I498" s="35"/>
      <c r="J498" s="35"/>
      <c r="K498" s="35"/>
      <c r="L498" s="35"/>
      <c r="M498" s="35"/>
      <c r="N498" s="35"/>
    </row>
    <row r="499" spans="1:14" s="36" customFormat="1" ht="11.25">
      <c r="A499" s="51"/>
      <c r="D499" s="35"/>
      <c r="E499" s="37"/>
      <c r="F499" s="38"/>
      <c r="G499" s="38"/>
      <c r="H499" s="35"/>
      <c r="I499" s="35"/>
      <c r="J499" s="35"/>
      <c r="K499" s="35"/>
      <c r="L499" s="35"/>
      <c r="M499" s="35"/>
      <c r="N499" s="35"/>
    </row>
    <row r="500" spans="1:14" s="36" customFormat="1" ht="11.25">
      <c r="A500" s="51"/>
      <c r="D500" s="35"/>
      <c r="E500" s="37"/>
      <c r="F500" s="38"/>
      <c r="G500" s="38"/>
      <c r="H500" s="35"/>
      <c r="I500" s="35"/>
      <c r="J500" s="35"/>
      <c r="K500" s="35"/>
      <c r="L500" s="35"/>
      <c r="M500" s="35"/>
      <c r="N500" s="35"/>
    </row>
    <row r="501" spans="1:14" s="36" customFormat="1" ht="11.25">
      <c r="A501" s="48"/>
      <c r="D501" s="35"/>
      <c r="E501" s="37"/>
      <c r="F501" s="38"/>
      <c r="G501" s="38"/>
      <c r="H501" s="35"/>
      <c r="I501" s="35"/>
      <c r="J501" s="35"/>
      <c r="K501" s="35"/>
      <c r="L501" s="35"/>
      <c r="M501" s="35"/>
      <c r="N501" s="35"/>
    </row>
    <row r="502" spans="1:14" s="36" customFormat="1" ht="11.25">
      <c r="A502" s="48"/>
      <c r="D502" s="35"/>
      <c r="E502" s="37"/>
      <c r="F502" s="38"/>
      <c r="G502" s="38"/>
      <c r="H502" s="35"/>
      <c r="I502" s="35"/>
      <c r="J502" s="35"/>
      <c r="K502" s="35"/>
      <c r="L502" s="35"/>
      <c r="M502" s="35"/>
      <c r="N502" s="35"/>
    </row>
    <row r="503" spans="1:14" s="36" customFormat="1" ht="11.25">
      <c r="A503" s="48"/>
      <c r="D503" s="35"/>
      <c r="E503" s="37"/>
      <c r="F503" s="38"/>
      <c r="G503" s="38"/>
      <c r="H503" s="35"/>
      <c r="I503" s="35"/>
      <c r="J503" s="35"/>
      <c r="K503" s="35"/>
      <c r="L503" s="35"/>
      <c r="M503" s="35"/>
      <c r="N503" s="35"/>
    </row>
    <row r="504" spans="1:14" s="36" customFormat="1" ht="11.25">
      <c r="A504" s="48"/>
      <c r="D504" s="35"/>
      <c r="E504" s="37"/>
      <c r="F504" s="38"/>
      <c r="G504" s="38"/>
      <c r="H504" s="35"/>
      <c r="I504" s="35"/>
      <c r="J504" s="35"/>
      <c r="K504" s="35"/>
      <c r="L504" s="35"/>
      <c r="M504" s="35"/>
      <c r="N504" s="35"/>
    </row>
    <row r="505" spans="1:14" s="36" customFormat="1" ht="11.25">
      <c r="A505" s="52"/>
      <c r="D505" s="35"/>
      <c r="E505" s="37"/>
      <c r="F505" s="38"/>
      <c r="G505" s="38"/>
      <c r="H505" s="35"/>
      <c r="I505" s="35"/>
      <c r="J505" s="35"/>
      <c r="K505" s="35"/>
      <c r="L505" s="35"/>
      <c r="M505" s="35"/>
      <c r="N505" s="35"/>
    </row>
    <row r="506" spans="1:14" s="36" customFormat="1" ht="11.25">
      <c r="A506" s="48"/>
      <c r="D506" s="35"/>
      <c r="E506" s="37"/>
      <c r="F506" s="38"/>
      <c r="G506" s="38"/>
      <c r="H506" s="35"/>
      <c r="I506" s="35"/>
      <c r="J506" s="35"/>
      <c r="K506" s="35"/>
      <c r="L506" s="35"/>
      <c r="M506" s="35"/>
      <c r="N506" s="35"/>
    </row>
    <row r="507" spans="1:14" s="36" customFormat="1" ht="11.25">
      <c r="A507" s="49"/>
      <c r="D507" s="35"/>
      <c r="E507" s="37"/>
      <c r="F507" s="38"/>
      <c r="G507" s="38"/>
      <c r="H507" s="35"/>
      <c r="I507" s="35"/>
      <c r="J507" s="35"/>
      <c r="K507" s="35"/>
      <c r="L507" s="35"/>
      <c r="M507" s="35"/>
      <c r="N507" s="35"/>
    </row>
    <row r="508" spans="1:14" s="36" customFormat="1" ht="11.25">
      <c r="A508" s="49"/>
      <c r="D508" s="35"/>
      <c r="E508" s="37"/>
      <c r="F508" s="38"/>
      <c r="G508" s="38"/>
      <c r="H508" s="35"/>
      <c r="I508" s="35"/>
      <c r="J508" s="35"/>
      <c r="K508" s="35"/>
      <c r="L508" s="35"/>
      <c r="M508" s="35"/>
      <c r="N508" s="35"/>
    </row>
    <row r="509" spans="1:14" s="36" customFormat="1" ht="11.25">
      <c r="A509" s="48"/>
      <c r="D509" s="35"/>
      <c r="E509" s="37"/>
      <c r="F509" s="38"/>
      <c r="G509" s="38"/>
      <c r="H509" s="35"/>
      <c r="I509" s="35"/>
      <c r="J509" s="35"/>
      <c r="K509" s="35"/>
      <c r="L509" s="35"/>
      <c r="M509" s="35"/>
      <c r="N509" s="35"/>
    </row>
    <row r="510" spans="1:14" s="36" customFormat="1" ht="11.25">
      <c r="A510" s="49"/>
      <c r="D510" s="35"/>
      <c r="E510" s="37"/>
      <c r="F510" s="38"/>
      <c r="G510" s="38"/>
      <c r="H510" s="35"/>
      <c r="I510" s="35"/>
      <c r="J510" s="35"/>
      <c r="K510" s="35"/>
      <c r="L510" s="35"/>
      <c r="M510" s="35"/>
      <c r="N510" s="35"/>
    </row>
    <row r="511" spans="1:14" s="36" customFormat="1" ht="11.25">
      <c r="A511" s="50"/>
      <c r="D511" s="35"/>
      <c r="E511" s="37"/>
      <c r="F511" s="38"/>
      <c r="G511" s="38"/>
      <c r="H511" s="35"/>
      <c r="I511" s="35"/>
      <c r="J511" s="35"/>
      <c r="K511" s="35"/>
      <c r="L511" s="35"/>
      <c r="M511" s="35"/>
      <c r="N511" s="35"/>
    </row>
    <row r="512" spans="1:14" s="36" customFormat="1" ht="11.25">
      <c r="A512" s="50"/>
      <c r="D512" s="35"/>
      <c r="E512" s="37"/>
      <c r="F512" s="38"/>
      <c r="G512" s="38"/>
      <c r="H512" s="35"/>
      <c r="I512" s="35"/>
      <c r="J512" s="35"/>
      <c r="K512" s="35"/>
      <c r="L512" s="35"/>
      <c r="M512" s="35"/>
      <c r="N512" s="35"/>
    </row>
    <row r="513" spans="1:14" s="36" customFormat="1" ht="11.25">
      <c r="A513" s="48"/>
      <c r="D513" s="35"/>
      <c r="E513" s="37"/>
      <c r="F513" s="38"/>
      <c r="G513" s="38"/>
      <c r="H513" s="35"/>
      <c r="I513" s="35"/>
      <c r="J513" s="35"/>
      <c r="K513" s="35"/>
      <c r="L513" s="35"/>
      <c r="M513" s="35"/>
      <c r="N513" s="35"/>
    </row>
    <row r="514" spans="1:14" s="36" customFormat="1" ht="11.25">
      <c r="A514" s="53"/>
      <c r="D514" s="35"/>
      <c r="E514" s="37"/>
      <c r="F514" s="38"/>
      <c r="G514" s="38"/>
      <c r="H514" s="35"/>
      <c r="I514" s="35"/>
      <c r="J514" s="35"/>
      <c r="K514" s="35"/>
      <c r="L514" s="35"/>
      <c r="M514" s="35"/>
      <c r="N514" s="35"/>
    </row>
    <row r="515" spans="1:14" s="36" customFormat="1" ht="11.25">
      <c r="A515" s="53"/>
      <c r="D515" s="35"/>
      <c r="E515" s="37"/>
      <c r="F515" s="38"/>
      <c r="G515" s="38"/>
      <c r="H515" s="35"/>
      <c r="I515" s="35"/>
      <c r="J515" s="35"/>
      <c r="K515" s="35"/>
      <c r="L515" s="35"/>
      <c r="M515" s="35"/>
      <c r="N515" s="35"/>
    </row>
    <row r="516" spans="1:14" s="36" customFormat="1" ht="11.25">
      <c r="A516" s="51"/>
      <c r="D516" s="35"/>
      <c r="E516" s="37"/>
      <c r="F516" s="38"/>
      <c r="G516" s="38"/>
      <c r="H516" s="35"/>
      <c r="I516" s="35"/>
      <c r="J516" s="35"/>
      <c r="K516" s="35"/>
      <c r="L516" s="35"/>
      <c r="M516" s="35"/>
      <c r="N516" s="35"/>
    </row>
    <row r="517" spans="1:14" s="36" customFormat="1" ht="11.25">
      <c r="A517" s="52"/>
      <c r="D517" s="35"/>
      <c r="E517" s="37"/>
      <c r="F517" s="38"/>
      <c r="G517" s="38"/>
      <c r="H517" s="35"/>
      <c r="I517" s="35"/>
      <c r="J517" s="35"/>
      <c r="K517" s="35"/>
      <c r="L517" s="35"/>
      <c r="M517" s="35"/>
      <c r="N517" s="35"/>
    </row>
    <row r="518" spans="1:14" s="36" customFormat="1" ht="11.25">
      <c r="A518" s="48"/>
      <c r="D518" s="35"/>
      <c r="E518" s="37"/>
      <c r="F518" s="38"/>
      <c r="G518" s="38"/>
      <c r="H518" s="35"/>
      <c r="I518" s="35"/>
      <c r="J518" s="35"/>
      <c r="K518" s="35"/>
      <c r="L518" s="35"/>
      <c r="M518" s="35"/>
      <c r="N518" s="35"/>
    </row>
    <row r="519" spans="1:14" s="36" customFormat="1" ht="11.25">
      <c r="A519" s="49"/>
      <c r="D519" s="35"/>
      <c r="E519" s="37"/>
      <c r="F519" s="38"/>
      <c r="G519" s="38"/>
      <c r="H519" s="35"/>
      <c r="I519" s="35"/>
      <c r="J519" s="35"/>
      <c r="K519" s="35"/>
      <c r="L519" s="35"/>
      <c r="M519" s="35"/>
      <c r="N519" s="35"/>
    </row>
    <row r="520" spans="1:14" s="36" customFormat="1" ht="11.25">
      <c r="A520" s="49"/>
      <c r="D520" s="35"/>
      <c r="E520" s="37"/>
      <c r="F520" s="38"/>
      <c r="G520" s="38"/>
      <c r="H520" s="35"/>
      <c r="I520" s="35"/>
      <c r="J520" s="35"/>
      <c r="K520" s="35"/>
      <c r="L520" s="35"/>
      <c r="M520" s="35"/>
      <c r="N520" s="35"/>
    </row>
    <row r="521" spans="1:14" s="36" customFormat="1" ht="11.25">
      <c r="A521" s="48"/>
      <c r="D521" s="35"/>
      <c r="E521" s="37"/>
      <c r="F521" s="38"/>
      <c r="G521" s="38"/>
      <c r="H521" s="35"/>
      <c r="I521" s="35"/>
      <c r="J521" s="35"/>
      <c r="K521" s="35"/>
      <c r="L521" s="35"/>
      <c r="M521" s="35"/>
      <c r="N521" s="35"/>
    </row>
    <row r="522" spans="1:14" s="36" customFormat="1" ht="11.25">
      <c r="A522" s="48"/>
      <c r="D522" s="35"/>
      <c r="E522" s="37"/>
      <c r="F522" s="38"/>
      <c r="G522" s="38"/>
      <c r="H522" s="35"/>
      <c r="I522" s="35"/>
      <c r="J522" s="35"/>
      <c r="K522" s="35"/>
      <c r="L522" s="35"/>
      <c r="M522" s="35"/>
      <c r="N522" s="35"/>
    </row>
    <row r="523" spans="1:14" s="36" customFormat="1" ht="11.25">
      <c r="A523" s="48"/>
      <c r="D523" s="35"/>
      <c r="E523" s="37"/>
      <c r="F523" s="38"/>
      <c r="G523" s="38"/>
      <c r="H523" s="35"/>
      <c r="I523" s="35"/>
      <c r="J523" s="35"/>
      <c r="K523" s="35"/>
      <c r="L523" s="35"/>
      <c r="M523" s="35"/>
      <c r="N523" s="35"/>
    </row>
    <row r="524" spans="1:14" s="36" customFormat="1" ht="11.25">
      <c r="A524" s="53"/>
      <c r="D524" s="35"/>
      <c r="E524" s="37"/>
      <c r="F524" s="38"/>
      <c r="G524" s="38"/>
      <c r="H524" s="35"/>
      <c r="I524" s="35"/>
      <c r="J524" s="35"/>
      <c r="K524" s="35"/>
      <c r="L524" s="35"/>
      <c r="M524" s="35"/>
      <c r="N524" s="35"/>
    </row>
    <row r="525" spans="1:14" s="36" customFormat="1" ht="11.25">
      <c r="A525" s="54"/>
      <c r="D525" s="35"/>
      <c r="E525" s="37"/>
      <c r="F525" s="38"/>
      <c r="G525" s="38"/>
      <c r="H525" s="35"/>
      <c r="I525" s="35"/>
      <c r="J525" s="35"/>
      <c r="K525" s="35"/>
      <c r="L525" s="35"/>
      <c r="M525" s="35"/>
      <c r="N525" s="35"/>
    </row>
    <row r="526" spans="1:14" s="36" customFormat="1" ht="11.25">
      <c r="A526" s="54"/>
      <c r="D526" s="35"/>
      <c r="E526" s="37"/>
      <c r="F526" s="38"/>
      <c r="G526" s="38"/>
      <c r="H526" s="35"/>
      <c r="I526" s="35"/>
      <c r="J526" s="35"/>
      <c r="K526" s="35"/>
      <c r="L526" s="35"/>
      <c r="M526" s="35"/>
      <c r="N526" s="35"/>
    </row>
    <row r="527" spans="1:14" s="36" customFormat="1" ht="11.25">
      <c r="A527" s="53"/>
      <c r="D527" s="35"/>
      <c r="E527" s="37"/>
      <c r="F527" s="38"/>
      <c r="G527" s="38"/>
      <c r="H527" s="35"/>
      <c r="I527" s="35"/>
      <c r="J527" s="35"/>
      <c r="K527" s="35"/>
      <c r="L527" s="35"/>
      <c r="M527" s="35"/>
      <c r="N527" s="35"/>
    </row>
    <row r="528" spans="1:14" ht="11.25">
      <c r="A528" s="54"/>
    </row>
    <row r="529" spans="1:1" ht="11.25">
      <c r="A529" s="54"/>
    </row>
  </sheetData>
  <pageMargins left="0.75" right="0.75" top="1" bottom="1" header="0.5" footer="0.5"/>
  <pageSetup scale="69" fitToHeight="6" orientation="portrait" r:id="rId1"/>
  <headerFooter alignWithMargins="0">
    <oddFooter xml:space="preserve">&amp;L&amp;F - &amp;A
&amp;RPage &amp;P of &amp;N
</oddFooter>
  </headerFooter>
  <rowBreaks count="6" manualBreakCount="6">
    <brk id="51" max="10" man="1"/>
    <brk id="102" max="10" man="1"/>
    <brk id="159" max="10" man="1"/>
    <brk id="212" max="10" man="1"/>
    <brk id="258" max="10" man="1"/>
    <brk id="300" max="1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AK334"/>
  <sheetViews>
    <sheetView showGridLines="0" zoomScaleNormal="100" zoomScaleSheetLayoutView="70" workbookViewId="0">
      <pane xSplit="4" ySplit="5" topLeftCell="E96" activePane="bottomRight" state="frozen"/>
      <selection activeCell="K373" sqref="K373"/>
      <selection pane="topRight" activeCell="K373" sqref="K373"/>
      <selection pane="bottomLeft" activeCell="K373" sqref="K373"/>
      <selection pane="bottomRight" activeCell="AL114" sqref="AL114"/>
    </sheetView>
  </sheetViews>
  <sheetFormatPr defaultColWidth="10.28515625" defaultRowHeight="12" outlineLevelCol="1"/>
  <cols>
    <col min="1" max="1" width="20.28515625" style="80" customWidth="1"/>
    <col min="2" max="2" width="27.5703125" style="80" bestFit="1" customWidth="1"/>
    <col min="3" max="3" width="9" style="81" customWidth="1"/>
    <col min="4" max="4" width="1.85546875" style="80" customWidth="1"/>
    <col min="5" max="7" width="12" style="80" hidden="1" customWidth="1" outlineLevel="1"/>
    <col min="8" max="8" width="12" style="82" hidden="1" customWidth="1" outlineLevel="1"/>
    <col min="9" max="14" width="12.140625" style="82" hidden="1" customWidth="1" outlineLevel="1"/>
    <col min="15" max="16" width="12" style="82" hidden="1" customWidth="1" outlineLevel="1"/>
    <col min="17" max="17" width="12" style="85" bestFit="1" customWidth="1" collapsed="1"/>
    <col min="18" max="18" width="3.42578125" style="82" customWidth="1"/>
    <col min="19" max="30" width="9" style="82" hidden="1" customWidth="1" outlineLevel="1"/>
    <col min="31" max="31" width="9" style="142" bestFit="1" customWidth="1" collapsed="1"/>
    <col min="32" max="32" width="9" style="146" customWidth="1"/>
    <col min="33" max="35" width="10.28515625" style="82"/>
    <col min="36" max="36" width="12" style="82" bestFit="1" customWidth="1"/>
    <col min="37" max="16384" width="10.28515625" style="82"/>
  </cols>
  <sheetData>
    <row r="1" spans="1:36" ht="15">
      <c r="A1" s="79" t="s">
        <v>179</v>
      </c>
      <c r="I1" s="83" t="s">
        <v>180</v>
      </c>
      <c r="J1" s="84" t="s">
        <v>181</v>
      </c>
    </row>
    <row r="2" spans="1:36" ht="15">
      <c r="A2" s="79" t="s">
        <v>182</v>
      </c>
      <c r="I2" s="86"/>
      <c r="J2" s="84"/>
      <c r="AE2" s="153"/>
      <c r="AF2" s="153"/>
      <c r="AG2" s="151"/>
      <c r="AH2" s="152" t="s">
        <v>685</v>
      </c>
      <c r="AI2" s="155">
        <f>+'Rate Sheet'!J5</f>
        <v>2.7080126030906548E-3</v>
      </c>
      <c r="AJ2" s="157">
        <f>+AI293</f>
        <v>52303.93466107345</v>
      </c>
    </row>
    <row r="3" spans="1:36">
      <c r="A3" s="87" t="s">
        <v>183</v>
      </c>
      <c r="H3" s="88"/>
      <c r="AE3" s="143" t="s">
        <v>184</v>
      </c>
      <c r="AF3" s="165"/>
    </row>
    <row r="4" spans="1:36">
      <c r="B4" s="89"/>
      <c r="C4" s="90" t="s">
        <v>185</v>
      </c>
      <c r="E4" s="91">
        <v>43466</v>
      </c>
      <c r="F4" s="91">
        <v>43497</v>
      </c>
      <c r="G4" s="91">
        <v>43525</v>
      </c>
      <c r="H4" s="91">
        <v>43556</v>
      </c>
      <c r="I4" s="91">
        <v>43586</v>
      </c>
      <c r="J4" s="91">
        <v>43617</v>
      </c>
      <c r="K4" s="91">
        <v>43647</v>
      </c>
      <c r="L4" s="91">
        <v>43678</v>
      </c>
      <c r="M4" s="91">
        <v>43709</v>
      </c>
      <c r="N4" s="91">
        <v>43739</v>
      </c>
      <c r="O4" s="91">
        <v>43770</v>
      </c>
      <c r="P4" s="91">
        <v>43800</v>
      </c>
      <c r="Q4" s="92" t="s">
        <v>186</v>
      </c>
      <c r="S4" s="93">
        <v>43466</v>
      </c>
      <c r="T4" s="93">
        <v>43497</v>
      </c>
      <c r="U4" s="93">
        <v>43525</v>
      </c>
      <c r="V4" s="93">
        <v>43556</v>
      </c>
      <c r="W4" s="93">
        <v>43586</v>
      </c>
      <c r="X4" s="93">
        <v>43617</v>
      </c>
      <c r="Y4" s="93">
        <v>43647</v>
      </c>
      <c r="Z4" s="93">
        <v>43678</v>
      </c>
      <c r="AA4" s="93">
        <v>43709</v>
      </c>
      <c r="AB4" s="93">
        <v>43739</v>
      </c>
      <c r="AC4" s="93">
        <v>43770</v>
      </c>
      <c r="AD4" s="93">
        <v>43800</v>
      </c>
      <c r="AE4" s="144" t="s">
        <v>186</v>
      </c>
      <c r="AF4" s="166"/>
    </row>
    <row r="5" spans="1:36" ht="48">
      <c r="A5" s="94" t="s">
        <v>187</v>
      </c>
      <c r="B5" s="89" t="s">
        <v>188</v>
      </c>
      <c r="C5" s="95">
        <v>43466</v>
      </c>
      <c r="D5" s="89"/>
      <c r="E5" s="96" t="s">
        <v>189</v>
      </c>
      <c r="F5" s="96" t="s">
        <v>189</v>
      </c>
      <c r="G5" s="96" t="s">
        <v>189</v>
      </c>
      <c r="H5" s="96" t="s">
        <v>189</v>
      </c>
      <c r="I5" s="96" t="s">
        <v>189</v>
      </c>
      <c r="J5" s="96" t="s">
        <v>189</v>
      </c>
      <c r="K5" s="96" t="s">
        <v>189</v>
      </c>
      <c r="L5" s="96" t="s">
        <v>189</v>
      </c>
      <c r="M5" s="96" t="s">
        <v>189</v>
      </c>
      <c r="N5" s="96" t="s">
        <v>189</v>
      </c>
      <c r="O5" s="96" t="s">
        <v>189</v>
      </c>
      <c r="P5" s="96" t="s">
        <v>189</v>
      </c>
      <c r="Q5" s="97" t="s">
        <v>190</v>
      </c>
      <c r="S5" s="98" t="s">
        <v>191</v>
      </c>
      <c r="T5" s="98" t="s">
        <v>191</v>
      </c>
      <c r="U5" s="98" t="s">
        <v>191</v>
      </c>
      <c r="V5" s="98" t="s">
        <v>191</v>
      </c>
      <c r="W5" s="98" t="s">
        <v>191</v>
      </c>
      <c r="X5" s="98" t="s">
        <v>191</v>
      </c>
      <c r="Y5" s="98" t="s">
        <v>191</v>
      </c>
      <c r="Z5" s="98" t="s">
        <v>191</v>
      </c>
      <c r="AA5" s="98" t="s">
        <v>191</v>
      </c>
      <c r="AB5" s="98" t="s">
        <v>191</v>
      </c>
      <c r="AC5" s="98" t="s">
        <v>191</v>
      </c>
      <c r="AD5" s="98" t="s">
        <v>191</v>
      </c>
      <c r="AE5" s="145" t="s">
        <v>191</v>
      </c>
      <c r="AF5" s="167"/>
      <c r="AG5" s="154" t="s">
        <v>686</v>
      </c>
      <c r="AH5" s="154" t="s">
        <v>687</v>
      </c>
      <c r="AI5" s="154" t="s">
        <v>688</v>
      </c>
      <c r="AJ5" s="154" t="s">
        <v>689</v>
      </c>
    </row>
    <row r="6" spans="1:36">
      <c r="E6" s="80">
        <v>3</v>
      </c>
      <c r="F6" s="80">
        <v>4</v>
      </c>
      <c r="G6" s="80">
        <v>5</v>
      </c>
      <c r="H6" s="82">
        <v>6</v>
      </c>
      <c r="I6" s="82">
        <v>7</v>
      </c>
      <c r="J6" s="82">
        <v>8</v>
      </c>
      <c r="K6" s="82">
        <v>9</v>
      </c>
      <c r="L6" s="82">
        <v>10</v>
      </c>
      <c r="M6" s="82">
        <v>11</v>
      </c>
      <c r="N6" s="82">
        <v>12</v>
      </c>
      <c r="O6" s="82">
        <v>13</v>
      </c>
      <c r="P6" s="82">
        <v>14</v>
      </c>
      <c r="AG6" s="151"/>
      <c r="AH6" s="151"/>
      <c r="AI6" s="151"/>
      <c r="AJ6" s="151"/>
    </row>
    <row r="7" spans="1:36">
      <c r="A7" s="99" t="s">
        <v>192</v>
      </c>
      <c r="B7" s="99" t="s">
        <v>192</v>
      </c>
      <c r="D7" s="100"/>
      <c r="E7" s="100"/>
      <c r="AG7" s="151"/>
      <c r="AH7" s="151"/>
      <c r="AI7" s="151"/>
      <c r="AJ7" s="151"/>
    </row>
    <row r="8" spans="1:36">
      <c r="A8" s="99"/>
      <c r="B8" s="101"/>
      <c r="D8" s="100"/>
      <c r="E8" s="100"/>
      <c r="AG8" s="151"/>
      <c r="AH8" s="151"/>
      <c r="AI8" s="151"/>
      <c r="AJ8" s="151"/>
    </row>
    <row r="9" spans="1:36" ht="12.75">
      <c r="A9" s="102" t="s">
        <v>193</v>
      </c>
      <c r="B9" s="102" t="s">
        <v>194</v>
      </c>
      <c r="C9" s="81">
        <f>+VLOOKUP(A9,'[30]2019 UTC Reg svc pricing'!$O:$P,2,FALSE)</f>
        <v>8</v>
      </c>
      <c r="D9" s="100"/>
      <c r="E9" s="103">
        <f>IFERROR((VLOOKUP($A9,'[30]Regulated Pivot'!$A:$L,E$6,FALSE)),0)</f>
        <v>1673.93</v>
      </c>
      <c r="F9" s="103">
        <f>IFERROR((VLOOKUP($A9,'[30]Regulated Pivot'!$A:$L,F$6,FALSE)),0)</f>
        <v>1670</v>
      </c>
      <c r="G9" s="103">
        <f>IFERROR((VLOOKUP($A9,'[30]Regulated Pivot'!$A:$L,G$6,FALSE)),0)</f>
        <v>1674</v>
      </c>
      <c r="H9" s="103">
        <f>IFERROR((VLOOKUP($A9,'[30]Regulated Pivot'!$A:$L,H$6,FALSE)),0)</f>
        <v>1698</v>
      </c>
      <c r="I9" s="103">
        <f>IFERROR((VLOOKUP($A9,'[30]Regulated Pivot'!$A:$L,I$6,FALSE)),0)</f>
        <v>1682</v>
      </c>
      <c r="J9" s="103">
        <f>IFERROR((VLOOKUP($A9,'[30]Regulated Pivot'!$A:$L,J$6,FALSE)),0)</f>
        <v>1680</v>
      </c>
      <c r="K9" s="103">
        <f>IFERROR((VLOOKUP($A9,'[30]Regulated Pivot'!$A:$L,K$6,FALSE)),0)</f>
        <v>1668</v>
      </c>
      <c r="L9" s="104">
        <f>IFERROR((VLOOKUP($A9,'[30]Regulated Pivot'!$A:$L,L$6,FALSE)),0)</f>
        <v>1646</v>
      </c>
      <c r="M9" s="104">
        <f>IFERROR((VLOOKUP($A9,'[30]Regulated Pivot'!$A:$L,M$6,FALSE)),0)</f>
        <v>1638</v>
      </c>
      <c r="N9" s="104">
        <f>IFERROR((VLOOKUP($A9,'[30]Regulated Pivot'!$A:$L,N$6,FALSE)),0)</f>
        <v>1650</v>
      </c>
      <c r="O9" s="104">
        <f>IFERROR((VLOOKUP($A9,'[30]Regulated Pivot'!$A:$M,O$6,FALSE)),0)</f>
        <v>1646</v>
      </c>
      <c r="P9" s="104">
        <f>IFERROR((VLOOKUP($A9,'[30]Regulated Pivot'!$A:$N,P$6,FALSE)),0)</f>
        <v>1632</v>
      </c>
      <c r="Q9" s="103">
        <f t="shared" ref="Q9:Q59" si="0">SUM(E9:P9)</f>
        <v>19957.93</v>
      </c>
      <c r="S9" s="105">
        <f t="shared" ref="S9:AD21" si="1">IFERROR(E9/$C9,0)</f>
        <v>209.24125000000001</v>
      </c>
      <c r="T9" s="105">
        <f t="shared" si="1"/>
        <v>208.75</v>
      </c>
      <c r="U9" s="105">
        <f t="shared" si="1"/>
        <v>209.25</v>
      </c>
      <c r="V9" s="105">
        <f t="shared" si="1"/>
        <v>212.25</v>
      </c>
      <c r="W9" s="105">
        <f t="shared" si="1"/>
        <v>210.25</v>
      </c>
      <c r="X9" s="105">
        <f t="shared" si="1"/>
        <v>210</v>
      </c>
      <c r="Y9" s="105">
        <f t="shared" si="1"/>
        <v>208.5</v>
      </c>
      <c r="Z9" s="105">
        <f t="shared" si="1"/>
        <v>205.75</v>
      </c>
      <c r="AA9" s="105">
        <f t="shared" si="1"/>
        <v>204.75</v>
      </c>
      <c r="AB9" s="105">
        <f t="shared" si="1"/>
        <v>206.25</v>
      </c>
      <c r="AC9" s="105">
        <f t="shared" si="1"/>
        <v>205.75</v>
      </c>
      <c r="AD9" s="105">
        <f t="shared" si="1"/>
        <v>204</v>
      </c>
      <c r="AE9" s="146">
        <f t="shared" ref="AE9:AE21" si="2">IFERROR(AVERAGE(S9:AD9),0)</f>
        <v>207.89510416666667</v>
      </c>
      <c r="AG9" s="156">
        <f>+C9*(1+$AI$2)</f>
        <v>8.0216641008247258</v>
      </c>
      <c r="AH9" s="157">
        <f>+AG9-C9</f>
        <v>2.1664100824725807E-2</v>
      </c>
      <c r="AI9" s="156">
        <f>+AH9*AE9*12</f>
        <v>54.046325971602492</v>
      </c>
      <c r="AJ9" s="157">
        <f>+AI9+Q9</f>
        <v>20011.976325971602</v>
      </c>
    </row>
    <row r="10" spans="1:36" ht="12.75">
      <c r="A10" s="102" t="s">
        <v>195</v>
      </c>
      <c r="B10" s="102" t="s">
        <v>196</v>
      </c>
      <c r="C10" s="81">
        <f>+VLOOKUP(A10,'[30]2019 UTC Reg svc pricing'!$O:$P,2,FALSE)</f>
        <v>10.68</v>
      </c>
      <c r="D10" s="81"/>
      <c r="E10" s="103">
        <f>IFERROR((VLOOKUP($A10,'[30]Regulated Pivot'!$A:$L,E$6,FALSE)),0)</f>
        <v>6338.2149999999992</v>
      </c>
      <c r="F10" s="103">
        <f>IFERROR((VLOOKUP($A10,'[30]Regulated Pivot'!$A:$L,F$6,FALSE)),0)</f>
        <v>6329.2350000000006</v>
      </c>
      <c r="G10" s="103">
        <f>IFERROR((VLOOKUP($A10,'[30]Regulated Pivot'!$A:$L,G$6,FALSE)),0)</f>
        <v>6281.1750000000002</v>
      </c>
      <c r="H10" s="103">
        <f>IFERROR((VLOOKUP($A10,'[30]Regulated Pivot'!$A:$L,H$6,FALSE)),0)</f>
        <v>6446.7150000000001</v>
      </c>
      <c r="I10" s="103">
        <f>IFERROR((VLOOKUP($A10,'[30]Regulated Pivot'!$A:$L,I$6,FALSE)),0)</f>
        <v>6385.4650000000001</v>
      </c>
      <c r="J10" s="103">
        <f>IFERROR((VLOOKUP($A10,'[30]Regulated Pivot'!$A:$L,J$6,FALSE)),0)</f>
        <v>6465.4049999999997</v>
      </c>
      <c r="K10" s="103">
        <f>IFERROR((VLOOKUP($A10,'[30]Regulated Pivot'!$A:$L,K$6,FALSE)),0)</f>
        <v>6416.5950000000003</v>
      </c>
      <c r="L10" s="104">
        <f>IFERROR((VLOOKUP($A10,'[30]Regulated Pivot'!$A:$L,L$6,FALSE)),0)</f>
        <v>6454.7250000000004</v>
      </c>
      <c r="M10" s="104">
        <f>IFERROR((VLOOKUP($A10,'[30]Regulated Pivot'!$A:$L,M$6,FALSE)),0)</f>
        <v>6395.9850000000006</v>
      </c>
      <c r="N10" s="104">
        <f>IFERROR((VLOOKUP($A10,'[30]Regulated Pivot'!$A:$L,N$6,FALSE)),0)</f>
        <v>6341.2500000000009</v>
      </c>
      <c r="O10" s="104">
        <f>IFERROR((VLOOKUP($A10,'[30]Regulated Pivot'!$A:$M,O$6,FALSE)),0)</f>
        <v>6303.1200000000008</v>
      </c>
      <c r="P10" s="104">
        <f>IFERROR((VLOOKUP($A10,'[30]Regulated Pivot'!$A:$N,P$6,FALSE)),0)</f>
        <v>6325.23</v>
      </c>
      <c r="Q10" s="103">
        <f t="shared" si="0"/>
        <v>76483.114999999991</v>
      </c>
      <c r="S10" s="105">
        <f t="shared" si="1"/>
        <v>593.46582397003738</v>
      </c>
      <c r="T10" s="105">
        <f t="shared" si="1"/>
        <v>592.62500000000011</v>
      </c>
      <c r="U10" s="105">
        <f t="shared" si="1"/>
        <v>588.125</v>
      </c>
      <c r="V10" s="105">
        <f t="shared" si="1"/>
        <v>603.625</v>
      </c>
      <c r="W10" s="105">
        <f t="shared" si="1"/>
        <v>597.88998127340824</v>
      </c>
      <c r="X10" s="105">
        <f t="shared" si="1"/>
        <v>605.375</v>
      </c>
      <c r="Y10" s="105">
        <f t="shared" si="1"/>
        <v>600.80477528089887</v>
      </c>
      <c r="Z10" s="105">
        <f t="shared" si="1"/>
        <v>604.375</v>
      </c>
      <c r="AA10" s="105">
        <f t="shared" si="1"/>
        <v>598.87500000000011</v>
      </c>
      <c r="AB10" s="105">
        <f t="shared" si="1"/>
        <v>593.75000000000011</v>
      </c>
      <c r="AC10" s="105">
        <f t="shared" si="1"/>
        <v>590.17977528089898</v>
      </c>
      <c r="AD10" s="105">
        <f t="shared" si="1"/>
        <v>592.25</v>
      </c>
      <c r="AE10" s="146">
        <f t="shared" si="2"/>
        <v>596.77836298377031</v>
      </c>
      <c r="AG10" s="156">
        <f t="shared" ref="AG10:AG59" si="3">+C10*(1+$AI$2)</f>
        <v>10.708921574601009</v>
      </c>
      <c r="AH10" s="157">
        <f t="shared" ref="AH10:AH59" si="4">+AG10-C10</f>
        <v>2.892157460100897E-2</v>
      </c>
      <c r="AI10" s="156">
        <f t="shared" ref="AI10:AI59" si="5">+AH10*AE10*12</f>
        <v>207.11723934363749</v>
      </c>
      <c r="AJ10" s="157">
        <f t="shared" ref="AJ10:AJ59" si="6">+AI10+Q10</f>
        <v>76690.232239343633</v>
      </c>
    </row>
    <row r="11" spans="1:36" ht="12.75">
      <c r="A11" s="102" t="s">
        <v>197</v>
      </c>
      <c r="B11" s="102" t="s">
        <v>198</v>
      </c>
      <c r="C11" s="81">
        <f>+VLOOKUP(A11,'[30]2019 UTC Reg svc pricing'!$O:$P,2,FALSE)</f>
        <v>9.2200000000000006</v>
      </c>
      <c r="D11" s="81"/>
      <c r="E11" s="103">
        <f>IFERROR((VLOOKUP($A11,'[30]Regulated Pivot'!$A:$L,E$6,FALSE)),0)</f>
        <v>76555.969999999972</v>
      </c>
      <c r="F11" s="103">
        <f>IFERROR((VLOOKUP($A11,'[30]Regulated Pivot'!$A:$L,F$6,FALSE)),0)</f>
        <v>77665.315000000002</v>
      </c>
      <c r="G11" s="103">
        <f>IFERROR((VLOOKUP($A11,'[30]Regulated Pivot'!$A:$L,G$6,FALSE)),0)</f>
        <v>77051.895000000004</v>
      </c>
      <c r="H11" s="103">
        <f>IFERROR((VLOOKUP($A11,'[30]Regulated Pivot'!$A:$L,H$6,FALSE)),0)</f>
        <v>78612.834999999992</v>
      </c>
      <c r="I11" s="103">
        <f>IFERROR((VLOOKUP($A11,'[30]Regulated Pivot'!$A:$L,I$6,FALSE)),0)</f>
        <v>77897.854999999996</v>
      </c>
      <c r="J11" s="103">
        <f>IFERROR((VLOOKUP($A11,'[30]Regulated Pivot'!$A:$L,J$6,FALSE)),0)</f>
        <v>78928.714999999982</v>
      </c>
      <c r="K11" s="103">
        <f>IFERROR((VLOOKUP($A11,'[30]Regulated Pivot'!$A:$L,K$6,FALSE)),0)</f>
        <v>78173.39499999999</v>
      </c>
      <c r="L11" s="104">
        <f>IFERROR((VLOOKUP($A11,'[30]Regulated Pivot'!$A:$L,L$6,FALSE)),0)</f>
        <v>78594.145000000004</v>
      </c>
      <c r="M11" s="104">
        <f>IFERROR((VLOOKUP($A11,'[30]Regulated Pivot'!$A:$L,M$6,FALSE)),0)</f>
        <v>77802.494999999995</v>
      </c>
      <c r="N11" s="104">
        <f>IFERROR((VLOOKUP($A11,'[30]Regulated Pivot'!$A:$L,N$6,FALSE)),0)</f>
        <v>77312.010000000009</v>
      </c>
      <c r="O11" s="104">
        <f>IFERROR((VLOOKUP($A11,'[30]Regulated Pivot'!$A:$M,O$6,FALSE)),0)</f>
        <v>76615.89</v>
      </c>
      <c r="P11" s="104">
        <f>IFERROR((VLOOKUP($A11,'[30]Regulated Pivot'!$A:$N,P$6,FALSE)),0)</f>
        <v>77357.859999999986</v>
      </c>
      <c r="Q11" s="103">
        <f t="shared" si="0"/>
        <v>932568.38</v>
      </c>
      <c r="S11" s="105">
        <f t="shared" si="1"/>
        <v>8303.2505422993454</v>
      </c>
      <c r="T11" s="105">
        <f t="shared" si="1"/>
        <v>8423.5699566160511</v>
      </c>
      <c r="U11" s="105">
        <f t="shared" si="1"/>
        <v>8357.0385032537961</v>
      </c>
      <c r="V11" s="105">
        <f t="shared" si="1"/>
        <v>8526.3378524945747</v>
      </c>
      <c r="W11" s="105">
        <f t="shared" si="1"/>
        <v>8448.7912147505413</v>
      </c>
      <c r="X11" s="105">
        <f t="shared" si="1"/>
        <v>8560.59815618221</v>
      </c>
      <c r="Y11" s="105">
        <f t="shared" si="1"/>
        <v>8478.6762472885021</v>
      </c>
      <c r="Z11" s="105">
        <f t="shared" si="1"/>
        <v>8524.3107375271156</v>
      </c>
      <c r="AA11" s="105">
        <f t="shared" si="1"/>
        <v>8438.4484815618216</v>
      </c>
      <c r="AB11" s="105">
        <f t="shared" si="1"/>
        <v>8385.250542299349</v>
      </c>
      <c r="AC11" s="105">
        <f t="shared" si="1"/>
        <v>8309.749457700651</v>
      </c>
      <c r="AD11" s="105">
        <f t="shared" si="1"/>
        <v>8390.2234273318845</v>
      </c>
      <c r="AE11" s="146">
        <f t="shared" si="2"/>
        <v>8428.8537599421543</v>
      </c>
      <c r="AG11" s="156">
        <f t="shared" si="3"/>
        <v>9.2449678762004979</v>
      </c>
      <c r="AH11" s="157">
        <f t="shared" si="4"/>
        <v>2.496787620049723E-2</v>
      </c>
      <c r="AI11" s="156">
        <f t="shared" si="5"/>
        <v>2525.4069262839757</v>
      </c>
      <c r="AJ11" s="157">
        <f t="shared" si="6"/>
        <v>935093.78692628397</v>
      </c>
    </row>
    <row r="12" spans="1:36" ht="12.75">
      <c r="A12" s="102" t="s">
        <v>199</v>
      </c>
      <c r="B12" s="102" t="s">
        <v>200</v>
      </c>
      <c r="C12" s="81">
        <f>+VLOOKUP(A12,'[30]2019 UTC Reg svc pricing'!$O:$P,2,FALSE)</f>
        <v>4.99</v>
      </c>
      <c r="D12" s="81"/>
      <c r="E12" s="103">
        <f>IFERROR((VLOOKUP($A12,'[30]Regulated Pivot'!$A:$L,E$6,FALSE)),0)</f>
        <v>6240.89</v>
      </c>
      <c r="F12" s="103">
        <f>IFERROR((VLOOKUP($A12,'[30]Regulated Pivot'!$A:$L,F$6,FALSE)),0)</f>
        <v>6414.6450000000004</v>
      </c>
      <c r="G12" s="103">
        <f>IFERROR((VLOOKUP($A12,'[30]Regulated Pivot'!$A:$L,G$6,FALSE)),0)</f>
        <v>6349.8150000000005</v>
      </c>
      <c r="H12" s="103">
        <f>IFERROR((VLOOKUP($A12,'[30]Regulated Pivot'!$A:$L,H$6,FALSE)),0)</f>
        <v>6389.7250000000004</v>
      </c>
      <c r="I12" s="103">
        <f>IFERROR((VLOOKUP($A12,'[30]Regulated Pivot'!$A:$L,I$6,FALSE)),0)</f>
        <v>6349.7750000000005</v>
      </c>
      <c r="J12" s="103">
        <f>IFERROR((VLOOKUP($A12,'[30]Regulated Pivot'!$A:$L,J$6,FALSE)),0)</f>
        <v>6469.5349999999999</v>
      </c>
      <c r="K12" s="103">
        <f>IFERROR((VLOOKUP($A12,'[30]Regulated Pivot'!$A:$L,K$6,FALSE)),0)</f>
        <v>6409.6549999999997</v>
      </c>
      <c r="L12" s="104">
        <f>IFERROR((VLOOKUP($A12,'[30]Regulated Pivot'!$A:$L,L$6,FALSE)),0)</f>
        <v>6359.7549999999992</v>
      </c>
      <c r="M12" s="104">
        <f>IFERROR((VLOOKUP($A12,'[30]Regulated Pivot'!$A:$L,M$6,FALSE)),0)</f>
        <v>6304.8649999999998</v>
      </c>
      <c r="N12" s="104">
        <f>IFERROR((VLOOKUP($A12,'[30]Regulated Pivot'!$A:$L,N$6,FALSE)),0)</f>
        <v>6334.8050000000012</v>
      </c>
      <c r="O12" s="104">
        <f>IFERROR((VLOOKUP($A12,'[30]Regulated Pivot'!$A:$M,O$6,FALSE)),0)</f>
        <v>6304.8650000000007</v>
      </c>
      <c r="P12" s="104">
        <f>IFERROR((VLOOKUP($A12,'[30]Regulated Pivot'!$A:$N,P$6,FALSE)),0)</f>
        <v>6394.6850000000004</v>
      </c>
      <c r="Q12" s="103">
        <f t="shared" si="0"/>
        <v>76323.014999999985</v>
      </c>
      <c r="S12" s="105">
        <f t="shared" si="1"/>
        <v>1250.679358717435</v>
      </c>
      <c r="T12" s="105">
        <f t="shared" si="1"/>
        <v>1285.5</v>
      </c>
      <c r="U12" s="105">
        <f t="shared" si="1"/>
        <v>1272.5080160320642</v>
      </c>
      <c r="V12" s="105">
        <f t="shared" si="1"/>
        <v>1280.506012024048</v>
      </c>
      <c r="W12" s="105">
        <f t="shared" si="1"/>
        <v>1272.5</v>
      </c>
      <c r="X12" s="105">
        <f t="shared" si="1"/>
        <v>1296.5</v>
      </c>
      <c r="Y12" s="105">
        <f t="shared" si="1"/>
        <v>1284.5</v>
      </c>
      <c r="Z12" s="105">
        <f t="shared" si="1"/>
        <v>1274.4999999999998</v>
      </c>
      <c r="AA12" s="105">
        <f t="shared" si="1"/>
        <v>1263.5</v>
      </c>
      <c r="AB12" s="105">
        <f t="shared" si="1"/>
        <v>1269.5000000000002</v>
      </c>
      <c r="AC12" s="105">
        <f t="shared" si="1"/>
        <v>1263.5</v>
      </c>
      <c r="AD12" s="105">
        <f t="shared" si="1"/>
        <v>1281.5</v>
      </c>
      <c r="AE12" s="146">
        <f t="shared" si="2"/>
        <v>1274.5994488977956</v>
      </c>
      <c r="AG12" s="156">
        <f t="shared" si="3"/>
        <v>5.0035129828894229</v>
      </c>
      <c r="AH12" s="157">
        <f t="shared" si="4"/>
        <v>1.3512982889422709E-2</v>
      </c>
      <c r="AI12" s="156">
        <f t="shared" si="5"/>
        <v>206.68368652588231</v>
      </c>
      <c r="AJ12" s="157">
        <f t="shared" si="6"/>
        <v>76529.698686525866</v>
      </c>
    </row>
    <row r="13" spans="1:36" ht="12.75">
      <c r="A13" s="102" t="s">
        <v>201</v>
      </c>
      <c r="B13" s="102" t="s">
        <v>202</v>
      </c>
      <c r="C13" s="81">
        <f>+VLOOKUP(A13,'[30]2019 UTC Reg svc pricing'!$O:$P,2,FALSE)</f>
        <v>13.680000000000001</v>
      </c>
      <c r="D13" s="81"/>
      <c r="E13" s="103">
        <f>IFERROR((VLOOKUP($A13,'[30]Regulated Pivot'!$A:$L,E$6,FALSE)),0)</f>
        <v>596756.2150000002</v>
      </c>
      <c r="F13" s="103">
        <f>IFERROR((VLOOKUP($A13,'[30]Regulated Pivot'!$A:$L,F$6,FALSE)),0)</f>
        <v>604360.93999999994</v>
      </c>
      <c r="G13" s="103">
        <f>IFERROR((VLOOKUP($A13,'[30]Regulated Pivot'!$A:$L,G$6,FALSE)),0)</f>
        <v>601352.10999999987</v>
      </c>
      <c r="H13" s="103">
        <f>IFERROR((VLOOKUP($A13,'[30]Regulated Pivot'!$A:$L,H$6,FALSE)),0)</f>
        <v>609931.69499999995</v>
      </c>
      <c r="I13" s="103">
        <f>IFERROR((VLOOKUP($A13,'[30]Regulated Pivot'!$A:$L,I$6,FALSE)),0)</f>
        <v>606580.57500000019</v>
      </c>
      <c r="J13" s="103">
        <f>IFERROR((VLOOKUP($A13,'[30]Regulated Pivot'!$A:$L,J$6,FALSE)),0)</f>
        <v>615202.31999999995</v>
      </c>
      <c r="K13" s="103">
        <f>IFERROR((VLOOKUP($A13,'[30]Regulated Pivot'!$A:$L,K$6,FALSE)),0)</f>
        <v>611712.14999999991</v>
      </c>
      <c r="L13" s="104">
        <f>IFERROR((VLOOKUP($A13,'[30]Regulated Pivot'!$A:$L,L$6,FALSE)),0)</f>
        <v>619770.52500000002</v>
      </c>
      <c r="M13" s="104">
        <f>IFERROR((VLOOKUP($A13,'[30]Regulated Pivot'!$A:$L,M$6,FALSE)),0)</f>
        <v>616097.46499999997</v>
      </c>
      <c r="N13" s="104">
        <f>IFERROR((VLOOKUP($A13,'[30]Regulated Pivot'!$A:$L,N$6,FALSE)),0)</f>
        <v>621308.01500000001</v>
      </c>
      <c r="O13" s="104">
        <f>IFERROR((VLOOKUP($A13,'[30]Regulated Pivot'!$A:$M,O$6,FALSE)),0)</f>
        <v>618252.44499999995</v>
      </c>
      <c r="P13" s="104">
        <f>IFERROR((VLOOKUP($A13,'[30]Regulated Pivot'!$A:$N,P$6,FALSE)),0)</f>
        <v>623127.4</v>
      </c>
      <c r="Q13" s="103">
        <f t="shared" si="0"/>
        <v>7344451.8550000004</v>
      </c>
      <c r="S13" s="105">
        <f t="shared" si="1"/>
        <v>43622.530336257318</v>
      </c>
      <c r="T13" s="105">
        <f t="shared" si="1"/>
        <v>44178.431286549698</v>
      </c>
      <c r="U13" s="105">
        <f t="shared" si="1"/>
        <v>43958.487573099403</v>
      </c>
      <c r="V13" s="105">
        <f t="shared" si="1"/>
        <v>44585.650219298237</v>
      </c>
      <c r="W13" s="105">
        <f t="shared" si="1"/>
        <v>44340.685307017549</v>
      </c>
      <c r="X13" s="105">
        <f t="shared" si="1"/>
        <v>44970.929824561397</v>
      </c>
      <c r="Y13" s="105">
        <f t="shared" si="1"/>
        <v>44715.800438596481</v>
      </c>
      <c r="Z13" s="105">
        <f t="shared" si="1"/>
        <v>45304.862938596489</v>
      </c>
      <c r="AA13" s="105">
        <f t="shared" si="1"/>
        <v>45036.364400584789</v>
      </c>
      <c r="AB13" s="105">
        <f t="shared" si="1"/>
        <v>45417.252558479529</v>
      </c>
      <c r="AC13" s="105">
        <f t="shared" si="1"/>
        <v>45193.892178362563</v>
      </c>
      <c r="AD13" s="105">
        <f t="shared" si="1"/>
        <v>45550.248538011692</v>
      </c>
      <c r="AE13" s="146">
        <f t="shared" si="2"/>
        <v>44739.5946332846</v>
      </c>
      <c r="AG13" s="156">
        <f t="shared" si="3"/>
        <v>13.717045612410283</v>
      </c>
      <c r="AH13" s="157">
        <f t="shared" si="4"/>
        <v>3.7045612410281592E-2</v>
      </c>
      <c r="AI13" s="156">
        <f t="shared" si="5"/>
        <v>19888.868186133306</v>
      </c>
      <c r="AJ13" s="157">
        <f t="shared" si="6"/>
        <v>7364340.7231861334</v>
      </c>
    </row>
    <row r="14" spans="1:36" ht="12.75">
      <c r="A14" s="102" t="s">
        <v>203</v>
      </c>
      <c r="B14" s="102" t="s">
        <v>204</v>
      </c>
      <c r="C14" s="81">
        <f>+VLOOKUP(A14,'[30]2019 UTC Reg svc pricing'!$O:$P,2,FALSE)</f>
        <v>19.93</v>
      </c>
      <c r="D14" s="81"/>
      <c r="E14" s="103">
        <f>IFERROR((VLOOKUP($A14,'[30]Regulated Pivot'!$A:$L,E$6,FALSE)),0)</f>
        <v>222545.50999999998</v>
      </c>
      <c r="F14" s="103">
        <f>IFERROR((VLOOKUP($A14,'[30]Regulated Pivot'!$A:$L,F$6,FALSE)),0)</f>
        <v>226001.19</v>
      </c>
      <c r="G14" s="103">
        <f>IFERROR((VLOOKUP($A14,'[30]Regulated Pivot'!$A:$L,G$6,FALSE)),0)</f>
        <v>224496.54</v>
      </c>
      <c r="H14" s="103">
        <f>IFERROR((VLOOKUP($A14,'[30]Regulated Pivot'!$A:$L,H$6,FALSE)),0)</f>
        <v>228857.58000000002</v>
      </c>
      <c r="I14" s="103">
        <f>IFERROR((VLOOKUP($A14,'[30]Regulated Pivot'!$A:$L,I$6,FALSE)),0)</f>
        <v>227347.45</v>
      </c>
      <c r="J14" s="103">
        <f>IFERROR((VLOOKUP($A14,'[30]Regulated Pivot'!$A:$L,J$6,FALSE)),0)</f>
        <v>231401.61499999999</v>
      </c>
      <c r="K14" s="103">
        <f>IFERROR((VLOOKUP($A14,'[30]Regulated Pivot'!$A:$L,K$6,FALSE)),0)</f>
        <v>229584.03499999992</v>
      </c>
      <c r="L14" s="104">
        <f>IFERROR((VLOOKUP($A14,'[30]Regulated Pivot'!$A:$L,L$6,FALSE)),0)</f>
        <v>234479.435</v>
      </c>
      <c r="M14" s="104">
        <f>IFERROR((VLOOKUP($A14,'[30]Regulated Pivot'!$A:$L,M$6,FALSE)),0)</f>
        <v>232437.59499999997</v>
      </c>
      <c r="N14" s="104">
        <f>IFERROR((VLOOKUP($A14,'[30]Regulated Pivot'!$A:$L,N$6,FALSE)),0)</f>
        <v>236228.20500000005</v>
      </c>
      <c r="O14" s="104">
        <f>IFERROR((VLOOKUP($A14,'[30]Regulated Pivot'!$A:$M,O$6,FALSE)),0)</f>
        <v>234864.08500000005</v>
      </c>
      <c r="P14" s="104">
        <f>IFERROR((VLOOKUP($A14,'[30]Regulated Pivot'!$A:$N,P$6,FALSE)),0)</f>
        <v>237609.68999999997</v>
      </c>
      <c r="Q14" s="103">
        <f t="shared" si="0"/>
        <v>2765852.9299999997</v>
      </c>
      <c r="S14" s="105">
        <f t="shared" si="1"/>
        <v>11166.357752132462</v>
      </c>
      <c r="T14" s="105">
        <f t="shared" si="1"/>
        <v>11339.748620170598</v>
      </c>
      <c r="U14" s="105">
        <f t="shared" si="1"/>
        <v>11264.251881585549</v>
      </c>
      <c r="V14" s="105">
        <f t="shared" si="1"/>
        <v>11483.069744104367</v>
      </c>
      <c r="W14" s="105">
        <f t="shared" si="1"/>
        <v>11407.29804315103</v>
      </c>
      <c r="X14" s="105">
        <f t="shared" si="1"/>
        <v>11610.718263923733</v>
      </c>
      <c r="Y14" s="105">
        <f t="shared" si="1"/>
        <v>11519.520070245857</v>
      </c>
      <c r="Z14" s="105">
        <f t="shared" si="1"/>
        <v>11765.149774209734</v>
      </c>
      <c r="AA14" s="105">
        <f t="shared" si="1"/>
        <v>11662.699197190164</v>
      </c>
      <c r="AB14" s="105">
        <f t="shared" si="1"/>
        <v>11852.895383843455</v>
      </c>
      <c r="AC14" s="105">
        <f t="shared" si="1"/>
        <v>11784.449824385352</v>
      </c>
      <c r="AD14" s="105">
        <f t="shared" si="1"/>
        <v>11922.212242849973</v>
      </c>
      <c r="AE14" s="146">
        <f t="shared" si="2"/>
        <v>11564.864233149356</v>
      </c>
      <c r="AG14" s="156">
        <f t="shared" si="3"/>
        <v>19.983970691179596</v>
      </c>
      <c r="AH14" s="157">
        <f t="shared" si="4"/>
        <v>5.3970691179596741E-2</v>
      </c>
      <c r="AI14" s="156">
        <f t="shared" si="5"/>
        <v>7489.964592735214</v>
      </c>
      <c r="AJ14" s="157">
        <f t="shared" si="6"/>
        <v>2773342.894592735</v>
      </c>
    </row>
    <row r="15" spans="1:36" ht="12.75">
      <c r="A15" s="102" t="s">
        <v>205</v>
      </c>
      <c r="B15" s="102" t="s">
        <v>206</v>
      </c>
      <c r="C15" s="81">
        <f>+VLOOKUP(A15,'[30]2019 UTC Reg svc pricing'!$O:$P,2,FALSE)</f>
        <v>29.54</v>
      </c>
      <c r="D15" s="81"/>
      <c r="E15" s="103">
        <f>IFERROR((VLOOKUP($A15,'[30]Regulated Pivot'!$A:$L,E$6,FALSE)),0)</f>
        <v>25151.57</v>
      </c>
      <c r="F15" s="103">
        <f>IFERROR((VLOOKUP($A15,'[30]Regulated Pivot'!$A:$L,F$6,FALSE)),0)</f>
        <v>26375.635000000002</v>
      </c>
      <c r="G15" s="103">
        <f>IFERROR((VLOOKUP($A15,'[30]Regulated Pivot'!$A:$L,G$6,FALSE)),0)</f>
        <v>25777.404999999999</v>
      </c>
      <c r="H15" s="103">
        <f>IFERROR((VLOOKUP($A15,'[30]Regulated Pivot'!$A:$L,H$6,FALSE)),0)</f>
        <v>26789.185000000001</v>
      </c>
      <c r="I15" s="103">
        <f>IFERROR((VLOOKUP($A15,'[30]Regulated Pivot'!$A:$L,I$6,FALSE)),0)</f>
        <v>26405.145</v>
      </c>
      <c r="J15" s="103">
        <f>IFERROR((VLOOKUP($A15,'[30]Regulated Pivot'!$A:$L,J$6,FALSE)),0)</f>
        <v>27302.43</v>
      </c>
      <c r="K15" s="103">
        <f>IFERROR((VLOOKUP($A15,'[30]Regulated Pivot'!$A:$L,K$6,FALSE)),0)</f>
        <v>27037.93</v>
      </c>
      <c r="L15" s="104">
        <f>IFERROR((VLOOKUP($A15,'[30]Regulated Pivot'!$A:$L,L$6,FALSE)),0)</f>
        <v>28229.274999999998</v>
      </c>
      <c r="M15" s="104">
        <f>IFERROR((VLOOKUP($A15,'[30]Regulated Pivot'!$A:$L,M$6,FALSE)),0)</f>
        <v>27863.664999999997</v>
      </c>
      <c r="N15" s="104">
        <f>IFERROR((VLOOKUP($A15,'[30]Regulated Pivot'!$A:$L,N$6,FALSE)),0)</f>
        <v>28092.624999999996</v>
      </c>
      <c r="O15" s="104">
        <f>IFERROR((VLOOKUP($A15,'[30]Regulated Pivot'!$A:$M,O$6,FALSE)),0)</f>
        <v>27930.094999999998</v>
      </c>
      <c r="P15" s="104">
        <f>IFERROR((VLOOKUP($A15,'[30]Regulated Pivot'!$A:$N,P$6,FALSE)),0)</f>
        <v>28332.640000000003</v>
      </c>
      <c r="Q15" s="103">
        <f t="shared" si="0"/>
        <v>325287.59999999998</v>
      </c>
      <c r="S15" s="105">
        <f t="shared" si="1"/>
        <v>851.44109681787404</v>
      </c>
      <c r="T15" s="105">
        <f t="shared" si="1"/>
        <v>892.87863913337856</v>
      </c>
      <c r="U15" s="105">
        <f t="shared" si="1"/>
        <v>872.62711577521998</v>
      </c>
      <c r="V15" s="105">
        <f t="shared" si="1"/>
        <v>906.87830060934334</v>
      </c>
      <c r="W15" s="105">
        <f t="shared" si="1"/>
        <v>893.87762356127291</v>
      </c>
      <c r="X15" s="105">
        <f t="shared" si="1"/>
        <v>924.25287745429932</v>
      </c>
      <c r="Y15" s="105">
        <f t="shared" si="1"/>
        <v>915.29891672308736</v>
      </c>
      <c r="Z15" s="105">
        <f t="shared" si="1"/>
        <v>955.62880839539605</v>
      </c>
      <c r="AA15" s="105">
        <f t="shared" si="1"/>
        <v>943.25203114421117</v>
      </c>
      <c r="AB15" s="105">
        <f t="shared" si="1"/>
        <v>951.00287745429921</v>
      </c>
      <c r="AC15" s="105">
        <f t="shared" si="1"/>
        <v>945.50084631008792</v>
      </c>
      <c r="AD15" s="105">
        <f t="shared" si="1"/>
        <v>959.12796208530824</v>
      </c>
      <c r="AE15" s="146">
        <f t="shared" si="2"/>
        <v>917.64725795531467</v>
      </c>
      <c r="AG15" s="156">
        <f t="shared" si="3"/>
        <v>29.6199946922953</v>
      </c>
      <c r="AH15" s="157">
        <f t="shared" si="4"/>
        <v>7.9994692295301206E-2</v>
      </c>
      <c r="AI15" s="156">
        <f t="shared" si="5"/>
        <v>880.88292042914759</v>
      </c>
      <c r="AJ15" s="157">
        <f t="shared" si="6"/>
        <v>326168.48292042915</v>
      </c>
    </row>
    <row r="16" spans="1:36" ht="12.75">
      <c r="A16" s="102" t="s">
        <v>207</v>
      </c>
      <c r="B16" s="102" t="s">
        <v>208</v>
      </c>
      <c r="C16" s="81">
        <f>+VLOOKUP(A16,'[30]2019 UTC Reg svc pricing'!$O:$P,2,FALSE)</f>
        <v>36.729999999999997</v>
      </c>
      <c r="D16" s="81"/>
      <c r="E16" s="103">
        <f>IFERROR((VLOOKUP($A16,'[30]Regulated Pivot'!$A:$L,E$6,FALSE)),0)</f>
        <v>5248.9150000000009</v>
      </c>
      <c r="F16" s="103">
        <f>IFERROR((VLOOKUP($A16,'[30]Regulated Pivot'!$A:$L,F$6,FALSE)),0)</f>
        <v>5372.8050000000003</v>
      </c>
      <c r="G16" s="103">
        <f>IFERROR((VLOOKUP($A16,'[30]Regulated Pivot'!$A:$L,G$6,FALSE)),0)</f>
        <v>5399.3149999999996</v>
      </c>
      <c r="H16" s="103">
        <f>IFERROR((VLOOKUP($A16,'[30]Regulated Pivot'!$A:$L,H$6,FALSE)),0)</f>
        <v>5840.085</v>
      </c>
      <c r="I16" s="103">
        <f>IFERROR((VLOOKUP($A16,'[30]Regulated Pivot'!$A:$L,I$6,FALSE)),0)</f>
        <v>5775.7950000000001</v>
      </c>
      <c r="J16" s="103">
        <f>IFERROR((VLOOKUP($A16,'[30]Regulated Pivot'!$A:$L,J$6,FALSE)),0)</f>
        <v>5867.6149999999998</v>
      </c>
      <c r="K16" s="103">
        <f>IFERROR((VLOOKUP($A16,'[30]Regulated Pivot'!$A:$L,K$6,FALSE)),0)</f>
        <v>5693.1350000000002</v>
      </c>
      <c r="L16" s="104">
        <f>IFERROR((VLOOKUP($A16,'[30]Regulated Pivot'!$A:$L,L$6,FALSE)),0)</f>
        <v>6115.5449999999992</v>
      </c>
      <c r="M16" s="104">
        <f>IFERROR((VLOOKUP($A16,'[30]Regulated Pivot'!$A:$L,M$6,FALSE)),0)</f>
        <v>5959.4349999999995</v>
      </c>
      <c r="N16" s="104">
        <f>IFERROR((VLOOKUP($A16,'[30]Regulated Pivot'!$A:$L,N$6,FALSE)),0)</f>
        <v>5987.0050000000001</v>
      </c>
      <c r="O16" s="104">
        <f>IFERROR((VLOOKUP($A16,'[30]Regulated Pivot'!$A:$M,O$6,FALSE)),0)</f>
        <v>5849.2550000000001</v>
      </c>
      <c r="P16" s="104">
        <f>IFERROR((VLOOKUP($A16,'[30]Regulated Pivot'!$A:$N,P$6,FALSE)),0)</f>
        <v>6069.6400000000012</v>
      </c>
      <c r="Q16" s="103">
        <f t="shared" si="0"/>
        <v>69178.544999999998</v>
      </c>
      <c r="S16" s="105">
        <f t="shared" si="1"/>
        <v>142.90539068881029</v>
      </c>
      <c r="T16" s="105">
        <f t="shared" si="1"/>
        <v>146.27838279335694</v>
      </c>
      <c r="U16" s="105">
        <f t="shared" si="1"/>
        <v>147.00013612850532</v>
      </c>
      <c r="V16" s="105">
        <f t="shared" si="1"/>
        <v>159.00040838551595</v>
      </c>
      <c r="W16" s="105">
        <f t="shared" si="1"/>
        <v>157.25006806425267</v>
      </c>
      <c r="X16" s="105">
        <f t="shared" si="1"/>
        <v>159.74993193574736</v>
      </c>
      <c r="Y16" s="105">
        <f t="shared" si="1"/>
        <v>154.9995916144841</v>
      </c>
      <c r="Z16" s="105">
        <f t="shared" si="1"/>
        <v>166.5</v>
      </c>
      <c r="AA16" s="105">
        <f t="shared" si="1"/>
        <v>162.24979580724204</v>
      </c>
      <c r="AB16" s="105">
        <f t="shared" si="1"/>
        <v>163.00040838551595</v>
      </c>
      <c r="AC16" s="105">
        <f t="shared" si="1"/>
        <v>159.25006806425267</v>
      </c>
      <c r="AD16" s="105">
        <f t="shared" si="1"/>
        <v>165.25020419275802</v>
      </c>
      <c r="AE16" s="146">
        <f t="shared" si="2"/>
        <v>156.95286550503678</v>
      </c>
      <c r="AG16" s="156">
        <f t="shared" si="3"/>
        <v>36.829465302911522</v>
      </c>
      <c r="AH16" s="157">
        <f t="shared" si="4"/>
        <v>9.9465302911525555E-2</v>
      </c>
      <c r="AI16" s="156">
        <f t="shared" si="5"/>
        <v>187.33637172348497</v>
      </c>
      <c r="AJ16" s="157">
        <f t="shared" si="6"/>
        <v>69365.881371723488</v>
      </c>
    </row>
    <row r="17" spans="1:36" ht="12.75">
      <c r="A17" s="102" t="s">
        <v>209</v>
      </c>
      <c r="B17" s="102" t="s">
        <v>210</v>
      </c>
      <c r="C17" s="81">
        <f>+VLOOKUP(A17,'[30]2019 UTC Reg svc pricing'!$O:$P,2,FALSE)</f>
        <v>45.8</v>
      </c>
      <c r="D17" s="81"/>
      <c r="E17" s="103">
        <f>IFERROR((VLOOKUP($A17,'[30]Regulated Pivot'!$A:$L,E$6,FALSE)),0)</f>
        <v>1070.1799999999998</v>
      </c>
      <c r="F17" s="103">
        <f>IFERROR((VLOOKUP($A17,'[30]Regulated Pivot'!$A:$L,F$6,FALSE)),0)</f>
        <v>1259.5</v>
      </c>
      <c r="G17" s="103">
        <f>IFERROR((VLOOKUP($A17,'[30]Regulated Pivot'!$A:$L,G$6,FALSE)),0)</f>
        <v>1259.5</v>
      </c>
      <c r="H17" s="103">
        <f>IFERROR((VLOOKUP($A17,'[30]Regulated Pivot'!$A:$L,H$6,FALSE)),0)</f>
        <v>1162.1750000000002</v>
      </c>
      <c r="I17" s="103">
        <f>IFERROR((VLOOKUP($A17,'[30]Regulated Pivot'!$A:$L,I$6,FALSE)),0)</f>
        <v>1162.1750000000002</v>
      </c>
      <c r="J17" s="103">
        <f>IFERROR((VLOOKUP($A17,'[30]Regulated Pivot'!$A:$L,J$6,FALSE)),0)</f>
        <v>1282.4000000000001</v>
      </c>
      <c r="K17" s="103">
        <f>IFERROR((VLOOKUP($A17,'[30]Regulated Pivot'!$A:$L,K$6,FALSE)),0)</f>
        <v>1293.8400000000001</v>
      </c>
      <c r="L17" s="104">
        <f>IFERROR((VLOOKUP($A17,'[30]Regulated Pivot'!$A:$L,L$6,FALSE)),0)</f>
        <v>1270.9499999999998</v>
      </c>
      <c r="M17" s="104">
        <f>IFERROR((VLOOKUP($A17,'[30]Regulated Pivot'!$A:$L,M$6,FALSE)),0)</f>
        <v>1259.5</v>
      </c>
      <c r="N17" s="104">
        <f>IFERROR((VLOOKUP($A17,'[30]Regulated Pivot'!$A:$L,N$6,FALSE)),0)</f>
        <v>1299.575</v>
      </c>
      <c r="O17" s="104">
        <f>IFERROR((VLOOKUP($A17,'[30]Regulated Pivot'!$A:$M,O$6,FALSE)),0)</f>
        <v>1322.4549999999999</v>
      </c>
      <c r="P17" s="104">
        <f>IFERROR((VLOOKUP($A17,'[30]Regulated Pivot'!$A:$N,P$6,FALSE)),0)</f>
        <v>1265.2249999999999</v>
      </c>
      <c r="Q17" s="103">
        <f t="shared" si="0"/>
        <v>14907.475000000002</v>
      </c>
      <c r="S17" s="105">
        <f t="shared" si="1"/>
        <v>23.366375545851525</v>
      </c>
      <c r="T17" s="105">
        <f t="shared" si="1"/>
        <v>27.5</v>
      </c>
      <c r="U17" s="105">
        <f t="shared" si="1"/>
        <v>27.5</v>
      </c>
      <c r="V17" s="105">
        <f t="shared" si="1"/>
        <v>25.375000000000007</v>
      </c>
      <c r="W17" s="105">
        <f t="shared" si="1"/>
        <v>25.375000000000007</v>
      </c>
      <c r="X17" s="105">
        <f t="shared" si="1"/>
        <v>28.000000000000004</v>
      </c>
      <c r="Y17" s="105">
        <f t="shared" si="1"/>
        <v>28.249781659388653</v>
      </c>
      <c r="Z17" s="105">
        <f t="shared" si="1"/>
        <v>27.749999999999996</v>
      </c>
      <c r="AA17" s="105">
        <f t="shared" si="1"/>
        <v>27.5</v>
      </c>
      <c r="AB17" s="105">
        <f t="shared" si="1"/>
        <v>28.375000000000004</v>
      </c>
      <c r="AC17" s="105">
        <f t="shared" si="1"/>
        <v>28.874563318777295</v>
      </c>
      <c r="AD17" s="105">
        <f t="shared" si="1"/>
        <v>27.625</v>
      </c>
      <c r="AE17" s="146">
        <f t="shared" si="2"/>
        <v>27.124226710334792</v>
      </c>
      <c r="AG17" s="156">
        <f t="shared" si="3"/>
        <v>45.924026977221551</v>
      </c>
      <c r="AH17" s="157">
        <f t="shared" si="4"/>
        <v>0.12402697722155409</v>
      </c>
      <c r="AI17" s="156">
        <f t="shared" si="5"/>
        <v>40.369630180259549</v>
      </c>
      <c r="AJ17" s="157">
        <f t="shared" si="6"/>
        <v>14947.844630180261</v>
      </c>
    </row>
    <row r="18" spans="1:36" ht="12.75">
      <c r="A18" s="102" t="s">
        <v>211</v>
      </c>
      <c r="B18" s="102" t="s">
        <v>212</v>
      </c>
      <c r="C18" s="81">
        <f>+VLOOKUP(A18,'[30]2019 UTC Reg svc pricing'!$O:$P,2,FALSE)</f>
        <v>54.970000000000006</v>
      </c>
      <c r="D18" s="81"/>
      <c r="E18" s="103">
        <f>IFERROR((VLOOKUP($A18,'[30]Regulated Pivot'!$A:$L,E$6,FALSE)),0)</f>
        <v>505.625</v>
      </c>
      <c r="F18" s="103">
        <f>IFERROR((VLOOKUP($A18,'[30]Regulated Pivot'!$A:$L,F$6,FALSE)),0)</f>
        <v>494.73</v>
      </c>
      <c r="G18" s="103">
        <f>IFERROR((VLOOKUP($A18,'[30]Regulated Pivot'!$A:$L,G$6,FALSE)),0)</f>
        <v>494.73</v>
      </c>
      <c r="H18" s="103">
        <f>IFERROR((VLOOKUP($A18,'[30]Regulated Pivot'!$A:$L,H$6,FALSE)),0)</f>
        <v>625.28499999999997</v>
      </c>
      <c r="I18" s="103">
        <f>IFERROR((VLOOKUP($A18,'[30]Regulated Pivot'!$A:$L,I$6,FALSE)),0)</f>
        <v>625.28499999999997</v>
      </c>
      <c r="J18" s="103">
        <f>IFERROR((VLOOKUP($A18,'[30]Regulated Pivot'!$A:$L,J$6,FALSE)),0)</f>
        <v>652.77</v>
      </c>
      <c r="K18" s="103">
        <f>IFERROR((VLOOKUP($A18,'[30]Regulated Pivot'!$A:$L,K$6,FALSE)),0)</f>
        <v>626.87</v>
      </c>
      <c r="L18" s="104">
        <f>IFERROR((VLOOKUP($A18,'[30]Regulated Pivot'!$A:$L,L$6,FALSE)),0)</f>
        <v>680.25500000000011</v>
      </c>
      <c r="M18" s="104">
        <f>IFERROR((VLOOKUP($A18,'[30]Regulated Pivot'!$A:$L,M$6,FALSE)),0)</f>
        <v>680.25500000000011</v>
      </c>
      <c r="N18" s="104">
        <f>IFERROR((VLOOKUP($A18,'[30]Regulated Pivot'!$A:$L,N$6,FALSE)),0)</f>
        <v>776.45499999999993</v>
      </c>
      <c r="O18" s="104">
        <f>IFERROR((VLOOKUP($A18,'[30]Regulated Pivot'!$A:$M,O$6,FALSE)),0)</f>
        <v>776.45499999999993</v>
      </c>
      <c r="P18" s="104">
        <f>IFERROR((VLOOKUP($A18,'[30]Regulated Pivot'!$A:$N,P$6,FALSE)),0)</f>
        <v>742.09500000000003</v>
      </c>
      <c r="Q18" s="103">
        <f t="shared" si="0"/>
        <v>7680.8099999999995</v>
      </c>
      <c r="S18" s="105">
        <f t="shared" si="1"/>
        <v>9.1981990176459885</v>
      </c>
      <c r="T18" s="105">
        <f t="shared" si="1"/>
        <v>9</v>
      </c>
      <c r="U18" s="105">
        <f t="shared" si="1"/>
        <v>9</v>
      </c>
      <c r="V18" s="105">
        <f t="shared" si="1"/>
        <v>11.375022739676185</v>
      </c>
      <c r="W18" s="105">
        <f t="shared" si="1"/>
        <v>11.375022739676185</v>
      </c>
      <c r="X18" s="105">
        <f t="shared" si="1"/>
        <v>11.875022739676185</v>
      </c>
      <c r="Y18" s="105">
        <f t="shared" si="1"/>
        <v>11.403856649081316</v>
      </c>
      <c r="Z18" s="105">
        <f t="shared" si="1"/>
        <v>12.375022739676188</v>
      </c>
      <c r="AA18" s="105">
        <f t="shared" si="1"/>
        <v>12.375022739676188</v>
      </c>
      <c r="AB18" s="105">
        <f t="shared" si="1"/>
        <v>14.125068219028558</v>
      </c>
      <c r="AC18" s="105">
        <f t="shared" si="1"/>
        <v>14.125068219028558</v>
      </c>
      <c r="AD18" s="105">
        <f t="shared" si="1"/>
        <v>13.499999999999998</v>
      </c>
      <c r="AE18" s="146">
        <f t="shared" si="2"/>
        <v>11.643942150263777</v>
      </c>
      <c r="AG18" s="156">
        <f t="shared" si="3"/>
        <v>55.118859452791902</v>
      </c>
      <c r="AH18" s="157">
        <f t="shared" si="4"/>
        <v>0.14885945279189627</v>
      </c>
      <c r="AI18" s="156">
        <f t="shared" si="5"/>
        <v>20.799730281945145</v>
      </c>
      <c r="AJ18" s="157">
        <f t="shared" si="6"/>
        <v>7701.6097302819444</v>
      </c>
    </row>
    <row r="19" spans="1:36" ht="12.75">
      <c r="A19" s="102" t="s">
        <v>213</v>
      </c>
      <c r="B19" s="102" t="s">
        <v>214</v>
      </c>
      <c r="C19" s="81">
        <f>+VLOOKUP(A19,'[30]2019 UTC Reg svc pricing'!$O:$P,2,FALSE)</f>
        <v>63.7</v>
      </c>
      <c r="D19" s="81"/>
      <c r="E19" s="103">
        <f>IFERROR((VLOOKUP($A19,'[30]Regulated Pivot'!$A:$L,E$6,FALSE)),0)</f>
        <v>127.4</v>
      </c>
      <c r="F19" s="103">
        <f>IFERROR((VLOOKUP($A19,'[30]Regulated Pivot'!$A:$L,F$6,FALSE)),0)</f>
        <v>127.4</v>
      </c>
      <c r="G19" s="103">
        <f>IFERROR((VLOOKUP($A19,'[30]Regulated Pivot'!$A:$L,G$6,FALSE)),0)</f>
        <v>127.4</v>
      </c>
      <c r="H19" s="103">
        <f>IFERROR((VLOOKUP($A19,'[30]Regulated Pivot'!$A:$L,H$6,FALSE)),0)</f>
        <v>207.02500000000001</v>
      </c>
      <c r="I19" s="103">
        <f>IFERROR((VLOOKUP($A19,'[30]Regulated Pivot'!$A:$L,I$6,FALSE)),0)</f>
        <v>207.02500000000001</v>
      </c>
      <c r="J19" s="103">
        <f>IFERROR((VLOOKUP($A19,'[30]Regulated Pivot'!$A:$L,J$6,FALSE)),0)</f>
        <v>191.1</v>
      </c>
      <c r="K19" s="103">
        <f>IFERROR((VLOOKUP($A19,'[30]Regulated Pivot'!$A:$L,K$6,FALSE)),0)</f>
        <v>191.1</v>
      </c>
      <c r="L19" s="104">
        <f>IFERROR((VLOOKUP($A19,'[30]Regulated Pivot'!$A:$L,L$6,FALSE)),0)</f>
        <v>191.1</v>
      </c>
      <c r="M19" s="104">
        <f>IFERROR((VLOOKUP($A19,'[30]Regulated Pivot'!$A:$L,M$6,FALSE)),0)</f>
        <v>191.1</v>
      </c>
      <c r="N19" s="104">
        <f>IFERROR((VLOOKUP($A19,'[30]Regulated Pivot'!$A:$L,N$6,FALSE)),0)</f>
        <v>191.1</v>
      </c>
      <c r="O19" s="104">
        <f>IFERROR((VLOOKUP($A19,'[30]Regulated Pivot'!$A:$M,O$6,FALSE)),0)</f>
        <v>191.1</v>
      </c>
      <c r="P19" s="104">
        <f>IFERROR((VLOOKUP($A19,'[30]Regulated Pivot'!$A:$N,P$6,FALSE)),0)</f>
        <v>191.1</v>
      </c>
      <c r="Q19" s="103">
        <f t="shared" si="0"/>
        <v>2133.9499999999998</v>
      </c>
      <c r="S19" s="105">
        <f t="shared" si="1"/>
        <v>2</v>
      </c>
      <c r="T19" s="105">
        <f t="shared" si="1"/>
        <v>2</v>
      </c>
      <c r="U19" s="105">
        <f t="shared" si="1"/>
        <v>2</v>
      </c>
      <c r="V19" s="105">
        <f t="shared" si="1"/>
        <v>3.25</v>
      </c>
      <c r="W19" s="105">
        <f t="shared" si="1"/>
        <v>3.25</v>
      </c>
      <c r="X19" s="105">
        <f t="shared" si="1"/>
        <v>2.9999999999999996</v>
      </c>
      <c r="Y19" s="105">
        <f t="shared" si="1"/>
        <v>2.9999999999999996</v>
      </c>
      <c r="Z19" s="105">
        <f t="shared" si="1"/>
        <v>2.9999999999999996</v>
      </c>
      <c r="AA19" s="105">
        <f t="shared" si="1"/>
        <v>2.9999999999999996</v>
      </c>
      <c r="AB19" s="105">
        <f t="shared" si="1"/>
        <v>2.9999999999999996</v>
      </c>
      <c r="AC19" s="105">
        <f t="shared" si="1"/>
        <v>2.9999999999999996</v>
      </c>
      <c r="AD19" s="105">
        <f t="shared" si="1"/>
        <v>2.9999999999999996</v>
      </c>
      <c r="AE19" s="146">
        <f t="shared" si="2"/>
        <v>2.7916666666666665</v>
      </c>
      <c r="AG19" s="156">
        <f t="shared" si="3"/>
        <v>63.872500402816883</v>
      </c>
      <c r="AH19" s="157">
        <f t="shared" si="4"/>
        <v>0.17250040281687973</v>
      </c>
      <c r="AI19" s="156">
        <f t="shared" si="5"/>
        <v>5.7787634943654709</v>
      </c>
      <c r="AJ19" s="157">
        <f t="shared" si="6"/>
        <v>2139.7287634943655</v>
      </c>
    </row>
    <row r="20" spans="1:36" ht="12.75">
      <c r="A20" s="102" t="s">
        <v>215</v>
      </c>
      <c r="B20" s="102" t="s">
        <v>216</v>
      </c>
      <c r="C20" s="81">
        <f>+VLOOKUP(A20,'[30]2019 UTC Reg svc pricing'!$O:$P,2,FALSE)</f>
        <v>69.97</v>
      </c>
      <c r="D20" s="81"/>
      <c r="E20" s="103">
        <f>IFERROR((VLOOKUP($A20,'[30]Regulated Pivot'!$A:$L,E$6,FALSE)),0)</f>
        <v>217.40499999999997</v>
      </c>
      <c r="F20" s="103">
        <f>IFERROR((VLOOKUP($A20,'[30]Regulated Pivot'!$A:$L,F$6,FALSE)),0)</f>
        <v>209.91</v>
      </c>
      <c r="G20" s="103">
        <f>IFERROR((VLOOKUP($A20,'[30]Regulated Pivot'!$A:$L,G$6,FALSE)),0)</f>
        <v>209.91</v>
      </c>
      <c r="H20" s="103">
        <f>IFERROR((VLOOKUP($A20,'[30]Regulated Pivot'!$A:$L,H$6,FALSE)),0)</f>
        <v>139.94</v>
      </c>
      <c r="I20" s="103">
        <f>IFERROR((VLOOKUP($A20,'[30]Regulated Pivot'!$A:$L,I$6,FALSE)),0)</f>
        <v>139.94</v>
      </c>
      <c r="J20" s="103">
        <f>IFERROR((VLOOKUP($A20,'[30]Regulated Pivot'!$A:$L,J$6,FALSE)),0)</f>
        <v>139.94</v>
      </c>
      <c r="K20" s="103">
        <f>IFERROR((VLOOKUP($A20,'[30]Regulated Pivot'!$A:$L,K$6,FALSE)),0)</f>
        <v>139.94</v>
      </c>
      <c r="L20" s="104">
        <f>IFERROR((VLOOKUP($A20,'[30]Regulated Pivot'!$A:$L,L$6,FALSE)),0)</f>
        <v>78.715000000000003</v>
      </c>
      <c r="M20" s="104">
        <f>IFERROR((VLOOKUP($A20,'[30]Regulated Pivot'!$A:$L,M$6,FALSE)),0)</f>
        <v>78.715000000000003</v>
      </c>
      <c r="N20" s="104">
        <f>IFERROR((VLOOKUP($A20,'[30]Regulated Pivot'!$A:$L,N$6,FALSE)),0)</f>
        <v>69.97</v>
      </c>
      <c r="O20" s="104">
        <f>IFERROR((VLOOKUP($A20,'[30]Regulated Pivot'!$A:$M,O$6,FALSE)),0)</f>
        <v>69.97</v>
      </c>
      <c r="P20" s="104">
        <f>IFERROR((VLOOKUP($A20,'[30]Regulated Pivot'!$A:$N,P$6,FALSE)),0)</f>
        <v>69.97</v>
      </c>
      <c r="Q20" s="103">
        <f t="shared" si="0"/>
        <v>1564.325</v>
      </c>
      <c r="S20" s="105">
        <f t="shared" si="1"/>
        <v>3.107117336001143</v>
      </c>
      <c r="T20" s="105">
        <f t="shared" si="1"/>
        <v>3</v>
      </c>
      <c r="U20" s="105">
        <f t="shared" si="1"/>
        <v>3</v>
      </c>
      <c r="V20" s="105">
        <f t="shared" si="1"/>
        <v>2</v>
      </c>
      <c r="W20" s="105">
        <f t="shared" si="1"/>
        <v>2</v>
      </c>
      <c r="X20" s="105">
        <f t="shared" si="1"/>
        <v>2</v>
      </c>
      <c r="Y20" s="105">
        <f t="shared" si="1"/>
        <v>2</v>
      </c>
      <c r="Z20" s="105">
        <f t="shared" si="1"/>
        <v>1.1249821352008005</v>
      </c>
      <c r="AA20" s="105">
        <f t="shared" si="1"/>
        <v>1.1249821352008005</v>
      </c>
      <c r="AB20" s="105">
        <f t="shared" si="1"/>
        <v>1</v>
      </c>
      <c r="AC20" s="105">
        <f t="shared" si="1"/>
        <v>1</v>
      </c>
      <c r="AD20" s="105">
        <f t="shared" si="1"/>
        <v>1</v>
      </c>
      <c r="AE20" s="146">
        <f t="shared" si="2"/>
        <v>1.863090133866895</v>
      </c>
      <c r="AG20" s="156">
        <f t="shared" si="3"/>
        <v>70.15947964183826</v>
      </c>
      <c r="AH20" s="157">
        <f t="shared" si="4"/>
        <v>0.18947964183826116</v>
      </c>
      <c r="AI20" s="156">
        <f t="shared" si="5"/>
        <v>4.2362118153299679</v>
      </c>
      <c r="AJ20" s="157">
        <f t="shared" si="6"/>
        <v>1568.5612118153301</v>
      </c>
    </row>
    <row r="21" spans="1:36" ht="12.75">
      <c r="A21" s="102" t="s">
        <v>217</v>
      </c>
      <c r="B21" s="102" t="s">
        <v>218</v>
      </c>
      <c r="C21" s="81">
        <f>+VLOOKUP(A21,'[30]2019 UTC Reg svc pricing'!$O:$P,2,FALSE)</f>
        <v>82.14</v>
      </c>
      <c r="D21" s="81"/>
      <c r="E21" s="103">
        <f>IFERROR((VLOOKUP($A21,'[30]Regulated Pivot'!$A:$L,E$6,FALSE)),0)</f>
        <v>0</v>
      </c>
      <c r="F21" s="103">
        <f>IFERROR((VLOOKUP($A21,'[30]Regulated Pivot'!$A:$L,F$6,FALSE)),0)</f>
        <v>0</v>
      </c>
      <c r="G21" s="103">
        <f>IFERROR((VLOOKUP($A21,'[30]Regulated Pivot'!$A:$L,G$6,FALSE)),0)</f>
        <v>0</v>
      </c>
      <c r="H21" s="103">
        <f>IFERROR((VLOOKUP($A21,'[30]Regulated Pivot'!$A:$L,H$6,FALSE)),0)</f>
        <v>123.21</v>
      </c>
      <c r="I21" s="103">
        <f>IFERROR((VLOOKUP($A21,'[30]Regulated Pivot'!$A:$L,I$6,FALSE)),0)</f>
        <v>123.21</v>
      </c>
      <c r="J21" s="103">
        <f>IFERROR((VLOOKUP($A21,'[30]Regulated Pivot'!$A:$L,J$6,FALSE)),0)</f>
        <v>82.14</v>
      </c>
      <c r="K21" s="103">
        <f>IFERROR((VLOOKUP($A21,'[30]Regulated Pivot'!$A:$L,K$6,FALSE)),0)</f>
        <v>82.14</v>
      </c>
      <c r="L21" s="104">
        <f>IFERROR((VLOOKUP($A21,'[30]Regulated Pivot'!$A:$L,L$6,FALSE)),0)</f>
        <v>154.01499999999999</v>
      </c>
      <c r="M21" s="104">
        <f>IFERROR((VLOOKUP($A21,'[30]Regulated Pivot'!$A:$L,M$6,FALSE)),0)</f>
        <v>71.875</v>
      </c>
      <c r="N21" s="104">
        <f>IFERROR((VLOOKUP($A21,'[30]Regulated Pivot'!$A:$L,N$6,FALSE)),0)</f>
        <v>82.14</v>
      </c>
      <c r="O21" s="104">
        <f>IFERROR((VLOOKUP($A21,'[30]Regulated Pivot'!$A:$M,O$6,FALSE)),0)</f>
        <v>82.14</v>
      </c>
      <c r="P21" s="104">
        <f>IFERROR((VLOOKUP($A21,'[30]Regulated Pivot'!$A:$N,P$6,FALSE)),0)</f>
        <v>82.14</v>
      </c>
      <c r="Q21" s="103">
        <f t="shared" si="0"/>
        <v>883.00999999999988</v>
      </c>
      <c r="S21" s="105">
        <f t="shared" si="1"/>
        <v>0</v>
      </c>
      <c r="T21" s="105">
        <f t="shared" si="1"/>
        <v>0</v>
      </c>
      <c r="U21" s="105">
        <f t="shared" si="1"/>
        <v>0</v>
      </c>
      <c r="V21" s="105">
        <f t="shared" si="1"/>
        <v>1.5</v>
      </c>
      <c r="W21" s="105">
        <f t="shared" si="1"/>
        <v>1.5</v>
      </c>
      <c r="X21" s="105">
        <f t="shared" si="1"/>
        <v>1</v>
      </c>
      <c r="Y21" s="105">
        <f t="shared" si="1"/>
        <v>1</v>
      </c>
      <c r="Z21" s="105">
        <f t="shared" si="1"/>
        <v>1.8750304358412464</v>
      </c>
      <c r="AA21" s="105">
        <f t="shared" si="1"/>
        <v>0.87503043584124662</v>
      </c>
      <c r="AB21" s="105">
        <f t="shared" si="1"/>
        <v>1</v>
      </c>
      <c r="AC21" s="105">
        <f t="shared" si="1"/>
        <v>1</v>
      </c>
      <c r="AD21" s="105">
        <f t="shared" si="1"/>
        <v>1</v>
      </c>
      <c r="AE21" s="146">
        <f t="shared" si="2"/>
        <v>0.89583840597354103</v>
      </c>
      <c r="AG21" s="156">
        <f t="shared" si="3"/>
        <v>82.362436155217878</v>
      </c>
      <c r="AH21" s="157">
        <f t="shared" si="4"/>
        <v>0.22243615521787774</v>
      </c>
      <c r="AI21" s="156">
        <f t="shared" si="5"/>
        <v>2.3912022086552009</v>
      </c>
      <c r="AJ21" s="157">
        <f t="shared" si="6"/>
        <v>885.40120220865504</v>
      </c>
    </row>
    <row r="22" spans="1:36" ht="12.75">
      <c r="A22" s="106" t="s">
        <v>219</v>
      </c>
      <c r="B22" s="106" t="s">
        <v>220</v>
      </c>
      <c r="C22" s="107">
        <v>12.6</v>
      </c>
      <c r="D22" s="81"/>
      <c r="E22" s="103">
        <f>IFERROR((VLOOKUP($A22,'[30]Regulated Pivot'!$A:$L,E$6,FALSE)),0)</f>
        <v>0</v>
      </c>
      <c r="F22" s="103">
        <f>IFERROR((VLOOKUP($A22,'[30]Regulated Pivot'!$A:$L,F$6,FALSE)),0)</f>
        <v>0</v>
      </c>
      <c r="G22" s="103">
        <f>IFERROR((VLOOKUP($A22,'[30]Regulated Pivot'!$A:$L,G$6,FALSE)),0)</f>
        <v>0</v>
      </c>
      <c r="H22" s="103">
        <f>IFERROR((VLOOKUP($A22,'[30]Regulated Pivot'!$A:$L,H$6,FALSE)),0)</f>
        <v>0</v>
      </c>
      <c r="I22" s="103">
        <f>IFERROR((VLOOKUP($A22,'[30]Regulated Pivot'!$A:$L,I$6,FALSE)),0)</f>
        <v>0</v>
      </c>
      <c r="J22" s="103">
        <f>IFERROR((VLOOKUP($A22,'[30]Regulated Pivot'!$A:$L,J$6,FALSE)),0)</f>
        <v>0</v>
      </c>
      <c r="K22" s="103">
        <f>IFERROR((VLOOKUP($A22,'[30]Regulated Pivot'!$A:$L,K$6,FALSE)),0)</f>
        <v>0</v>
      </c>
      <c r="L22" s="104">
        <f>IFERROR((VLOOKUP($A22,'[30]Regulated Pivot'!$A:$L,L$6,FALSE)),0)</f>
        <v>0</v>
      </c>
      <c r="M22" s="104">
        <f>IFERROR((VLOOKUP($A22,'[30]Regulated Pivot'!$A:$L,M$6,FALSE)),0)</f>
        <v>0</v>
      </c>
      <c r="N22" s="104">
        <f>IFERROR((VLOOKUP($A22,'[30]Regulated Pivot'!$A:$L,N$6,FALSE)),0)</f>
        <v>-12.92</v>
      </c>
      <c r="O22" s="104">
        <f>IFERROR((VLOOKUP($A22,'[30]Regulated Pivot'!$A:$M,O$6,FALSE)),0)</f>
        <v>0</v>
      </c>
      <c r="P22" s="104">
        <f>IFERROR((VLOOKUP($A22,'[30]Regulated Pivot'!$A:$N,P$6,FALSE)),0)</f>
        <v>0</v>
      </c>
      <c r="Q22" s="103">
        <f t="shared" si="0"/>
        <v>-12.92</v>
      </c>
      <c r="S22" s="105">
        <f t="shared" ref="S22:S59" si="7">IFERROR(E22/$C22,0)</f>
        <v>0</v>
      </c>
      <c r="T22" s="105">
        <f t="shared" ref="T22:T59" si="8">IFERROR(F22/$C22,0)</f>
        <v>0</v>
      </c>
      <c r="U22" s="105">
        <f t="shared" ref="U22:U59" si="9">IFERROR(G22/$C22,0)</f>
        <v>0</v>
      </c>
      <c r="V22" s="105">
        <f t="shared" ref="V22:V59" si="10">IFERROR(H22/$C22,0)</f>
        <v>0</v>
      </c>
      <c r="W22" s="105">
        <f t="shared" ref="W22:W59" si="11">IFERROR(I22/$C22,0)</f>
        <v>0</v>
      </c>
      <c r="X22" s="105">
        <f t="shared" ref="X22:X59" si="12">IFERROR(J22/$C22,0)</f>
        <v>0</v>
      </c>
      <c r="Y22" s="105">
        <f t="shared" ref="Y22:Y59" si="13">IFERROR(K22/$C22,0)</f>
        <v>0</v>
      </c>
      <c r="Z22" s="105">
        <f t="shared" ref="Z22:Z59" si="14">IFERROR(L22/$C22,0)</f>
        <v>0</v>
      </c>
      <c r="AA22" s="105">
        <f t="shared" ref="AA22:AA59" si="15">IFERROR(M22/$C22,0)</f>
        <v>0</v>
      </c>
      <c r="AB22" s="105">
        <f t="shared" ref="AB22:AB59" si="16">IFERROR(N22/$C22,0)</f>
        <v>-1.0253968253968255</v>
      </c>
      <c r="AC22" s="105">
        <f t="shared" ref="AC22:AC59" si="17">IFERROR(O22/$C22,0)</f>
        <v>0</v>
      </c>
      <c r="AD22" s="105">
        <f t="shared" ref="AD22:AD59" si="18">IFERROR(P22/$C22,0)</f>
        <v>0</v>
      </c>
      <c r="AE22" s="146">
        <f t="shared" ref="AE22:AE59" si="19">IFERROR(AVERAGE(S22:AD22),0)</f>
        <v>-8.5449735449735456E-2</v>
      </c>
      <c r="AG22" s="156">
        <f t="shared" si="3"/>
        <v>12.634120958798944</v>
      </c>
      <c r="AH22" s="157">
        <f t="shared" si="4"/>
        <v>3.4120958798943946E-2</v>
      </c>
      <c r="AI22" s="156">
        <f t="shared" si="5"/>
        <v>-3.4987522831933002E-2</v>
      </c>
      <c r="AJ22" s="157">
        <f t="shared" si="6"/>
        <v>-12.954987522831933</v>
      </c>
    </row>
    <row r="23" spans="1:36" ht="12.75">
      <c r="A23" s="106" t="s">
        <v>221</v>
      </c>
      <c r="B23" s="106" t="s">
        <v>222</v>
      </c>
      <c r="C23" s="107">
        <v>12.6</v>
      </c>
      <c r="D23" s="81"/>
      <c r="E23" s="103">
        <f>IFERROR((VLOOKUP($A23,'[30]Regulated Pivot'!$A:$L,E$6,FALSE)),0)</f>
        <v>0</v>
      </c>
      <c r="F23" s="103">
        <f>IFERROR((VLOOKUP($A23,'[30]Regulated Pivot'!$A:$L,F$6,FALSE)),0)</f>
        <v>0</v>
      </c>
      <c r="G23" s="103">
        <f>IFERROR((VLOOKUP($A23,'[30]Regulated Pivot'!$A:$L,G$6,FALSE)),0)</f>
        <v>0</v>
      </c>
      <c r="H23" s="103">
        <f>IFERROR((VLOOKUP($A23,'[30]Regulated Pivot'!$A:$L,H$6,FALSE)),0)</f>
        <v>0</v>
      </c>
      <c r="I23" s="103">
        <f>IFERROR((VLOOKUP($A23,'[30]Regulated Pivot'!$A:$L,I$6,FALSE)),0)</f>
        <v>0</v>
      </c>
      <c r="J23" s="103">
        <f>IFERROR((VLOOKUP($A23,'[30]Regulated Pivot'!$A:$L,J$6,FALSE)),0)</f>
        <v>0</v>
      </c>
      <c r="K23" s="103">
        <f>IFERROR((VLOOKUP($A23,'[30]Regulated Pivot'!$A:$L,K$6,FALSE)),0)</f>
        <v>0</v>
      </c>
      <c r="L23" s="104">
        <f>IFERROR((VLOOKUP($A23,'[30]Regulated Pivot'!$A:$L,L$6,FALSE)),0)</f>
        <v>0</v>
      </c>
      <c r="M23" s="104">
        <f>IFERROR((VLOOKUP($A23,'[30]Regulated Pivot'!$A:$L,M$6,FALSE)),0)</f>
        <v>0</v>
      </c>
      <c r="N23" s="104">
        <f>IFERROR((VLOOKUP($A23,'[30]Regulated Pivot'!$A:$L,N$6,FALSE)),0)</f>
        <v>1033.2</v>
      </c>
      <c r="O23" s="104">
        <f>IFERROR((VLOOKUP($A23,'[30]Regulated Pivot'!$A:$M,O$6,FALSE)),0)</f>
        <v>1033.2</v>
      </c>
      <c r="P23" s="104">
        <f>IFERROR((VLOOKUP($A23,'[30]Regulated Pivot'!$A:$N,P$6,FALSE)),0)</f>
        <v>1033.2</v>
      </c>
      <c r="Q23" s="103">
        <f t="shared" si="0"/>
        <v>3099.6000000000004</v>
      </c>
      <c r="S23" s="105">
        <f t="shared" si="7"/>
        <v>0</v>
      </c>
      <c r="T23" s="105">
        <f t="shared" si="8"/>
        <v>0</v>
      </c>
      <c r="U23" s="105">
        <f t="shared" si="9"/>
        <v>0</v>
      </c>
      <c r="V23" s="105">
        <f t="shared" si="10"/>
        <v>0</v>
      </c>
      <c r="W23" s="105">
        <f t="shared" si="11"/>
        <v>0</v>
      </c>
      <c r="X23" s="105">
        <f t="shared" si="12"/>
        <v>0</v>
      </c>
      <c r="Y23" s="105">
        <f t="shared" si="13"/>
        <v>0</v>
      </c>
      <c r="Z23" s="105">
        <f t="shared" si="14"/>
        <v>0</v>
      </c>
      <c r="AA23" s="105">
        <f t="shared" si="15"/>
        <v>0</v>
      </c>
      <c r="AB23" s="105">
        <f t="shared" si="16"/>
        <v>82</v>
      </c>
      <c r="AC23" s="105">
        <f t="shared" si="17"/>
        <v>82</v>
      </c>
      <c r="AD23" s="105">
        <f t="shared" si="18"/>
        <v>82</v>
      </c>
      <c r="AE23" s="146">
        <f t="shared" si="19"/>
        <v>20.5</v>
      </c>
      <c r="AG23" s="156">
        <f t="shared" si="3"/>
        <v>12.634120958798944</v>
      </c>
      <c r="AH23" s="157">
        <f t="shared" si="4"/>
        <v>3.4120958798943946E-2</v>
      </c>
      <c r="AI23" s="156">
        <f t="shared" si="5"/>
        <v>8.3937558645402106</v>
      </c>
      <c r="AJ23" s="157">
        <f t="shared" si="6"/>
        <v>3107.9937558645406</v>
      </c>
    </row>
    <row r="24" spans="1:36" ht="12.75">
      <c r="A24" s="102" t="s">
        <v>223</v>
      </c>
      <c r="B24" s="102" t="s">
        <v>224</v>
      </c>
      <c r="C24" s="81">
        <f>+VLOOKUP(A24,'[30]2019 UTC Reg svc pricing'!$O:$P,2,FALSE)</f>
        <v>18.440000000000001</v>
      </c>
      <c r="D24" s="81"/>
      <c r="E24" s="103">
        <f>IFERROR((VLOOKUP($A24,'[30]Regulated Pivot'!$A:$L,E$6,FALSE)),0)</f>
        <v>0</v>
      </c>
      <c r="F24" s="103">
        <f>IFERROR((VLOOKUP($A24,'[30]Regulated Pivot'!$A:$L,F$6,FALSE)),0)</f>
        <v>0</v>
      </c>
      <c r="G24" s="103">
        <f>IFERROR((VLOOKUP($A24,'[30]Regulated Pivot'!$A:$L,G$6,FALSE)),0)</f>
        <v>0</v>
      </c>
      <c r="H24" s="103">
        <f>IFERROR((VLOOKUP($A24,'[30]Regulated Pivot'!$A:$L,H$6,FALSE)),0)</f>
        <v>0</v>
      </c>
      <c r="I24" s="103">
        <f>IFERROR((VLOOKUP($A24,'[30]Regulated Pivot'!$A:$L,I$6,FALSE)),0)</f>
        <v>0</v>
      </c>
      <c r="J24" s="103">
        <f>IFERROR((VLOOKUP($A24,'[30]Regulated Pivot'!$A:$L,J$6,FALSE)),0)</f>
        <v>0</v>
      </c>
      <c r="K24" s="103">
        <f>IFERROR((VLOOKUP($A24,'[30]Regulated Pivot'!$A:$L,K$6,FALSE)),0)</f>
        <v>0</v>
      </c>
      <c r="L24" s="104">
        <f>IFERROR((VLOOKUP($A24,'[30]Regulated Pivot'!$A:$L,L$6,FALSE)),0)</f>
        <v>0</v>
      </c>
      <c r="M24" s="104">
        <f>IFERROR((VLOOKUP($A24,'[30]Regulated Pivot'!$A:$L,M$6,FALSE)),0)</f>
        <v>0</v>
      </c>
      <c r="N24" s="104">
        <f>IFERROR((VLOOKUP($A24,'[30]Regulated Pivot'!$A:$L,N$6,FALSE)),0)</f>
        <v>0</v>
      </c>
      <c r="O24" s="104">
        <f>IFERROR((VLOOKUP($A24,'[30]Regulated Pivot'!$A:$M,O$6,FALSE)),0)</f>
        <v>0</v>
      </c>
      <c r="P24" s="104">
        <f>IFERROR((VLOOKUP($A24,'[30]Regulated Pivot'!$A:$N,P$6,FALSE)),0)</f>
        <v>0</v>
      </c>
      <c r="Q24" s="103">
        <f t="shared" si="0"/>
        <v>0</v>
      </c>
      <c r="S24" s="105">
        <f t="shared" si="7"/>
        <v>0</v>
      </c>
      <c r="T24" s="105">
        <f t="shared" si="8"/>
        <v>0</v>
      </c>
      <c r="U24" s="105">
        <f t="shared" si="9"/>
        <v>0</v>
      </c>
      <c r="V24" s="105">
        <f t="shared" si="10"/>
        <v>0</v>
      </c>
      <c r="W24" s="105">
        <f t="shared" si="11"/>
        <v>0</v>
      </c>
      <c r="X24" s="105">
        <f t="shared" si="12"/>
        <v>0</v>
      </c>
      <c r="Y24" s="105">
        <f t="shared" si="13"/>
        <v>0</v>
      </c>
      <c r="Z24" s="105">
        <f t="shared" si="14"/>
        <v>0</v>
      </c>
      <c r="AA24" s="105">
        <f t="shared" si="15"/>
        <v>0</v>
      </c>
      <c r="AB24" s="105">
        <f t="shared" si="16"/>
        <v>0</v>
      </c>
      <c r="AC24" s="105">
        <f t="shared" si="17"/>
        <v>0</v>
      </c>
      <c r="AD24" s="105">
        <f t="shared" si="18"/>
        <v>0</v>
      </c>
      <c r="AE24" s="146">
        <f t="shared" si="19"/>
        <v>0</v>
      </c>
      <c r="AG24" s="156">
        <f t="shared" si="3"/>
        <v>18.489935752400996</v>
      </c>
      <c r="AH24" s="157">
        <f t="shared" si="4"/>
        <v>4.993575240099446E-2</v>
      </c>
      <c r="AI24" s="156">
        <f t="shared" si="5"/>
        <v>0</v>
      </c>
      <c r="AJ24" s="157">
        <f t="shared" si="6"/>
        <v>0</v>
      </c>
    </row>
    <row r="25" spans="1:36" ht="12.75">
      <c r="A25" s="102" t="s">
        <v>225</v>
      </c>
      <c r="B25" s="102" t="s">
        <v>226</v>
      </c>
      <c r="C25" s="81">
        <f>+VLOOKUP(A25,'[30]2019 UTC Reg svc pricing'!$O:$P,2,FALSE)</f>
        <v>9.98</v>
      </c>
      <c r="D25" s="81"/>
      <c r="E25" s="103">
        <f>IFERROR((VLOOKUP($A25,'[30]Regulated Pivot'!$A:$L,E$6,FALSE)),0)</f>
        <v>0</v>
      </c>
      <c r="F25" s="103">
        <f>IFERROR((VLOOKUP($A25,'[30]Regulated Pivot'!$A:$L,F$6,FALSE)),0)</f>
        <v>0</v>
      </c>
      <c r="G25" s="103">
        <f>IFERROR((VLOOKUP($A25,'[30]Regulated Pivot'!$A:$L,G$6,FALSE)),0)</f>
        <v>0</v>
      </c>
      <c r="H25" s="103">
        <f>IFERROR((VLOOKUP($A25,'[30]Regulated Pivot'!$A:$L,H$6,FALSE)),0)</f>
        <v>0</v>
      </c>
      <c r="I25" s="103">
        <f>IFERROR((VLOOKUP($A25,'[30]Regulated Pivot'!$A:$L,I$6,FALSE)),0)</f>
        <v>0</v>
      </c>
      <c r="J25" s="103">
        <f>IFERROR((VLOOKUP($A25,'[30]Regulated Pivot'!$A:$L,J$6,FALSE)),0)</f>
        <v>0</v>
      </c>
      <c r="K25" s="103">
        <f>IFERROR((VLOOKUP($A25,'[30]Regulated Pivot'!$A:$L,K$6,FALSE)),0)</f>
        <v>0</v>
      </c>
      <c r="L25" s="104">
        <f>IFERROR((VLOOKUP($A25,'[30]Regulated Pivot'!$A:$L,L$6,FALSE)),0)</f>
        <v>0</v>
      </c>
      <c r="M25" s="104">
        <f>IFERROR((VLOOKUP($A25,'[30]Regulated Pivot'!$A:$L,M$6,FALSE)),0)</f>
        <v>0</v>
      </c>
      <c r="N25" s="104">
        <f>IFERROR((VLOOKUP($A25,'[30]Regulated Pivot'!$A:$L,N$6,FALSE)),0)</f>
        <v>0</v>
      </c>
      <c r="O25" s="104">
        <f>IFERROR((VLOOKUP($A25,'[30]Regulated Pivot'!$A:$M,O$6,FALSE)),0)</f>
        <v>0</v>
      </c>
      <c r="P25" s="104">
        <f>IFERROR((VLOOKUP($A25,'[30]Regulated Pivot'!$A:$N,P$6,FALSE)),0)</f>
        <v>0</v>
      </c>
      <c r="Q25" s="103">
        <f t="shared" si="0"/>
        <v>0</v>
      </c>
      <c r="S25" s="105">
        <f t="shared" si="7"/>
        <v>0</v>
      </c>
      <c r="T25" s="105">
        <f t="shared" si="8"/>
        <v>0</v>
      </c>
      <c r="U25" s="105">
        <f t="shared" si="9"/>
        <v>0</v>
      </c>
      <c r="V25" s="105">
        <f t="shared" si="10"/>
        <v>0</v>
      </c>
      <c r="W25" s="105">
        <f t="shared" si="11"/>
        <v>0</v>
      </c>
      <c r="X25" s="105">
        <f t="shared" si="12"/>
        <v>0</v>
      </c>
      <c r="Y25" s="105">
        <f t="shared" si="13"/>
        <v>0</v>
      </c>
      <c r="Z25" s="105">
        <f t="shared" si="14"/>
        <v>0</v>
      </c>
      <c r="AA25" s="105">
        <f t="shared" si="15"/>
        <v>0</v>
      </c>
      <c r="AB25" s="105">
        <f t="shared" si="16"/>
        <v>0</v>
      </c>
      <c r="AC25" s="105">
        <f t="shared" si="17"/>
        <v>0</v>
      </c>
      <c r="AD25" s="105">
        <f t="shared" si="18"/>
        <v>0</v>
      </c>
      <c r="AE25" s="146">
        <f t="shared" si="19"/>
        <v>0</v>
      </c>
      <c r="AG25" s="156">
        <f t="shared" si="3"/>
        <v>10.007025965778846</v>
      </c>
      <c r="AH25" s="157">
        <f t="shared" si="4"/>
        <v>2.7025965778845418E-2</v>
      </c>
      <c r="AI25" s="156">
        <f t="shared" si="5"/>
        <v>0</v>
      </c>
      <c r="AJ25" s="157">
        <f t="shared" si="6"/>
        <v>0</v>
      </c>
    </row>
    <row r="26" spans="1:36" ht="12.75">
      <c r="A26" s="102" t="s">
        <v>227</v>
      </c>
      <c r="B26" s="102" t="s">
        <v>228</v>
      </c>
      <c r="C26" s="81">
        <f>+VLOOKUP(A26,'[30]2019 UTC Reg svc pricing'!$O:$P,2,FALSE)</f>
        <v>27.36</v>
      </c>
      <c r="D26" s="81"/>
      <c r="E26" s="103">
        <f>IFERROR((VLOOKUP($A26,'[30]Regulated Pivot'!$A:$L,E$6,FALSE)),0)</f>
        <v>0</v>
      </c>
      <c r="F26" s="103">
        <f>IFERROR((VLOOKUP($A26,'[30]Regulated Pivot'!$A:$L,F$6,FALSE)),0)</f>
        <v>0</v>
      </c>
      <c r="G26" s="103">
        <f>IFERROR((VLOOKUP($A26,'[30]Regulated Pivot'!$A:$L,G$6,FALSE)),0)</f>
        <v>0</v>
      </c>
      <c r="H26" s="103">
        <f>IFERROR((VLOOKUP($A26,'[30]Regulated Pivot'!$A:$L,H$6,FALSE)),0)</f>
        <v>0</v>
      </c>
      <c r="I26" s="103">
        <f>IFERROR((VLOOKUP($A26,'[30]Regulated Pivot'!$A:$L,I$6,FALSE)),0)</f>
        <v>14.42</v>
      </c>
      <c r="J26" s="103">
        <f>IFERROR((VLOOKUP($A26,'[30]Regulated Pivot'!$A:$L,J$6,FALSE)),0)</f>
        <v>-14.42</v>
      </c>
      <c r="K26" s="103">
        <f>IFERROR((VLOOKUP($A26,'[30]Regulated Pivot'!$A:$L,K$6,FALSE)),0)</f>
        <v>0</v>
      </c>
      <c r="L26" s="104">
        <f>IFERROR((VLOOKUP($A26,'[30]Regulated Pivot'!$A:$L,L$6,FALSE)),0)</f>
        <v>0</v>
      </c>
      <c r="M26" s="104">
        <f>IFERROR((VLOOKUP($A26,'[30]Regulated Pivot'!$A:$L,M$6,FALSE)),0)</f>
        <v>0</v>
      </c>
      <c r="N26" s="104">
        <f>IFERROR((VLOOKUP($A26,'[30]Regulated Pivot'!$A:$L,N$6,FALSE)),0)</f>
        <v>0</v>
      </c>
      <c r="O26" s="104">
        <f>IFERROR((VLOOKUP($A26,'[30]Regulated Pivot'!$A:$M,O$6,FALSE)),0)</f>
        <v>0</v>
      </c>
      <c r="P26" s="104">
        <f>IFERROR((VLOOKUP($A26,'[30]Regulated Pivot'!$A:$N,P$6,FALSE)),0)</f>
        <v>-19.22</v>
      </c>
      <c r="Q26" s="103">
        <f t="shared" si="0"/>
        <v>-19.22</v>
      </c>
      <c r="S26" s="105">
        <f t="shared" si="7"/>
        <v>0</v>
      </c>
      <c r="T26" s="105">
        <f t="shared" si="8"/>
        <v>0</v>
      </c>
      <c r="U26" s="105">
        <f t="shared" si="9"/>
        <v>0</v>
      </c>
      <c r="V26" s="105">
        <f t="shared" si="10"/>
        <v>0</v>
      </c>
      <c r="W26" s="105">
        <f t="shared" si="11"/>
        <v>0.52704678362573099</v>
      </c>
      <c r="X26" s="105">
        <f t="shared" si="12"/>
        <v>-0.52704678362573099</v>
      </c>
      <c r="Y26" s="105">
        <f t="shared" si="13"/>
        <v>0</v>
      </c>
      <c r="Z26" s="105">
        <f t="shared" si="14"/>
        <v>0</v>
      </c>
      <c r="AA26" s="105">
        <f t="shared" si="15"/>
        <v>0</v>
      </c>
      <c r="AB26" s="105">
        <f t="shared" si="16"/>
        <v>0</v>
      </c>
      <c r="AC26" s="105">
        <f t="shared" si="17"/>
        <v>0</v>
      </c>
      <c r="AD26" s="105">
        <f t="shared" si="18"/>
        <v>-0.70248538011695905</v>
      </c>
      <c r="AE26" s="146">
        <f t="shared" si="19"/>
        <v>-5.8540448343079921E-2</v>
      </c>
      <c r="AG26" s="156">
        <f t="shared" si="3"/>
        <v>27.434091224820563</v>
      </c>
      <c r="AH26" s="157">
        <f t="shared" si="4"/>
        <v>7.4091224820563184E-2</v>
      </c>
      <c r="AI26" s="156">
        <f t="shared" si="5"/>
        <v>-5.2048002231404399E-2</v>
      </c>
      <c r="AJ26" s="157">
        <f t="shared" si="6"/>
        <v>-19.272048002231404</v>
      </c>
    </row>
    <row r="27" spans="1:36" ht="12.75">
      <c r="A27" s="102" t="s">
        <v>229</v>
      </c>
      <c r="B27" s="102" t="s">
        <v>230</v>
      </c>
      <c r="C27" s="81">
        <f>+VLOOKUP(A27,'[30]2019 UTC Reg svc pricing'!$O:$P,2,FALSE)</f>
        <v>39.86</v>
      </c>
      <c r="D27" s="81"/>
      <c r="E27" s="103">
        <f>IFERROR((VLOOKUP($A27,'[30]Regulated Pivot'!$A:$L,E$6,FALSE)),0)</f>
        <v>19.82</v>
      </c>
      <c r="F27" s="103">
        <f>IFERROR((VLOOKUP($A27,'[30]Regulated Pivot'!$A:$L,F$6,FALSE)),0)</f>
        <v>19.93</v>
      </c>
      <c r="G27" s="103">
        <f>IFERROR((VLOOKUP($A27,'[30]Regulated Pivot'!$A:$L,G$6,FALSE)),0)</f>
        <v>19.93</v>
      </c>
      <c r="H27" s="103">
        <f>IFERROR((VLOOKUP($A27,'[30]Regulated Pivot'!$A:$L,H$6,FALSE)),0)</f>
        <v>19.93</v>
      </c>
      <c r="I27" s="103">
        <f>IFERROR((VLOOKUP($A27,'[30]Regulated Pivot'!$A:$L,I$6,FALSE)),0)</f>
        <v>19.93</v>
      </c>
      <c r="J27" s="103">
        <f>IFERROR((VLOOKUP($A27,'[30]Regulated Pivot'!$A:$L,J$6,FALSE)),0)</f>
        <v>19.93</v>
      </c>
      <c r="K27" s="103">
        <f>IFERROR((VLOOKUP($A27,'[30]Regulated Pivot'!$A:$L,K$6,FALSE)),0)</f>
        <v>19.93</v>
      </c>
      <c r="L27" s="104">
        <f>IFERROR((VLOOKUP($A27,'[30]Regulated Pivot'!$A:$L,L$6,FALSE)),0)</f>
        <v>19.93</v>
      </c>
      <c r="M27" s="104">
        <f>IFERROR((VLOOKUP($A27,'[30]Regulated Pivot'!$A:$L,M$6,FALSE)),0)</f>
        <v>19.93</v>
      </c>
      <c r="N27" s="104">
        <f>IFERROR((VLOOKUP($A27,'[30]Regulated Pivot'!$A:$L,N$6,FALSE)),0)</f>
        <v>19.93</v>
      </c>
      <c r="O27" s="104">
        <f>IFERROR((VLOOKUP($A27,'[30]Regulated Pivot'!$A:$M,O$6,FALSE)),0)</f>
        <v>19.93</v>
      </c>
      <c r="P27" s="104">
        <f>IFERROR((VLOOKUP($A27,'[30]Regulated Pivot'!$A:$N,P$6,FALSE)),0)</f>
        <v>19.93</v>
      </c>
      <c r="Q27" s="103">
        <f t="shared" si="0"/>
        <v>239.05000000000004</v>
      </c>
      <c r="S27" s="105">
        <f t="shared" si="7"/>
        <v>0.49724034119417965</v>
      </c>
      <c r="T27" s="105">
        <f t="shared" si="8"/>
        <v>0.5</v>
      </c>
      <c r="U27" s="105">
        <f t="shared" si="9"/>
        <v>0.5</v>
      </c>
      <c r="V27" s="105">
        <f t="shared" si="10"/>
        <v>0.5</v>
      </c>
      <c r="W27" s="105">
        <f t="shared" si="11"/>
        <v>0.5</v>
      </c>
      <c r="X27" s="105">
        <f t="shared" si="12"/>
        <v>0.5</v>
      </c>
      <c r="Y27" s="105">
        <f t="shared" si="13"/>
        <v>0.5</v>
      </c>
      <c r="Z27" s="105">
        <f t="shared" si="14"/>
        <v>0.5</v>
      </c>
      <c r="AA27" s="105">
        <f t="shared" si="15"/>
        <v>0.5</v>
      </c>
      <c r="AB27" s="105">
        <f t="shared" si="16"/>
        <v>0.5</v>
      </c>
      <c r="AC27" s="105">
        <f t="shared" si="17"/>
        <v>0.5</v>
      </c>
      <c r="AD27" s="105">
        <f t="shared" si="18"/>
        <v>0.5</v>
      </c>
      <c r="AE27" s="146">
        <f t="shared" si="19"/>
        <v>0.49977002843284835</v>
      </c>
      <c r="AG27" s="156">
        <f t="shared" si="3"/>
        <v>39.967941382359193</v>
      </c>
      <c r="AH27" s="157">
        <f t="shared" si="4"/>
        <v>0.10794138235919348</v>
      </c>
      <c r="AI27" s="156">
        <f t="shared" si="5"/>
        <v>0.64735041276882099</v>
      </c>
      <c r="AJ27" s="157">
        <f t="shared" si="6"/>
        <v>239.69735041276886</v>
      </c>
    </row>
    <row r="28" spans="1:36" ht="12.75">
      <c r="A28" s="102" t="s">
        <v>231</v>
      </c>
      <c r="B28" s="102" t="s">
        <v>232</v>
      </c>
      <c r="C28" s="81">
        <f>+VLOOKUP(A28,'[30]2019 UTC Reg svc pricing'!$O:$P,2,FALSE)</f>
        <v>59.08</v>
      </c>
      <c r="D28" s="81"/>
      <c r="E28" s="103">
        <f>IFERROR((VLOOKUP($A28,'[30]Regulated Pivot'!$A:$L,E$6,FALSE)),0)</f>
        <v>0</v>
      </c>
      <c r="F28" s="103">
        <f>IFERROR((VLOOKUP($A28,'[30]Regulated Pivot'!$A:$L,F$6,FALSE)),0)</f>
        <v>0</v>
      </c>
      <c r="G28" s="103">
        <f>IFERROR((VLOOKUP($A28,'[30]Regulated Pivot'!$A:$L,G$6,FALSE)),0)</f>
        <v>0</v>
      </c>
      <c r="H28" s="103">
        <f>IFERROR((VLOOKUP($A28,'[30]Regulated Pivot'!$A:$L,H$6,FALSE)),0)</f>
        <v>0</v>
      </c>
      <c r="I28" s="103">
        <f>IFERROR((VLOOKUP($A28,'[30]Regulated Pivot'!$A:$L,I$6,FALSE)),0)</f>
        <v>0</v>
      </c>
      <c r="J28" s="103">
        <f>IFERROR((VLOOKUP($A28,'[30]Regulated Pivot'!$A:$L,J$6,FALSE)),0)</f>
        <v>0</v>
      </c>
      <c r="K28" s="103">
        <f>IFERROR((VLOOKUP($A28,'[30]Regulated Pivot'!$A:$L,K$6,FALSE)),0)</f>
        <v>0</v>
      </c>
      <c r="L28" s="104">
        <f>IFERROR((VLOOKUP($A28,'[30]Regulated Pivot'!$A:$L,L$6,FALSE)),0)</f>
        <v>0</v>
      </c>
      <c r="M28" s="104">
        <f>IFERROR((VLOOKUP($A28,'[30]Regulated Pivot'!$A:$L,M$6,FALSE)),0)</f>
        <v>0</v>
      </c>
      <c r="N28" s="104">
        <f>IFERROR((VLOOKUP($A28,'[30]Regulated Pivot'!$A:$L,N$6,FALSE)),0)</f>
        <v>0</v>
      </c>
      <c r="O28" s="104">
        <f>IFERROR((VLOOKUP($A28,'[30]Regulated Pivot'!$A:$M,O$6,FALSE)),0)</f>
        <v>0</v>
      </c>
      <c r="P28" s="104">
        <f>IFERROR((VLOOKUP($A28,'[30]Regulated Pivot'!$A:$N,P$6,FALSE)),0)</f>
        <v>0</v>
      </c>
      <c r="Q28" s="103">
        <f t="shared" si="0"/>
        <v>0</v>
      </c>
      <c r="S28" s="105">
        <f t="shared" si="7"/>
        <v>0</v>
      </c>
      <c r="T28" s="105">
        <f t="shared" si="8"/>
        <v>0</v>
      </c>
      <c r="U28" s="105">
        <f t="shared" si="9"/>
        <v>0</v>
      </c>
      <c r="V28" s="105">
        <f t="shared" si="10"/>
        <v>0</v>
      </c>
      <c r="W28" s="105">
        <f t="shared" si="11"/>
        <v>0</v>
      </c>
      <c r="X28" s="105">
        <f t="shared" si="12"/>
        <v>0</v>
      </c>
      <c r="Y28" s="105">
        <f t="shared" si="13"/>
        <v>0</v>
      </c>
      <c r="Z28" s="105">
        <f t="shared" si="14"/>
        <v>0</v>
      </c>
      <c r="AA28" s="105">
        <f t="shared" si="15"/>
        <v>0</v>
      </c>
      <c r="AB28" s="105">
        <f t="shared" si="16"/>
        <v>0</v>
      </c>
      <c r="AC28" s="105">
        <f t="shared" si="17"/>
        <v>0</v>
      </c>
      <c r="AD28" s="105">
        <f t="shared" si="18"/>
        <v>0</v>
      </c>
      <c r="AE28" s="146">
        <f t="shared" si="19"/>
        <v>0</v>
      </c>
      <c r="AG28" s="156">
        <f t="shared" si="3"/>
        <v>59.239989384590601</v>
      </c>
      <c r="AH28" s="157">
        <f t="shared" si="4"/>
        <v>0.15998938459060241</v>
      </c>
      <c r="AI28" s="156">
        <f t="shared" si="5"/>
        <v>0</v>
      </c>
      <c r="AJ28" s="157">
        <f t="shared" si="6"/>
        <v>0</v>
      </c>
    </row>
    <row r="29" spans="1:36" s="80" customFormat="1" ht="12.75">
      <c r="A29" s="102" t="s">
        <v>233</v>
      </c>
      <c r="B29" s="102" t="s">
        <v>234</v>
      </c>
      <c r="C29" s="81">
        <f>+VLOOKUP(A29,'[30]2019 UTC Reg svc pricing'!$O:$P,2,FALSE)</f>
        <v>3.75</v>
      </c>
      <c r="D29" s="81"/>
      <c r="E29" s="103">
        <f>IFERROR((VLOOKUP($A29,'[30]Regulated Pivot'!$A:$L,E$6,FALSE)),0)</f>
        <v>57089.67</v>
      </c>
      <c r="F29" s="103">
        <f>IFERROR((VLOOKUP($A29,'[30]Regulated Pivot'!$A:$L,F$6,FALSE)),0)</f>
        <v>30553.72</v>
      </c>
      <c r="G29" s="103">
        <f>IFERROR((VLOOKUP($A29,'[30]Regulated Pivot'!$A:$L,G$6,FALSE)),0)</f>
        <v>35711.94</v>
      </c>
      <c r="H29" s="103">
        <f>IFERROR((VLOOKUP($A29,'[30]Regulated Pivot'!$A:$L,H$6,FALSE)),0)</f>
        <v>42334.14</v>
      </c>
      <c r="I29" s="103">
        <f>IFERROR((VLOOKUP($A29,'[30]Regulated Pivot'!$A:$L,I$6,FALSE)),0)</f>
        <v>43474.289999999994</v>
      </c>
      <c r="J29" s="103">
        <f>IFERROR((VLOOKUP($A29,'[30]Regulated Pivot'!$A:$L,J$6,FALSE)),0)</f>
        <v>47144.479999999996</v>
      </c>
      <c r="K29" s="103">
        <f>IFERROR((VLOOKUP($A29,'[30]Regulated Pivot'!$A:$L,K$6,FALSE)),0)</f>
        <v>62404.35</v>
      </c>
      <c r="L29" s="104">
        <f>IFERROR((VLOOKUP($A29,'[30]Regulated Pivot'!$A:$L,L$6,FALSE)),0)</f>
        <v>51570</v>
      </c>
      <c r="M29" s="104">
        <f>IFERROR((VLOOKUP($A29,'[30]Regulated Pivot'!$A:$L,M$6,FALSE)),0)</f>
        <v>46241.29</v>
      </c>
      <c r="N29" s="104">
        <f>IFERROR((VLOOKUP($A29,'[30]Regulated Pivot'!$A:$L,N$6,FALSE)),0)</f>
        <v>42765</v>
      </c>
      <c r="O29" s="104">
        <f>IFERROR((VLOOKUP($A29,'[30]Regulated Pivot'!$A:$M,O$6,FALSE)),0)</f>
        <v>38041.880000000005</v>
      </c>
      <c r="P29" s="104">
        <f>IFERROR((VLOOKUP($A29,'[30]Regulated Pivot'!$A:$N,P$6,FALSE)),0)</f>
        <v>72267.510000000009</v>
      </c>
      <c r="Q29" s="103">
        <f t="shared" si="0"/>
        <v>569598.27</v>
      </c>
      <c r="S29" s="105">
        <f t="shared" si="7"/>
        <v>15223.912</v>
      </c>
      <c r="T29" s="105">
        <f t="shared" si="8"/>
        <v>8147.6586666666672</v>
      </c>
      <c r="U29" s="105">
        <f t="shared" si="9"/>
        <v>9523.1840000000011</v>
      </c>
      <c r="V29" s="105">
        <f t="shared" si="10"/>
        <v>11289.103999999999</v>
      </c>
      <c r="W29" s="105">
        <f t="shared" si="11"/>
        <v>11593.143999999998</v>
      </c>
      <c r="X29" s="105">
        <f t="shared" si="12"/>
        <v>12571.861333333332</v>
      </c>
      <c r="Y29" s="105">
        <f t="shared" si="13"/>
        <v>16641.16</v>
      </c>
      <c r="Z29" s="105">
        <f t="shared" si="14"/>
        <v>13752</v>
      </c>
      <c r="AA29" s="105">
        <f t="shared" si="15"/>
        <v>12331.010666666667</v>
      </c>
      <c r="AB29" s="105">
        <f t="shared" si="16"/>
        <v>11404</v>
      </c>
      <c r="AC29" s="105">
        <f t="shared" si="17"/>
        <v>10144.501333333335</v>
      </c>
      <c r="AD29" s="105">
        <f t="shared" si="18"/>
        <v>19271.336000000003</v>
      </c>
      <c r="AE29" s="146">
        <f t="shared" si="19"/>
        <v>12657.739333333337</v>
      </c>
      <c r="AF29" s="146"/>
      <c r="AG29" s="156">
        <f t="shared" si="3"/>
        <v>3.7601550472615903</v>
      </c>
      <c r="AH29" s="157">
        <f t="shared" si="4"/>
        <v>1.0155047261590333E-2</v>
      </c>
      <c r="AI29" s="156">
        <f t="shared" si="5"/>
        <v>1542.4792938586916</v>
      </c>
      <c r="AJ29" s="157">
        <f t="shared" si="6"/>
        <v>571140.74929385877</v>
      </c>
    </row>
    <row r="30" spans="1:36" s="80" customFormat="1" ht="12.75">
      <c r="A30" s="102" t="s">
        <v>235</v>
      </c>
      <c r="B30" s="102" t="s">
        <v>236</v>
      </c>
      <c r="C30" s="81">
        <f>+VLOOKUP(A30,'[30]2019 UTC Reg svc pricing'!$O:$P,2,FALSE)</f>
        <v>3.75</v>
      </c>
      <c r="D30" s="81"/>
      <c r="E30" s="103">
        <f>IFERROR((VLOOKUP($A30,'[30]Regulated Pivot'!$A:$L,E$6,FALSE)),0)</f>
        <v>0</v>
      </c>
      <c r="F30" s="103">
        <f>IFERROR((VLOOKUP($A30,'[30]Regulated Pivot'!$A:$L,F$6,FALSE)),0)</f>
        <v>0</v>
      </c>
      <c r="G30" s="103">
        <f>IFERROR((VLOOKUP($A30,'[30]Regulated Pivot'!$A:$L,G$6,FALSE)),0)</f>
        <v>0</v>
      </c>
      <c r="H30" s="103">
        <f>IFERROR((VLOOKUP($A30,'[30]Regulated Pivot'!$A:$L,H$6,FALSE)),0)</f>
        <v>0</v>
      </c>
      <c r="I30" s="103">
        <f>IFERROR((VLOOKUP($A30,'[30]Regulated Pivot'!$A:$L,I$6,FALSE)),0)</f>
        <v>0</v>
      </c>
      <c r="J30" s="103">
        <f>IFERROR((VLOOKUP($A30,'[30]Regulated Pivot'!$A:$L,J$6,FALSE)),0)</f>
        <v>0</v>
      </c>
      <c r="K30" s="103">
        <f>IFERROR((VLOOKUP($A30,'[30]Regulated Pivot'!$A:$L,K$6,FALSE)),0)</f>
        <v>0</v>
      </c>
      <c r="L30" s="104">
        <f>IFERROR((VLOOKUP($A30,'[30]Regulated Pivot'!$A:$L,L$6,FALSE)),0)</f>
        <v>0</v>
      </c>
      <c r="M30" s="104">
        <f>IFERROR((VLOOKUP($A30,'[30]Regulated Pivot'!$A:$L,M$6,FALSE)),0)</f>
        <v>0</v>
      </c>
      <c r="N30" s="104">
        <f>IFERROR((VLOOKUP($A30,'[30]Regulated Pivot'!$A:$L,N$6,FALSE)),0)</f>
        <v>0</v>
      </c>
      <c r="O30" s="104">
        <f>IFERROR((VLOOKUP($A30,'[30]Regulated Pivot'!$A:$M,O$6,FALSE)),0)</f>
        <v>0</v>
      </c>
      <c r="P30" s="104">
        <f>IFERROR((VLOOKUP($A30,'[30]Regulated Pivot'!$A:$N,P$6,FALSE)),0)</f>
        <v>0</v>
      </c>
      <c r="Q30" s="103">
        <f t="shared" si="0"/>
        <v>0</v>
      </c>
      <c r="S30" s="105">
        <f t="shared" si="7"/>
        <v>0</v>
      </c>
      <c r="T30" s="105">
        <f t="shared" si="8"/>
        <v>0</v>
      </c>
      <c r="U30" s="105">
        <f t="shared" si="9"/>
        <v>0</v>
      </c>
      <c r="V30" s="105">
        <f t="shared" si="10"/>
        <v>0</v>
      </c>
      <c r="W30" s="105">
        <f t="shared" si="11"/>
        <v>0</v>
      </c>
      <c r="X30" s="105">
        <f t="shared" si="12"/>
        <v>0</v>
      </c>
      <c r="Y30" s="105">
        <f t="shared" si="13"/>
        <v>0</v>
      </c>
      <c r="Z30" s="105">
        <f t="shared" si="14"/>
        <v>0</v>
      </c>
      <c r="AA30" s="105">
        <f t="shared" si="15"/>
        <v>0</v>
      </c>
      <c r="AB30" s="105">
        <f t="shared" si="16"/>
        <v>0</v>
      </c>
      <c r="AC30" s="105">
        <f t="shared" si="17"/>
        <v>0</v>
      </c>
      <c r="AD30" s="105">
        <f t="shared" si="18"/>
        <v>0</v>
      </c>
      <c r="AE30" s="146">
        <f t="shared" si="19"/>
        <v>0</v>
      </c>
      <c r="AF30" s="146"/>
      <c r="AG30" s="156">
        <f t="shared" si="3"/>
        <v>3.7601550472615903</v>
      </c>
      <c r="AH30" s="157">
        <f t="shared" si="4"/>
        <v>1.0155047261590333E-2</v>
      </c>
      <c r="AI30" s="156">
        <f t="shared" si="5"/>
        <v>0</v>
      </c>
      <c r="AJ30" s="157">
        <f t="shared" si="6"/>
        <v>0</v>
      </c>
    </row>
    <row r="31" spans="1:36" ht="12.75">
      <c r="A31" s="102" t="s">
        <v>237</v>
      </c>
      <c r="B31" s="102" t="s">
        <v>238</v>
      </c>
      <c r="C31" s="81">
        <f>+VLOOKUP(A31,'[30]2019 UTC Reg svc pricing'!$O:$P,2,FALSE)</f>
        <v>4.99</v>
      </c>
      <c r="D31" s="81"/>
      <c r="E31" s="103">
        <f>IFERROR((VLOOKUP($A31,'[30]Regulated Pivot'!$A:$L,E$6,FALSE)),0)</f>
        <v>1213.26</v>
      </c>
      <c r="F31" s="103">
        <f>IFERROR((VLOOKUP($A31,'[30]Regulated Pivot'!$A:$L,F$6,FALSE)),0)</f>
        <v>1157.77</v>
      </c>
      <c r="G31" s="103">
        <f>IFERROR((VLOOKUP($A31,'[30]Regulated Pivot'!$A:$L,G$6,FALSE)),0)</f>
        <v>1077.8700000000001</v>
      </c>
      <c r="H31" s="103">
        <f>IFERROR((VLOOKUP($A31,'[30]Regulated Pivot'!$A:$L,H$6,FALSE)),0)</f>
        <v>1522.29</v>
      </c>
      <c r="I31" s="103">
        <f>IFERROR((VLOOKUP($A31,'[30]Regulated Pivot'!$A:$L,I$6,FALSE)),0)</f>
        <v>1511.63</v>
      </c>
      <c r="J31" s="103">
        <f>IFERROR((VLOOKUP($A31,'[30]Regulated Pivot'!$A:$L,J$6,FALSE)),0)</f>
        <v>1452.0900000000001</v>
      </c>
      <c r="K31" s="103">
        <f>IFERROR((VLOOKUP($A31,'[30]Regulated Pivot'!$A:$L,K$6,FALSE)),0)</f>
        <v>1866.26</v>
      </c>
      <c r="L31" s="104">
        <f>IFERROR((VLOOKUP($A31,'[30]Regulated Pivot'!$A:$L,L$6,FALSE)),0)</f>
        <v>1766.4599999999998</v>
      </c>
      <c r="M31" s="104">
        <f>IFERROR((VLOOKUP($A31,'[30]Regulated Pivot'!$A:$L,M$6,FALSE)),0)</f>
        <v>1307.3799999999999</v>
      </c>
      <c r="N31" s="104">
        <f>IFERROR((VLOOKUP($A31,'[30]Regulated Pivot'!$A:$L,N$6,FALSE)),0)</f>
        <v>1611.77</v>
      </c>
      <c r="O31" s="104">
        <f>IFERROR((VLOOKUP($A31,'[30]Regulated Pivot'!$A:$M,O$6,FALSE)),0)</f>
        <v>1412.1699999999998</v>
      </c>
      <c r="P31" s="104">
        <f>IFERROR((VLOOKUP($A31,'[30]Regulated Pivot'!$A:$N,P$6,FALSE)),0)</f>
        <v>1477.04</v>
      </c>
      <c r="Q31" s="103">
        <f t="shared" si="0"/>
        <v>17375.989999999998</v>
      </c>
      <c r="S31" s="105">
        <f t="shared" si="7"/>
        <v>243.13827655310621</v>
      </c>
      <c r="T31" s="105">
        <f t="shared" si="8"/>
        <v>232.01803607214427</v>
      </c>
      <c r="U31" s="105">
        <f t="shared" si="9"/>
        <v>216.00601202404812</v>
      </c>
      <c r="V31" s="105">
        <f t="shared" si="10"/>
        <v>305.06813627254508</v>
      </c>
      <c r="W31" s="105">
        <f t="shared" si="11"/>
        <v>302.93186372745492</v>
      </c>
      <c r="X31" s="105">
        <f t="shared" si="12"/>
        <v>291</v>
      </c>
      <c r="Y31" s="105">
        <f t="shared" si="13"/>
        <v>374</v>
      </c>
      <c r="Z31" s="105">
        <f t="shared" si="14"/>
        <v>353.99999999999994</v>
      </c>
      <c r="AA31" s="105">
        <f t="shared" si="15"/>
        <v>261.99999999999994</v>
      </c>
      <c r="AB31" s="105">
        <f t="shared" si="16"/>
        <v>323</v>
      </c>
      <c r="AC31" s="105">
        <f t="shared" si="17"/>
        <v>282.99999999999994</v>
      </c>
      <c r="AD31" s="105">
        <f t="shared" si="18"/>
        <v>296</v>
      </c>
      <c r="AE31" s="146">
        <f t="shared" si="19"/>
        <v>290.18019372077487</v>
      </c>
      <c r="AG31" s="156">
        <f t="shared" si="3"/>
        <v>5.0035129828894229</v>
      </c>
      <c r="AH31" s="157">
        <f t="shared" si="4"/>
        <v>1.3512982889422709E-2</v>
      </c>
      <c r="AI31" s="156">
        <f t="shared" si="5"/>
        <v>47.054399911178379</v>
      </c>
      <c r="AJ31" s="157">
        <f t="shared" si="6"/>
        <v>17423.044399911178</v>
      </c>
    </row>
    <row r="32" spans="1:36" ht="12.75">
      <c r="A32" s="102" t="s">
        <v>239</v>
      </c>
      <c r="B32" s="102" t="s">
        <v>240</v>
      </c>
      <c r="C32" s="81">
        <f>+VLOOKUP(A32,'[30]2019 UTC Reg svc pricing'!$O:$P,2,FALSE)</f>
        <v>4.99</v>
      </c>
      <c r="D32" s="81"/>
      <c r="E32" s="103">
        <f>IFERROR((VLOOKUP($A32,'[30]Regulated Pivot'!$A:$L,E$6,FALSE)),0)</f>
        <v>0</v>
      </c>
      <c r="F32" s="103">
        <f>IFERROR((VLOOKUP($A32,'[30]Regulated Pivot'!$A:$L,F$6,FALSE)),0)</f>
        <v>0</v>
      </c>
      <c r="G32" s="103">
        <f>IFERROR((VLOOKUP($A32,'[30]Regulated Pivot'!$A:$L,G$6,FALSE)),0)</f>
        <v>4.99</v>
      </c>
      <c r="H32" s="103">
        <f>IFERROR((VLOOKUP($A32,'[30]Regulated Pivot'!$A:$L,H$6,FALSE)),0)</f>
        <v>0</v>
      </c>
      <c r="I32" s="103">
        <f>IFERROR((VLOOKUP($A32,'[30]Regulated Pivot'!$A:$L,I$6,FALSE)),0)</f>
        <v>4.99</v>
      </c>
      <c r="J32" s="103">
        <f>IFERROR((VLOOKUP($A32,'[30]Regulated Pivot'!$A:$L,J$6,FALSE)),0)</f>
        <v>0</v>
      </c>
      <c r="K32" s="103">
        <f>IFERROR((VLOOKUP($A32,'[30]Regulated Pivot'!$A:$L,K$6,FALSE)),0)</f>
        <v>9.98</v>
      </c>
      <c r="L32" s="104">
        <f>IFERROR((VLOOKUP($A32,'[30]Regulated Pivot'!$A:$L,L$6,FALSE)),0)</f>
        <v>0</v>
      </c>
      <c r="M32" s="104">
        <f>IFERROR((VLOOKUP($A32,'[30]Regulated Pivot'!$A:$L,M$6,FALSE)),0)</f>
        <v>0</v>
      </c>
      <c r="N32" s="104">
        <f>IFERROR((VLOOKUP($A32,'[30]Regulated Pivot'!$A:$L,N$6,FALSE)),0)</f>
        <v>0</v>
      </c>
      <c r="O32" s="104">
        <f>IFERROR((VLOOKUP($A32,'[30]Regulated Pivot'!$A:$M,O$6,FALSE)),0)</f>
        <v>0</v>
      </c>
      <c r="P32" s="104">
        <f>IFERROR((VLOOKUP($A32,'[30]Regulated Pivot'!$A:$N,P$6,FALSE)),0)</f>
        <v>0</v>
      </c>
      <c r="Q32" s="103">
        <f t="shared" si="0"/>
        <v>19.96</v>
      </c>
      <c r="S32" s="105">
        <f t="shared" si="7"/>
        <v>0</v>
      </c>
      <c r="T32" s="105">
        <f t="shared" si="8"/>
        <v>0</v>
      </c>
      <c r="U32" s="105">
        <f t="shared" si="9"/>
        <v>1</v>
      </c>
      <c r="V32" s="105">
        <f t="shared" si="10"/>
        <v>0</v>
      </c>
      <c r="W32" s="105">
        <f t="shared" si="11"/>
        <v>1</v>
      </c>
      <c r="X32" s="105">
        <f t="shared" si="12"/>
        <v>0</v>
      </c>
      <c r="Y32" s="105">
        <f t="shared" si="13"/>
        <v>2</v>
      </c>
      <c r="Z32" s="105">
        <f t="shared" si="14"/>
        <v>0</v>
      </c>
      <c r="AA32" s="105">
        <f t="shared" si="15"/>
        <v>0</v>
      </c>
      <c r="AB32" s="105">
        <f t="shared" si="16"/>
        <v>0</v>
      </c>
      <c r="AC32" s="105">
        <f t="shared" si="17"/>
        <v>0</v>
      </c>
      <c r="AD32" s="105">
        <f t="shared" si="18"/>
        <v>0</v>
      </c>
      <c r="AE32" s="146">
        <f t="shared" si="19"/>
        <v>0.33333333333333331</v>
      </c>
      <c r="AG32" s="156">
        <f t="shared" si="3"/>
        <v>5.0035129828894229</v>
      </c>
      <c r="AH32" s="157">
        <f t="shared" si="4"/>
        <v>1.3512982889422709E-2</v>
      </c>
      <c r="AI32" s="156">
        <f t="shared" si="5"/>
        <v>5.4051931557690835E-2</v>
      </c>
      <c r="AJ32" s="157">
        <f t="shared" si="6"/>
        <v>20.014051931557692</v>
      </c>
    </row>
    <row r="33" spans="1:36" ht="12.75">
      <c r="A33" s="102" t="s">
        <v>241</v>
      </c>
      <c r="B33" s="102" t="s">
        <v>242</v>
      </c>
      <c r="C33" s="81">
        <f>+VLOOKUP(A33,'[30]2019 UTC Reg svc pricing'!$O:$P,2,FALSE)</f>
        <v>4.84</v>
      </c>
      <c r="D33" s="81"/>
      <c r="E33" s="103">
        <f>IFERROR((VLOOKUP($A33,'[30]Regulated Pivot'!$A:$L,E$6,FALSE)),0)</f>
        <v>7527.1100000000006</v>
      </c>
      <c r="F33" s="103">
        <f>IFERROR((VLOOKUP($A33,'[30]Regulated Pivot'!$A:$L,F$6,FALSE)),0)</f>
        <v>3847.89</v>
      </c>
      <c r="G33" s="103">
        <f>IFERROR((VLOOKUP($A33,'[30]Regulated Pivot'!$A:$L,G$6,FALSE)),0)</f>
        <v>4191.6200000000008</v>
      </c>
      <c r="H33" s="103">
        <f>IFERROR((VLOOKUP($A33,'[30]Regulated Pivot'!$A:$L,H$6,FALSE)),0)</f>
        <v>4622.2</v>
      </c>
      <c r="I33" s="103">
        <f>IFERROR((VLOOKUP($A33,'[30]Regulated Pivot'!$A:$L,I$6,FALSE)),0)</f>
        <v>3712.28</v>
      </c>
      <c r="J33" s="103">
        <f>IFERROR((VLOOKUP($A33,'[30]Regulated Pivot'!$A:$L,J$6,FALSE)),0)</f>
        <v>3766.61</v>
      </c>
      <c r="K33" s="103">
        <f>IFERROR((VLOOKUP($A33,'[30]Regulated Pivot'!$A:$L,K$6,FALSE)),0)</f>
        <v>5333.68</v>
      </c>
      <c r="L33" s="104">
        <f>IFERROR((VLOOKUP($A33,'[30]Regulated Pivot'!$A:$L,L$6,FALSE)),0)</f>
        <v>5667.6399999999994</v>
      </c>
      <c r="M33" s="104">
        <f>IFERROR((VLOOKUP($A33,'[30]Regulated Pivot'!$A:$L,M$6,FALSE)),0)</f>
        <v>6514.64</v>
      </c>
      <c r="N33" s="104">
        <f>IFERROR((VLOOKUP($A33,'[30]Regulated Pivot'!$A:$L,N$6,FALSE)),0)</f>
        <v>4564.119999999999</v>
      </c>
      <c r="O33" s="104">
        <f>IFERROR((VLOOKUP($A33,'[30]Regulated Pivot'!$A:$M,O$6,FALSE)),0)</f>
        <v>3833.28</v>
      </c>
      <c r="P33" s="104">
        <f>IFERROR((VLOOKUP($A33,'[30]Regulated Pivot'!$A:$N,P$6,FALSE)),0)</f>
        <v>7119.6399999999994</v>
      </c>
      <c r="Q33" s="103">
        <f t="shared" si="0"/>
        <v>60700.709999999992</v>
      </c>
      <c r="S33" s="105">
        <f t="shared" si="7"/>
        <v>1555.1880165289258</v>
      </c>
      <c r="T33" s="105">
        <f t="shared" si="8"/>
        <v>795.01859504132233</v>
      </c>
      <c r="U33" s="105">
        <f t="shared" si="9"/>
        <v>866.03719008264477</v>
      </c>
      <c r="V33" s="105">
        <f t="shared" si="10"/>
        <v>955</v>
      </c>
      <c r="W33" s="105">
        <f t="shared" si="11"/>
        <v>767.00000000000011</v>
      </c>
      <c r="X33" s="105">
        <f t="shared" si="12"/>
        <v>778.22520661157034</v>
      </c>
      <c r="Y33" s="105">
        <f t="shared" si="13"/>
        <v>1102</v>
      </c>
      <c r="Z33" s="105">
        <f t="shared" si="14"/>
        <v>1171</v>
      </c>
      <c r="AA33" s="105">
        <f t="shared" si="15"/>
        <v>1346</v>
      </c>
      <c r="AB33" s="105">
        <f t="shared" si="16"/>
        <v>942.99999999999977</v>
      </c>
      <c r="AC33" s="105">
        <f t="shared" si="17"/>
        <v>792.00000000000011</v>
      </c>
      <c r="AD33" s="105">
        <f t="shared" si="18"/>
        <v>1471</v>
      </c>
      <c r="AE33" s="146">
        <f t="shared" si="19"/>
        <v>1045.1224173553719</v>
      </c>
      <c r="AG33" s="156">
        <f t="shared" si="3"/>
        <v>4.8531067809989592</v>
      </c>
      <c r="AH33" s="157">
        <f t="shared" si="4"/>
        <v>1.3106780998959344E-2</v>
      </c>
      <c r="AI33" s="156">
        <f t="shared" si="5"/>
        <v>164.37828769655815</v>
      </c>
      <c r="AJ33" s="157">
        <f t="shared" si="6"/>
        <v>60865.088287696548</v>
      </c>
    </row>
    <row r="34" spans="1:36" ht="12.75">
      <c r="A34" s="102" t="s">
        <v>243</v>
      </c>
      <c r="B34" s="102" t="s">
        <v>242</v>
      </c>
      <c r="C34" s="81">
        <f>+VLOOKUP(A34,'[30]2019 UTC Reg svc pricing'!$O:$P,2,FALSE)</f>
        <v>4.84</v>
      </c>
      <c r="D34" s="81"/>
      <c r="E34" s="103">
        <f>IFERROR((VLOOKUP($A34,'[30]Regulated Pivot'!$A:$L,E$6,FALSE)),0)</f>
        <v>33.82</v>
      </c>
      <c r="F34" s="103">
        <f>IFERROR((VLOOKUP($A34,'[30]Regulated Pivot'!$A:$L,F$6,FALSE)),0)</f>
        <v>33.879999999999995</v>
      </c>
      <c r="G34" s="103">
        <f>IFERROR((VLOOKUP($A34,'[30]Regulated Pivot'!$A:$L,G$6,FALSE)),0)</f>
        <v>53.239999999999995</v>
      </c>
      <c r="H34" s="103">
        <f>IFERROR((VLOOKUP($A34,'[30]Regulated Pivot'!$A:$L,H$6,FALSE)),0)</f>
        <v>53.24</v>
      </c>
      <c r="I34" s="103">
        <f>IFERROR((VLOOKUP($A34,'[30]Regulated Pivot'!$A:$L,I$6,FALSE)),0)</f>
        <v>43.56</v>
      </c>
      <c r="J34" s="103">
        <f>IFERROR((VLOOKUP($A34,'[30]Regulated Pivot'!$A:$L,J$6,FALSE)),0)</f>
        <v>14.52</v>
      </c>
      <c r="K34" s="103">
        <f>IFERROR((VLOOKUP($A34,'[30]Regulated Pivot'!$A:$L,K$6,FALSE)),0)</f>
        <v>4.84</v>
      </c>
      <c r="L34" s="104">
        <f>IFERROR((VLOOKUP($A34,'[30]Regulated Pivot'!$A:$L,L$6,FALSE)),0)</f>
        <v>4.84</v>
      </c>
      <c r="M34" s="104">
        <f>IFERROR((VLOOKUP($A34,'[30]Regulated Pivot'!$A:$L,M$6,FALSE)),0)</f>
        <v>24.2</v>
      </c>
      <c r="N34" s="104">
        <f>IFERROR((VLOOKUP($A34,'[30]Regulated Pivot'!$A:$L,N$6,FALSE)),0)</f>
        <v>0</v>
      </c>
      <c r="O34" s="104">
        <f>IFERROR((VLOOKUP($A34,'[30]Regulated Pivot'!$A:$M,O$6,FALSE)),0)</f>
        <v>43.56</v>
      </c>
      <c r="P34" s="104">
        <f>IFERROR((VLOOKUP($A34,'[30]Regulated Pivot'!$A:$N,P$6,FALSE)),0)</f>
        <v>9.68</v>
      </c>
      <c r="Q34" s="103">
        <f t="shared" si="0"/>
        <v>319.38</v>
      </c>
      <c r="S34" s="105">
        <f t="shared" si="7"/>
        <v>6.9876033057851243</v>
      </c>
      <c r="T34" s="105">
        <f t="shared" si="8"/>
        <v>6.9999999999999991</v>
      </c>
      <c r="U34" s="105">
        <f t="shared" si="9"/>
        <v>11</v>
      </c>
      <c r="V34" s="105">
        <f t="shared" si="10"/>
        <v>11</v>
      </c>
      <c r="W34" s="105">
        <f t="shared" si="11"/>
        <v>9</v>
      </c>
      <c r="X34" s="105">
        <f t="shared" si="12"/>
        <v>3</v>
      </c>
      <c r="Y34" s="105">
        <f t="shared" si="13"/>
        <v>1</v>
      </c>
      <c r="Z34" s="105">
        <f t="shared" si="14"/>
        <v>1</v>
      </c>
      <c r="AA34" s="105">
        <f t="shared" si="15"/>
        <v>5</v>
      </c>
      <c r="AB34" s="105">
        <f t="shared" si="16"/>
        <v>0</v>
      </c>
      <c r="AC34" s="105">
        <f t="shared" si="17"/>
        <v>9</v>
      </c>
      <c r="AD34" s="105">
        <f t="shared" si="18"/>
        <v>2</v>
      </c>
      <c r="AE34" s="146">
        <f t="shared" si="19"/>
        <v>5.4989669421487593</v>
      </c>
      <c r="AG34" s="156">
        <f t="shared" si="3"/>
        <v>4.8531067809989592</v>
      </c>
      <c r="AH34" s="157">
        <f t="shared" si="4"/>
        <v>1.3106780998959344E-2</v>
      </c>
      <c r="AI34" s="156">
        <f t="shared" si="5"/>
        <v>0.86488506517513097</v>
      </c>
      <c r="AJ34" s="157">
        <f t="shared" si="6"/>
        <v>320.24488506517514</v>
      </c>
    </row>
    <row r="35" spans="1:36" ht="12.75">
      <c r="A35" s="102" t="s">
        <v>244</v>
      </c>
      <c r="B35" s="102" t="s">
        <v>181</v>
      </c>
      <c r="C35" s="81">
        <f>+VLOOKUP(A35,'[30]2019 UTC Reg svc pricing'!$O:$P,2,FALSE)</f>
        <v>1.385</v>
      </c>
      <c r="D35" s="81"/>
      <c r="E35" s="103">
        <f>IFERROR((VLOOKUP($A35,'[30]Regulated Pivot'!$A:$L,E$6,FALSE)),0)</f>
        <v>91.74</v>
      </c>
      <c r="F35" s="103">
        <f>IFERROR((VLOOKUP($A35,'[30]Regulated Pivot'!$A:$L,F$6,FALSE)),0)</f>
        <v>269.38</v>
      </c>
      <c r="G35" s="103">
        <f>IFERROR((VLOOKUP($A35,'[30]Regulated Pivot'!$A:$L,G$6,FALSE)),0)</f>
        <v>88.970000000000013</v>
      </c>
      <c r="H35" s="103">
        <f>IFERROR((VLOOKUP($A35,'[30]Regulated Pivot'!$A:$L,H$6,FALSE)),0)</f>
        <v>285.3</v>
      </c>
      <c r="I35" s="103">
        <f>IFERROR((VLOOKUP($A35,'[30]Regulated Pivot'!$A:$L,I$6,FALSE)),0)</f>
        <v>88.960000000000008</v>
      </c>
      <c r="J35" s="103">
        <f>IFERROR((VLOOKUP($A35,'[30]Regulated Pivot'!$A:$L,J$6,FALSE)),0)</f>
        <v>289.8</v>
      </c>
      <c r="K35" s="103">
        <f>IFERROR((VLOOKUP($A35,'[30]Regulated Pivot'!$A:$L,K$6,FALSE)),0)</f>
        <v>90.350000000000009</v>
      </c>
      <c r="L35" s="104">
        <f>IFERROR((VLOOKUP($A35,'[30]Regulated Pivot'!$A:$L,L$6,FALSE)),0)</f>
        <v>300.18</v>
      </c>
      <c r="M35" s="104">
        <f>IFERROR((VLOOKUP($A35,'[30]Regulated Pivot'!$A:$L,M$6,FALSE)),0)</f>
        <v>90.69</v>
      </c>
      <c r="N35" s="104">
        <f>IFERROR((VLOOKUP($A35,'[30]Regulated Pivot'!$A:$L,N$6,FALSE)),0)</f>
        <v>270.37</v>
      </c>
      <c r="O35" s="104">
        <f>IFERROR((VLOOKUP($A35,'[30]Regulated Pivot'!$A:$M,O$6,FALSE)),0)</f>
        <v>0</v>
      </c>
      <c r="P35" s="104">
        <f>IFERROR((VLOOKUP($A35,'[30]Regulated Pivot'!$A:$N,P$6,FALSE)),0)</f>
        <v>214.32000000000002</v>
      </c>
      <c r="Q35" s="103">
        <f t="shared" si="0"/>
        <v>2080.0600000000004</v>
      </c>
      <c r="S35" s="105">
        <f t="shared" si="7"/>
        <v>66.23826714801443</v>
      </c>
      <c r="T35" s="105">
        <f t="shared" si="8"/>
        <v>194.49819494584838</v>
      </c>
      <c r="U35" s="105">
        <f t="shared" si="9"/>
        <v>64.238267148014444</v>
      </c>
      <c r="V35" s="105">
        <f t="shared" si="10"/>
        <v>205.9927797833935</v>
      </c>
      <c r="W35" s="105">
        <f t="shared" si="11"/>
        <v>64.231046931407946</v>
      </c>
      <c r="X35" s="105">
        <f t="shared" si="12"/>
        <v>209.24187725631771</v>
      </c>
      <c r="Y35" s="105">
        <f t="shared" si="13"/>
        <v>65.234657039711195</v>
      </c>
      <c r="Z35" s="105">
        <f t="shared" si="14"/>
        <v>216.73646209386283</v>
      </c>
      <c r="AA35" s="105">
        <f t="shared" si="15"/>
        <v>65.480144404332123</v>
      </c>
      <c r="AB35" s="105">
        <f t="shared" si="16"/>
        <v>195.21299638989169</v>
      </c>
      <c r="AC35" s="105">
        <f t="shared" si="17"/>
        <v>0</v>
      </c>
      <c r="AD35" s="105">
        <f t="shared" si="18"/>
        <v>154.74368231046932</v>
      </c>
      <c r="AE35" s="146">
        <f t="shared" si="19"/>
        <v>125.15403128760529</v>
      </c>
      <c r="AG35" s="156">
        <f t="shared" si="3"/>
        <v>1.3887505974552807</v>
      </c>
      <c r="AH35" s="157">
        <f t="shared" si="4"/>
        <v>3.7505974552807242E-3</v>
      </c>
      <c r="AI35" s="156">
        <f t="shared" si="5"/>
        <v>5.6328286951849984</v>
      </c>
      <c r="AJ35" s="157">
        <f t="shared" si="6"/>
        <v>2085.6928286951852</v>
      </c>
    </row>
    <row r="36" spans="1:36" s="80" customFormat="1" ht="12.75">
      <c r="A36" s="102" t="s">
        <v>245</v>
      </c>
      <c r="B36" s="102" t="s">
        <v>246</v>
      </c>
      <c r="C36" s="81">
        <f>+VLOOKUP(A36,'[30]2019 UTC Reg svc pricing'!$O:$P,2,FALSE)</f>
        <v>2.77</v>
      </c>
      <c r="D36" s="81"/>
      <c r="E36" s="103">
        <f>IFERROR((VLOOKUP($A36,'[30]Regulated Pivot'!$A:$L,E$6,FALSE)),0)</f>
        <v>69.25</v>
      </c>
      <c r="F36" s="103">
        <f>IFERROR((VLOOKUP($A36,'[30]Regulated Pivot'!$A:$L,F$6,FALSE)),0)</f>
        <v>240.3</v>
      </c>
      <c r="G36" s="103">
        <f>IFERROR((VLOOKUP($A36,'[30]Regulated Pivot'!$A:$L,G$6,FALSE)),0)</f>
        <v>69.25</v>
      </c>
      <c r="H36" s="103">
        <f>IFERROR((VLOOKUP($A36,'[30]Regulated Pivot'!$A:$L,H$6,FALSE)),0)</f>
        <v>238.23000000000002</v>
      </c>
      <c r="I36" s="103">
        <f>IFERROR((VLOOKUP($A36,'[30]Regulated Pivot'!$A:$L,I$6,FALSE)),0)</f>
        <v>63.71</v>
      </c>
      <c r="J36" s="103">
        <f>IFERROR((VLOOKUP($A36,'[30]Regulated Pivot'!$A:$L,J$6,FALSE)),0)</f>
        <v>263.85000000000002</v>
      </c>
      <c r="K36" s="103">
        <f>IFERROR((VLOOKUP($A36,'[30]Regulated Pivot'!$A:$L,K$6,FALSE)),0)</f>
        <v>57.47</v>
      </c>
      <c r="L36" s="104">
        <f>IFERROR((VLOOKUP($A36,'[30]Regulated Pivot'!$A:$L,L$6,FALSE)),0)</f>
        <v>257.61</v>
      </c>
      <c r="M36" s="104">
        <f>IFERROR((VLOOKUP($A36,'[30]Regulated Pivot'!$A:$L,M$6,FALSE)),0)</f>
        <v>60.94</v>
      </c>
      <c r="N36" s="104">
        <f>IFERROR((VLOOKUP($A36,'[30]Regulated Pivot'!$A:$L,N$6,FALSE)),0)</f>
        <v>230.6</v>
      </c>
      <c r="O36" s="104">
        <f>IFERROR((VLOOKUP($A36,'[30]Regulated Pivot'!$A:$M,O$6,FALSE)),0)</f>
        <v>0</v>
      </c>
      <c r="P36" s="104">
        <f>IFERROR((VLOOKUP($A36,'[30]Regulated Pivot'!$A:$N,P$6,FALSE)),0)</f>
        <v>183.93</v>
      </c>
      <c r="Q36" s="103">
        <f t="shared" si="0"/>
        <v>1735.14</v>
      </c>
      <c r="S36" s="105">
        <f t="shared" si="7"/>
        <v>25</v>
      </c>
      <c r="T36" s="105">
        <f t="shared" si="8"/>
        <v>86.750902527075809</v>
      </c>
      <c r="U36" s="105">
        <f t="shared" si="9"/>
        <v>25</v>
      </c>
      <c r="V36" s="105">
        <f t="shared" si="10"/>
        <v>86.003610108303249</v>
      </c>
      <c r="W36" s="105">
        <f t="shared" si="11"/>
        <v>23</v>
      </c>
      <c r="X36" s="105">
        <f t="shared" si="12"/>
        <v>95.25270758122744</v>
      </c>
      <c r="Y36" s="105">
        <f t="shared" si="13"/>
        <v>20.747292418772563</v>
      </c>
      <c r="Z36" s="105">
        <f t="shared" si="14"/>
        <v>93</v>
      </c>
      <c r="AA36" s="105">
        <f t="shared" si="15"/>
        <v>22</v>
      </c>
      <c r="AB36" s="105">
        <f t="shared" si="16"/>
        <v>83.249097472924191</v>
      </c>
      <c r="AC36" s="105">
        <f t="shared" si="17"/>
        <v>0</v>
      </c>
      <c r="AD36" s="105">
        <f t="shared" si="18"/>
        <v>66.400722021660656</v>
      </c>
      <c r="AE36" s="146">
        <f t="shared" si="19"/>
        <v>52.200361010830328</v>
      </c>
      <c r="AF36" s="146"/>
      <c r="AG36" s="156">
        <f t="shared" si="3"/>
        <v>2.7775011949105615</v>
      </c>
      <c r="AH36" s="157">
        <f t="shared" si="4"/>
        <v>7.5011949105614484E-3</v>
      </c>
      <c r="AI36" s="156">
        <f t="shared" si="5"/>
        <v>4.6987809881269289</v>
      </c>
      <c r="AJ36" s="157">
        <f t="shared" si="6"/>
        <v>1739.8387809881269</v>
      </c>
    </row>
    <row r="37" spans="1:36" s="80" customFormat="1" ht="12.75">
      <c r="A37" s="106" t="s">
        <v>247</v>
      </c>
      <c r="B37" s="106" t="s">
        <v>246</v>
      </c>
      <c r="C37" s="81">
        <v>2.77</v>
      </c>
      <c r="D37" s="81"/>
      <c r="E37" s="103">
        <f>IFERROR((VLOOKUP($A37,'[30]Regulated Pivot'!$A:$L,E$6,FALSE)),0)</f>
        <v>0</v>
      </c>
      <c r="F37" s="103">
        <f>IFERROR((VLOOKUP($A37,'[30]Regulated Pivot'!$A:$L,F$6,FALSE)),0)</f>
        <v>0</v>
      </c>
      <c r="G37" s="103">
        <f>IFERROR((VLOOKUP($A37,'[30]Regulated Pivot'!$A:$L,G$6,FALSE)),0)</f>
        <v>0</v>
      </c>
      <c r="H37" s="103">
        <f>IFERROR((VLOOKUP($A37,'[30]Regulated Pivot'!$A:$L,H$6,FALSE)),0)</f>
        <v>0</v>
      </c>
      <c r="I37" s="103">
        <f>IFERROR((VLOOKUP($A37,'[30]Regulated Pivot'!$A:$L,I$6,FALSE)),0)</f>
        <v>0</v>
      </c>
      <c r="J37" s="103">
        <f>IFERROR((VLOOKUP($A37,'[30]Regulated Pivot'!$A:$L,J$6,FALSE)),0)</f>
        <v>0</v>
      </c>
      <c r="K37" s="103">
        <f>IFERROR((VLOOKUP($A37,'[30]Regulated Pivot'!$A:$L,K$6,FALSE)),0)</f>
        <v>0</v>
      </c>
      <c r="L37" s="104">
        <f>IFERROR((VLOOKUP($A37,'[30]Regulated Pivot'!$A:$L,L$6,FALSE)),0)</f>
        <v>0</v>
      </c>
      <c r="M37" s="104">
        <f>IFERROR((VLOOKUP($A37,'[30]Regulated Pivot'!$A:$L,M$6,FALSE)),0)</f>
        <v>0</v>
      </c>
      <c r="N37" s="104">
        <f>IFERROR((VLOOKUP($A37,'[30]Regulated Pivot'!$A:$L,N$6,FALSE)),0)</f>
        <v>33.24</v>
      </c>
      <c r="O37" s="104">
        <f>IFERROR((VLOOKUP($A37,'[30]Regulated Pivot'!$A:$M,O$6,FALSE)),0)</f>
        <v>60.94</v>
      </c>
      <c r="P37" s="104">
        <f>IFERROR((VLOOKUP($A37,'[30]Regulated Pivot'!$A:$N,P$6,FALSE)),0)</f>
        <v>60.94</v>
      </c>
      <c r="Q37" s="103">
        <f t="shared" si="0"/>
        <v>155.12</v>
      </c>
      <c r="S37" s="105">
        <f t="shared" si="7"/>
        <v>0</v>
      </c>
      <c r="T37" s="105">
        <f t="shared" si="8"/>
        <v>0</v>
      </c>
      <c r="U37" s="105">
        <f t="shared" si="9"/>
        <v>0</v>
      </c>
      <c r="V37" s="105">
        <f t="shared" si="10"/>
        <v>0</v>
      </c>
      <c r="W37" s="105">
        <f t="shared" si="11"/>
        <v>0</v>
      </c>
      <c r="X37" s="105">
        <f t="shared" si="12"/>
        <v>0</v>
      </c>
      <c r="Y37" s="105">
        <f t="shared" si="13"/>
        <v>0</v>
      </c>
      <c r="Z37" s="105">
        <f t="shared" si="14"/>
        <v>0</v>
      </c>
      <c r="AA37" s="105">
        <f t="shared" si="15"/>
        <v>0</v>
      </c>
      <c r="AB37" s="105">
        <f t="shared" si="16"/>
        <v>12</v>
      </c>
      <c r="AC37" s="105">
        <f t="shared" si="17"/>
        <v>22</v>
      </c>
      <c r="AD37" s="105">
        <f t="shared" si="18"/>
        <v>22</v>
      </c>
      <c r="AE37" s="146">
        <f t="shared" si="19"/>
        <v>4.666666666666667</v>
      </c>
      <c r="AF37" s="146"/>
      <c r="AG37" s="156">
        <f t="shared" si="3"/>
        <v>2.7775011949105615</v>
      </c>
      <c r="AH37" s="157">
        <f t="shared" si="4"/>
        <v>7.5011949105614484E-3</v>
      </c>
      <c r="AI37" s="156">
        <f t="shared" si="5"/>
        <v>0.42006691499144111</v>
      </c>
      <c r="AJ37" s="157">
        <f t="shared" si="6"/>
        <v>155.54006691499146</v>
      </c>
    </row>
    <row r="38" spans="1:36" s="80" customFormat="1" ht="12.75">
      <c r="A38" s="102" t="s">
        <v>248</v>
      </c>
      <c r="B38" s="102" t="s">
        <v>249</v>
      </c>
      <c r="C38" s="81">
        <f>+VLOOKUP(A38,'[30]2019 UTC Reg svc pricing'!$O:$P,2,FALSE)</f>
        <v>4.1550000000000002</v>
      </c>
      <c r="D38" s="81"/>
      <c r="E38" s="103">
        <f>IFERROR((VLOOKUP($A38,'[30]Regulated Pivot'!$A:$L,E$6,FALSE)),0)</f>
        <v>0</v>
      </c>
      <c r="F38" s="103">
        <f>IFERROR((VLOOKUP($A38,'[30]Regulated Pivot'!$A:$L,F$6,FALSE)),0)</f>
        <v>16.62</v>
      </c>
      <c r="G38" s="103">
        <f>IFERROR((VLOOKUP($A38,'[30]Regulated Pivot'!$A:$L,G$6,FALSE)),0)</f>
        <v>-1.04</v>
      </c>
      <c r="H38" s="103">
        <f>IFERROR((VLOOKUP($A38,'[30]Regulated Pivot'!$A:$L,H$6,FALSE)),0)</f>
        <v>14.54</v>
      </c>
      <c r="I38" s="103">
        <f>IFERROR((VLOOKUP($A38,'[30]Regulated Pivot'!$A:$L,I$6,FALSE)),0)</f>
        <v>0</v>
      </c>
      <c r="J38" s="103">
        <f>IFERROR((VLOOKUP($A38,'[30]Regulated Pivot'!$A:$L,J$6,FALSE)),0)</f>
        <v>16.62</v>
      </c>
      <c r="K38" s="103">
        <f>IFERROR((VLOOKUP($A38,'[30]Regulated Pivot'!$A:$L,K$6,FALSE)),0)</f>
        <v>0</v>
      </c>
      <c r="L38" s="104">
        <f>IFERROR((VLOOKUP($A38,'[30]Regulated Pivot'!$A:$L,L$6,FALSE)),0)</f>
        <v>16.62</v>
      </c>
      <c r="M38" s="104">
        <f>IFERROR((VLOOKUP($A38,'[30]Regulated Pivot'!$A:$L,M$6,FALSE)),0)</f>
        <v>0</v>
      </c>
      <c r="N38" s="104">
        <f>IFERROR((VLOOKUP($A38,'[30]Regulated Pivot'!$A:$L,N$6,FALSE)),0)</f>
        <v>16.62</v>
      </c>
      <c r="O38" s="104">
        <f>IFERROR((VLOOKUP($A38,'[30]Regulated Pivot'!$A:$M,O$6,FALSE)),0)</f>
        <v>-1.39</v>
      </c>
      <c r="P38" s="104">
        <f>IFERROR((VLOOKUP($A38,'[30]Regulated Pivot'!$A:$N,P$6,FALSE)),0)</f>
        <v>21.810000000000002</v>
      </c>
      <c r="Q38" s="103">
        <f t="shared" si="0"/>
        <v>100.4</v>
      </c>
      <c r="S38" s="105">
        <f t="shared" si="7"/>
        <v>0</v>
      </c>
      <c r="T38" s="105">
        <f t="shared" si="8"/>
        <v>4</v>
      </c>
      <c r="U38" s="105">
        <f t="shared" si="9"/>
        <v>-0.25030084235860406</v>
      </c>
      <c r="V38" s="105">
        <f t="shared" si="10"/>
        <v>3.4993983152827912</v>
      </c>
      <c r="W38" s="105">
        <f t="shared" si="11"/>
        <v>0</v>
      </c>
      <c r="X38" s="105">
        <f t="shared" si="12"/>
        <v>4</v>
      </c>
      <c r="Y38" s="105">
        <f t="shared" si="13"/>
        <v>0</v>
      </c>
      <c r="Z38" s="105">
        <f t="shared" si="14"/>
        <v>4</v>
      </c>
      <c r="AA38" s="105">
        <f t="shared" si="15"/>
        <v>0</v>
      </c>
      <c r="AB38" s="105">
        <f t="shared" si="16"/>
        <v>4</v>
      </c>
      <c r="AC38" s="105">
        <f t="shared" si="17"/>
        <v>-0.33453670276774966</v>
      </c>
      <c r="AD38" s="105">
        <f t="shared" si="18"/>
        <v>5.2490974729241877</v>
      </c>
      <c r="AE38" s="146">
        <f t="shared" si="19"/>
        <v>2.0136381869233855</v>
      </c>
      <c r="AF38" s="146"/>
      <c r="AG38" s="156">
        <f t="shared" si="3"/>
        <v>4.1662517923658422</v>
      </c>
      <c r="AH38" s="157">
        <f t="shared" si="4"/>
        <v>1.1251792365841951E-2</v>
      </c>
      <c r="AI38" s="156">
        <f t="shared" si="5"/>
        <v>0.27188446535030852</v>
      </c>
      <c r="AJ38" s="157">
        <f t="shared" si="6"/>
        <v>100.67188446535032</v>
      </c>
    </row>
    <row r="39" spans="1:36" ht="12.75">
      <c r="A39" s="102" t="s">
        <v>250</v>
      </c>
      <c r="B39" s="102" t="s">
        <v>251</v>
      </c>
      <c r="C39" s="81">
        <f>+VLOOKUP(A39,'[30]2019 UTC Reg svc pricing'!$O:$P,2,FALSE)</f>
        <v>5.54</v>
      </c>
      <c r="D39" s="81"/>
      <c r="E39" s="103">
        <f>IFERROR((VLOOKUP($A39,'[30]Regulated Pivot'!$A:$L,E$6,FALSE)),0)</f>
        <v>33.24</v>
      </c>
      <c r="F39" s="103">
        <f>IFERROR((VLOOKUP($A39,'[30]Regulated Pivot'!$A:$L,F$6,FALSE)),0)</f>
        <v>121.88</v>
      </c>
      <c r="G39" s="103">
        <f>IFERROR((VLOOKUP($A39,'[30]Regulated Pivot'!$A:$L,G$6,FALSE)),0)</f>
        <v>33.24</v>
      </c>
      <c r="H39" s="103">
        <f>IFERROR((VLOOKUP($A39,'[30]Regulated Pivot'!$A:$L,H$6,FALSE)),0)</f>
        <v>121.88</v>
      </c>
      <c r="I39" s="103">
        <f>IFERROR((VLOOKUP($A39,'[30]Regulated Pivot'!$A:$L,I$6,FALSE)),0)</f>
        <v>41.58</v>
      </c>
      <c r="J39" s="103">
        <f>IFERROR((VLOOKUP($A39,'[30]Regulated Pivot'!$A:$L,J$6,FALSE)),0)</f>
        <v>144.04000000000002</v>
      </c>
      <c r="K39" s="103">
        <f>IFERROR((VLOOKUP($A39,'[30]Regulated Pivot'!$A:$L,K$6,FALSE)),0)</f>
        <v>66.48</v>
      </c>
      <c r="L39" s="104">
        <f>IFERROR((VLOOKUP($A39,'[30]Regulated Pivot'!$A:$L,L$6,FALSE)),0)</f>
        <v>144.04000000000002</v>
      </c>
      <c r="M39" s="104">
        <f>IFERROR((VLOOKUP($A39,'[30]Regulated Pivot'!$A:$L,M$6,FALSE)),0)</f>
        <v>66.48</v>
      </c>
      <c r="N39" s="104">
        <f>IFERROR((VLOOKUP($A39,'[30]Regulated Pivot'!$A:$L,N$6,FALSE)),0)</f>
        <v>73.42</v>
      </c>
      <c r="O39" s="104">
        <f>IFERROR((VLOOKUP($A39,'[30]Regulated Pivot'!$A:$M,O$6,FALSE)),0)</f>
        <v>0</v>
      </c>
      <c r="P39" s="104">
        <f>IFERROR((VLOOKUP($A39,'[30]Regulated Pivot'!$A:$N,P$6,FALSE)),0)</f>
        <v>77.56</v>
      </c>
      <c r="Q39" s="103">
        <f t="shared" si="0"/>
        <v>923.84000000000015</v>
      </c>
      <c r="S39" s="105">
        <f t="shared" si="7"/>
        <v>6</v>
      </c>
      <c r="T39" s="105">
        <f t="shared" si="8"/>
        <v>22</v>
      </c>
      <c r="U39" s="105">
        <f t="shared" si="9"/>
        <v>6</v>
      </c>
      <c r="V39" s="105">
        <f t="shared" si="10"/>
        <v>22</v>
      </c>
      <c r="W39" s="105">
        <f t="shared" si="11"/>
        <v>7.5054151624548737</v>
      </c>
      <c r="X39" s="105">
        <f t="shared" si="12"/>
        <v>26.000000000000004</v>
      </c>
      <c r="Y39" s="105">
        <f t="shared" si="13"/>
        <v>12</v>
      </c>
      <c r="Z39" s="105">
        <f t="shared" si="14"/>
        <v>26.000000000000004</v>
      </c>
      <c r="AA39" s="105">
        <f t="shared" si="15"/>
        <v>12</v>
      </c>
      <c r="AB39" s="105">
        <f t="shared" si="16"/>
        <v>13.252707581227437</v>
      </c>
      <c r="AC39" s="105">
        <f t="shared" si="17"/>
        <v>0</v>
      </c>
      <c r="AD39" s="105">
        <f t="shared" si="18"/>
        <v>14</v>
      </c>
      <c r="AE39" s="146">
        <f t="shared" si="19"/>
        <v>13.896510228640194</v>
      </c>
      <c r="AG39" s="156">
        <f t="shared" si="3"/>
        <v>5.5550023898211229</v>
      </c>
      <c r="AH39" s="157">
        <f t="shared" si="4"/>
        <v>1.5002389821122897E-2</v>
      </c>
      <c r="AI39" s="156">
        <f t="shared" si="5"/>
        <v>2.5017703632393822</v>
      </c>
      <c r="AJ39" s="157">
        <f t="shared" si="6"/>
        <v>926.34177036323956</v>
      </c>
    </row>
    <row r="40" spans="1:36" ht="12.75">
      <c r="A40" s="102" t="s">
        <v>252</v>
      </c>
      <c r="B40" s="102" t="s">
        <v>253</v>
      </c>
      <c r="C40" s="81">
        <f>+VLOOKUP(A40,'[30]2019 UTC Reg svc pricing'!$O:$P,2,FALSE)</f>
        <v>6.93</v>
      </c>
      <c r="D40" s="81"/>
      <c r="E40" s="103">
        <f>IFERROR((VLOOKUP($A40,'[30]Regulated Pivot'!$A:$L,E$6,FALSE)),0)</f>
        <v>0</v>
      </c>
      <c r="F40" s="103">
        <f>IFERROR((VLOOKUP($A40,'[30]Regulated Pivot'!$A:$L,F$6,FALSE)),0)</f>
        <v>27.72</v>
      </c>
      <c r="G40" s="103">
        <f>IFERROR((VLOOKUP($A40,'[30]Regulated Pivot'!$A:$L,G$6,FALSE)),0)</f>
        <v>0</v>
      </c>
      <c r="H40" s="103">
        <f>IFERROR((VLOOKUP($A40,'[30]Regulated Pivot'!$A:$L,H$6,FALSE)),0)</f>
        <v>25.99</v>
      </c>
      <c r="I40" s="103">
        <f>IFERROR((VLOOKUP($A40,'[30]Regulated Pivot'!$A:$L,I$6,FALSE)),0)</f>
        <v>0</v>
      </c>
      <c r="J40" s="103">
        <f>IFERROR((VLOOKUP($A40,'[30]Regulated Pivot'!$A:$L,J$6,FALSE)),0)</f>
        <v>15.59</v>
      </c>
      <c r="K40" s="103">
        <f>IFERROR((VLOOKUP($A40,'[30]Regulated Pivot'!$A:$L,K$6,FALSE)),0)</f>
        <v>0</v>
      </c>
      <c r="L40" s="104">
        <f>IFERROR((VLOOKUP($A40,'[30]Regulated Pivot'!$A:$L,L$6,FALSE)),0)</f>
        <v>13.86</v>
      </c>
      <c r="M40" s="104">
        <f>IFERROR((VLOOKUP($A40,'[30]Regulated Pivot'!$A:$L,M$6,FALSE)),0)</f>
        <v>0</v>
      </c>
      <c r="N40" s="104">
        <f>IFERROR((VLOOKUP($A40,'[30]Regulated Pivot'!$A:$L,N$6,FALSE)),0)</f>
        <v>13.86</v>
      </c>
      <c r="O40" s="104">
        <f>IFERROR((VLOOKUP($A40,'[30]Regulated Pivot'!$A:$M,O$6,FALSE)),0)</f>
        <v>0</v>
      </c>
      <c r="P40" s="104">
        <f>IFERROR((VLOOKUP($A40,'[30]Regulated Pivot'!$A:$N,P$6,FALSE)),0)</f>
        <v>13.86</v>
      </c>
      <c r="Q40" s="103">
        <f t="shared" si="0"/>
        <v>110.88</v>
      </c>
      <c r="S40" s="105">
        <f t="shared" si="7"/>
        <v>0</v>
      </c>
      <c r="T40" s="105">
        <f t="shared" si="8"/>
        <v>4</v>
      </c>
      <c r="U40" s="105">
        <f t="shared" si="9"/>
        <v>0</v>
      </c>
      <c r="V40" s="105">
        <f t="shared" si="10"/>
        <v>3.7503607503607501</v>
      </c>
      <c r="W40" s="105">
        <f t="shared" si="11"/>
        <v>0</v>
      </c>
      <c r="X40" s="105">
        <f t="shared" si="12"/>
        <v>2.2496392496392499</v>
      </c>
      <c r="Y40" s="105">
        <f t="shared" si="13"/>
        <v>0</v>
      </c>
      <c r="Z40" s="105">
        <f t="shared" si="14"/>
        <v>2</v>
      </c>
      <c r="AA40" s="105">
        <f t="shared" si="15"/>
        <v>0</v>
      </c>
      <c r="AB40" s="105">
        <f t="shared" si="16"/>
        <v>2</v>
      </c>
      <c r="AC40" s="105">
        <f t="shared" si="17"/>
        <v>0</v>
      </c>
      <c r="AD40" s="105">
        <f t="shared" si="18"/>
        <v>2</v>
      </c>
      <c r="AE40" s="146">
        <f t="shared" si="19"/>
        <v>1.3333333333333333</v>
      </c>
      <c r="AG40" s="156">
        <f t="shared" si="3"/>
        <v>6.9487665273394184</v>
      </c>
      <c r="AH40" s="157">
        <f t="shared" si="4"/>
        <v>1.8766527339418637E-2</v>
      </c>
      <c r="AI40" s="156">
        <f t="shared" si="5"/>
        <v>0.30026443743069819</v>
      </c>
      <c r="AJ40" s="157">
        <f t="shared" si="6"/>
        <v>111.18026443743069</v>
      </c>
    </row>
    <row r="41" spans="1:36" ht="12.75">
      <c r="A41" s="102" t="s">
        <v>254</v>
      </c>
      <c r="B41" s="102" t="s">
        <v>255</v>
      </c>
      <c r="C41" s="81">
        <f>+VLOOKUP(A41,'[30]2019 UTC Reg svc pricing'!$O:$P,2,FALSE)</f>
        <v>8.3149999999999995</v>
      </c>
      <c r="D41" s="81"/>
      <c r="E41" s="103">
        <f>IFERROR((VLOOKUP($A41,'[30]Regulated Pivot'!$A:$L,E$6,FALSE)),0)</f>
        <v>0</v>
      </c>
      <c r="F41" s="103">
        <f>IFERROR((VLOOKUP($A41,'[30]Regulated Pivot'!$A:$L,F$6,FALSE)),0)</f>
        <v>0</v>
      </c>
      <c r="G41" s="103">
        <f>IFERROR((VLOOKUP($A41,'[30]Regulated Pivot'!$A:$L,G$6,FALSE)),0)</f>
        <v>0</v>
      </c>
      <c r="H41" s="103">
        <f>IFERROR((VLOOKUP($A41,'[30]Regulated Pivot'!$A:$L,H$6,FALSE)),0)</f>
        <v>0</v>
      </c>
      <c r="I41" s="103">
        <f>IFERROR((VLOOKUP($A41,'[30]Regulated Pivot'!$A:$L,I$6,FALSE)),0)</f>
        <v>0</v>
      </c>
      <c r="J41" s="103">
        <f>IFERROR((VLOOKUP($A41,'[30]Regulated Pivot'!$A:$L,J$6,FALSE)),0)</f>
        <v>0</v>
      </c>
      <c r="K41" s="103">
        <f>IFERROR((VLOOKUP($A41,'[30]Regulated Pivot'!$A:$L,K$6,FALSE)),0)</f>
        <v>0</v>
      </c>
      <c r="L41" s="104">
        <f>IFERROR((VLOOKUP($A41,'[30]Regulated Pivot'!$A:$L,L$6,FALSE)),0)</f>
        <v>0</v>
      </c>
      <c r="M41" s="104">
        <f>IFERROR((VLOOKUP($A41,'[30]Regulated Pivot'!$A:$L,M$6,FALSE)),0)</f>
        <v>0</v>
      </c>
      <c r="N41" s="104">
        <f>IFERROR((VLOOKUP($A41,'[30]Regulated Pivot'!$A:$L,N$6,FALSE)),0)</f>
        <v>0</v>
      </c>
      <c r="O41" s="104">
        <f>IFERROR((VLOOKUP($A41,'[30]Regulated Pivot'!$A:$M,O$6,FALSE)),0)</f>
        <v>0</v>
      </c>
      <c r="P41" s="104">
        <f>IFERROR((VLOOKUP($A41,'[30]Regulated Pivot'!$A:$N,P$6,FALSE)),0)</f>
        <v>0</v>
      </c>
      <c r="Q41" s="103">
        <f t="shared" si="0"/>
        <v>0</v>
      </c>
      <c r="S41" s="105">
        <f t="shared" si="7"/>
        <v>0</v>
      </c>
      <c r="T41" s="105">
        <f t="shared" si="8"/>
        <v>0</v>
      </c>
      <c r="U41" s="105">
        <f t="shared" si="9"/>
        <v>0</v>
      </c>
      <c r="V41" s="105">
        <f t="shared" si="10"/>
        <v>0</v>
      </c>
      <c r="W41" s="105">
        <f t="shared" si="11"/>
        <v>0</v>
      </c>
      <c r="X41" s="105">
        <f t="shared" si="12"/>
        <v>0</v>
      </c>
      <c r="Y41" s="105">
        <f t="shared" si="13"/>
        <v>0</v>
      </c>
      <c r="Z41" s="105">
        <f t="shared" si="14"/>
        <v>0</v>
      </c>
      <c r="AA41" s="105">
        <f t="shared" si="15"/>
        <v>0</v>
      </c>
      <c r="AB41" s="105">
        <f t="shared" si="16"/>
        <v>0</v>
      </c>
      <c r="AC41" s="105">
        <f t="shared" si="17"/>
        <v>0</v>
      </c>
      <c r="AD41" s="105">
        <f t="shared" si="18"/>
        <v>0</v>
      </c>
      <c r="AE41" s="146">
        <f t="shared" si="19"/>
        <v>0</v>
      </c>
      <c r="AG41" s="156">
        <f t="shared" si="3"/>
        <v>8.3375171247946991</v>
      </c>
      <c r="AH41" s="157">
        <f t="shared" si="4"/>
        <v>2.2517124794699583E-2</v>
      </c>
      <c r="AI41" s="156">
        <f t="shared" si="5"/>
        <v>0</v>
      </c>
      <c r="AJ41" s="157">
        <f t="shared" si="6"/>
        <v>0</v>
      </c>
    </row>
    <row r="42" spans="1:36" s="80" customFormat="1" ht="12.75">
      <c r="A42" s="102" t="s">
        <v>256</v>
      </c>
      <c r="B42" s="102" t="s">
        <v>257</v>
      </c>
      <c r="C42" s="81">
        <f>+VLOOKUP(A42,'[30]2019 UTC Reg svc pricing'!$O:$P,2,FALSE)</f>
        <v>9.6999999999999993</v>
      </c>
      <c r="D42" s="81"/>
      <c r="E42" s="103">
        <f>IFERROR((VLOOKUP($A42,'[30]Regulated Pivot'!$A:$L,E$6,FALSE)),0)</f>
        <v>0</v>
      </c>
      <c r="F42" s="103">
        <f>IFERROR((VLOOKUP($A42,'[30]Regulated Pivot'!$A:$L,F$6,FALSE)),0)</f>
        <v>29.12</v>
      </c>
      <c r="G42" s="103">
        <f>IFERROR((VLOOKUP($A42,'[30]Regulated Pivot'!$A:$L,G$6,FALSE)),0)</f>
        <v>0</v>
      </c>
      <c r="H42" s="103">
        <f>IFERROR((VLOOKUP($A42,'[30]Regulated Pivot'!$A:$L,H$6,FALSE)),0)</f>
        <v>29.12</v>
      </c>
      <c r="I42" s="103">
        <f>IFERROR((VLOOKUP($A42,'[30]Regulated Pivot'!$A:$L,I$6,FALSE)),0)</f>
        <v>0</v>
      </c>
      <c r="J42" s="103">
        <f>IFERROR((VLOOKUP($A42,'[30]Regulated Pivot'!$A:$L,J$6,FALSE)),0)</f>
        <v>29.12</v>
      </c>
      <c r="K42" s="103">
        <f>IFERROR((VLOOKUP($A42,'[30]Regulated Pivot'!$A:$L,K$6,FALSE)),0)</f>
        <v>0</v>
      </c>
      <c r="L42" s="104">
        <f>IFERROR((VLOOKUP($A42,'[30]Regulated Pivot'!$A:$L,L$6,FALSE)),0)</f>
        <v>29.12</v>
      </c>
      <c r="M42" s="104">
        <f>IFERROR((VLOOKUP($A42,'[30]Regulated Pivot'!$A:$L,M$6,FALSE)),0)</f>
        <v>0</v>
      </c>
      <c r="N42" s="104">
        <f>IFERROR((VLOOKUP($A42,'[30]Regulated Pivot'!$A:$L,N$6,FALSE)),0)</f>
        <v>38.799999999999997</v>
      </c>
      <c r="O42" s="104">
        <f>IFERROR((VLOOKUP($A42,'[30]Regulated Pivot'!$A:$M,O$6,FALSE)),0)</f>
        <v>0</v>
      </c>
      <c r="P42" s="104">
        <f>IFERROR((VLOOKUP($A42,'[30]Regulated Pivot'!$A:$N,P$6,FALSE)),0)</f>
        <v>38.799999999999997</v>
      </c>
      <c r="Q42" s="103">
        <f t="shared" si="0"/>
        <v>194.07999999999998</v>
      </c>
      <c r="S42" s="105">
        <f t="shared" si="7"/>
        <v>0</v>
      </c>
      <c r="T42" s="105">
        <f t="shared" si="8"/>
        <v>3.0020618556701035</v>
      </c>
      <c r="U42" s="105">
        <f t="shared" si="9"/>
        <v>0</v>
      </c>
      <c r="V42" s="105">
        <f t="shared" si="10"/>
        <v>3.0020618556701035</v>
      </c>
      <c r="W42" s="105">
        <f t="shared" si="11"/>
        <v>0</v>
      </c>
      <c r="X42" s="105">
        <f t="shared" si="12"/>
        <v>3.0020618556701035</v>
      </c>
      <c r="Y42" s="105">
        <f t="shared" si="13"/>
        <v>0</v>
      </c>
      <c r="Z42" s="105">
        <f t="shared" si="14"/>
        <v>3.0020618556701035</v>
      </c>
      <c r="AA42" s="105">
        <f t="shared" si="15"/>
        <v>0</v>
      </c>
      <c r="AB42" s="105">
        <f t="shared" si="16"/>
        <v>4</v>
      </c>
      <c r="AC42" s="105">
        <f t="shared" si="17"/>
        <v>0</v>
      </c>
      <c r="AD42" s="105">
        <f t="shared" si="18"/>
        <v>4</v>
      </c>
      <c r="AE42" s="146">
        <f t="shared" si="19"/>
        <v>1.6673539518900344</v>
      </c>
      <c r="AF42" s="146"/>
      <c r="AG42" s="156">
        <f t="shared" si="3"/>
        <v>9.7262677222499789</v>
      </c>
      <c r="AH42" s="157">
        <f t="shared" si="4"/>
        <v>2.6267722249979641E-2</v>
      </c>
      <c r="AI42" s="156">
        <f t="shared" si="5"/>
        <v>0.52557108600784008</v>
      </c>
      <c r="AJ42" s="157">
        <f t="shared" si="6"/>
        <v>194.60557108600781</v>
      </c>
    </row>
    <row r="43" spans="1:36" s="80" customFormat="1" ht="12.75">
      <c r="A43" s="106" t="s">
        <v>258</v>
      </c>
      <c r="B43" s="106" t="s">
        <v>251</v>
      </c>
      <c r="C43" s="81">
        <v>5.54</v>
      </c>
      <c r="D43" s="81"/>
      <c r="E43" s="103">
        <f>IFERROR((VLOOKUP($A43,'[30]Regulated Pivot'!$A:$L,E$6,FALSE)),0)</f>
        <v>0</v>
      </c>
      <c r="F43" s="103">
        <f>IFERROR((VLOOKUP($A43,'[30]Regulated Pivot'!$A:$L,F$6,FALSE)),0)</f>
        <v>0</v>
      </c>
      <c r="G43" s="103">
        <f>IFERROR((VLOOKUP($A43,'[30]Regulated Pivot'!$A:$L,G$6,FALSE)),0)</f>
        <v>0</v>
      </c>
      <c r="H43" s="103">
        <f>IFERROR((VLOOKUP($A43,'[30]Regulated Pivot'!$A:$L,H$6,FALSE)),0)</f>
        <v>0</v>
      </c>
      <c r="I43" s="103">
        <f>IFERROR((VLOOKUP($A43,'[30]Regulated Pivot'!$A:$L,I$6,FALSE)),0)</f>
        <v>0</v>
      </c>
      <c r="J43" s="103">
        <f>IFERROR((VLOOKUP($A43,'[30]Regulated Pivot'!$A:$L,J$6,FALSE)),0)</f>
        <v>0</v>
      </c>
      <c r="K43" s="103">
        <f>IFERROR((VLOOKUP($A43,'[30]Regulated Pivot'!$A:$L,K$6,FALSE)),0)</f>
        <v>0</v>
      </c>
      <c r="L43" s="104">
        <f>IFERROR((VLOOKUP($A43,'[30]Regulated Pivot'!$A:$L,L$6,FALSE)),0)</f>
        <v>0</v>
      </c>
      <c r="M43" s="104">
        <f>IFERROR((VLOOKUP($A43,'[30]Regulated Pivot'!$A:$L,M$6,FALSE)),0)</f>
        <v>0</v>
      </c>
      <c r="N43" s="104">
        <f>IFERROR((VLOOKUP($A43,'[30]Regulated Pivot'!$A:$L,N$6,FALSE)),0)</f>
        <v>66.48</v>
      </c>
      <c r="O43" s="104">
        <f>IFERROR((VLOOKUP($A43,'[30]Regulated Pivot'!$A:$M,O$6,FALSE)),0)</f>
        <v>33.24</v>
      </c>
      <c r="P43" s="104">
        <f>IFERROR((VLOOKUP($A43,'[30]Regulated Pivot'!$A:$N,P$6,FALSE)),0)</f>
        <v>33.24</v>
      </c>
      <c r="Q43" s="103">
        <f t="shared" si="0"/>
        <v>132.96</v>
      </c>
      <c r="S43" s="105">
        <f t="shared" si="7"/>
        <v>0</v>
      </c>
      <c r="T43" s="105">
        <f t="shared" si="8"/>
        <v>0</v>
      </c>
      <c r="U43" s="105">
        <f t="shared" si="9"/>
        <v>0</v>
      </c>
      <c r="V43" s="105">
        <f t="shared" si="10"/>
        <v>0</v>
      </c>
      <c r="W43" s="105">
        <f t="shared" si="11"/>
        <v>0</v>
      </c>
      <c r="X43" s="105">
        <f t="shared" si="12"/>
        <v>0</v>
      </c>
      <c r="Y43" s="105">
        <f t="shared" si="13"/>
        <v>0</v>
      </c>
      <c r="Z43" s="105">
        <f t="shared" si="14"/>
        <v>0</v>
      </c>
      <c r="AA43" s="105">
        <f t="shared" si="15"/>
        <v>0</v>
      </c>
      <c r="AB43" s="105">
        <f t="shared" si="16"/>
        <v>12</v>
      </c>
      <c r="AC43" s="105">
        <f t="shared" si="17"/>
        <v>6</v>
      </c>
      <c r="AD43" s="105">
        <f t="shared" si="18"/>
        <v>6</v>
      </c>
      <c r="AE43" s="146">
        <f t="shared" si="19"/>
        <v>2</v>
      </c>
      <c r="AF43" s="146"/>
      <c r="AG43" s="156">
        <f t="shared" si="3"/>
        <v>5.5550023898211229</v>
      </c>
      <c r="AH43" s="157">
        <f t="shared" si="4"/>
        <v>1.5002389821122897E-2</v>
      </c>
      <c r="AI43" s="156">
        <f t="shared" si="5"/>
        <v>0.36005735570694952</v>
      </c>
      <c r="AJ43" s="157">
        <f t="shared" si="6"/>
        <v>133.32005735570695</v>
      </c>
    </row>
    <row r="44" spans="1:36" s="80" customFormat="1" ht="12.75">
      <c r="A44" s="106" t="s">
        <v>180</v>
      </c>
      <c r="B44" s="106" t="s">
        <v>181</v>
      </c>
      <c r="C44" s="81">
        <v>1.39</v>
      </c>
      <c r="D44" s="81"/>
      <c r="E44" s="103">
        <f>IFERROR((VLOOKUP($A44,'[30]Regulated Pivot'!$A:$L,E$6,FALSE)),0)</f>
        <v>0</v>
      </c>
      <c r="F44" s="103">
        <f>IFERROR((VLOOKUP($A44,'[30]Regulated Pivot'!$A:$L,F$6,FALSE)),0)</f>
        <v>0</v>
      </c>
      <c r="G44" s="103">
        <f>IFERROR((VLOOKUP($A44,'[30]Regulated Pivot'!$A:$L,G$6,FALSE)),0)</f>
        <v>0</v>
      </c>
      <c r="H44" s="103">
        <f>IFERROR((VLOOKUP($A44,'[30]Regulated Pivot'!$A:$L,H$6,FALSE)),0)</f>
        <v>0</v>
      </c>
      <c r="I44" s="103">
        <f>IFERROR((VLOOKUP($A44,'[30]Regulated Pivot'!$A:$L,I$6,FALSE)),0)</f>
        <v>0</v>
      </c>
      <c r="J44" s="103">
        <f>IFERROR((VLOOKUP($A44,'[30]Regulated Pivot'!$A:$L,J$6,FALSE)),0)</f>
        <v>0</v>
      </c>
      <c r="K44" s="103">
        <f>IFERROR((VLOOKUP($A44,'[30]Regulated Pivot'!$A:$L,K$6,FALSE)),0)</f>
        <v>0</v>
      </c>
      <c r="L44" s="104">
        <f>IFERROR((VLOOKUP($A44,'[30]Regulated Pivot'!$A:$L,L$6,FALSE)),0)</f>
        <v>0</v>
      </c>
      <c r="M44" s="104">
        <f>IFERROR((VLOOKUP($A44,'[30]Regulated Pivot'!$A:$L,M$6,FALSE)),0)</f>
        <v>0</v>
      </c>
      <c r="N44" s="104">
        <f>IFERROR((VLOOKUP($A44,'[30]Regulated Pivot'!$A:$L,N$6,FALSE)),0)</f>
        <v>13.9</v>
      </c>
      <c r="O44" s="104">
        <f>IFERROR((VLOOKUP($A44,'[30]Regulated Pivot'!$A:$M,O$6,FALSE)),0)</f>
        <v>91.740000000000009</v>
      </c>
      <c r="P44" s="104">
        <f>IFERROR((VLOOKUP($A44,'[30]Regulated Pivot'!$A:$N,P$6,FALSE)),0)</f>
        <v>93.13</v>
      </c>
      <c r="Q44" s="103">
        <f t="shared" si="0"/>
        <v>198.77</v>
      </c>
      <c r="S44" s="105">
        <f t="shared" si="7"/>
        <v>0</v>
      </c>
      <c r="T44" s="105">
        <f t="shared" si="8"/>
        <v>0</v>
      </c>
      <c r="U44" s="105">
        <f t="shared" si="9"/>
        <v>0</v>
      </c>
      <c r="V44" s="105">
        <f t="shared" si="10"/>
        <v>0</v>
      </c>
      <c r="W44" s="105">
        <f t="shared" si="11"/>
        <v>0</v>
      </c>
      <c r="X44" s="105">
        <f t="shared" si="12"/>
        <v>0</v>
      </c>
      <c r="Y44" s="105">
        <f t="shared" si="13"/>
        <v>0</v>
      </c>
      <c r="Z44" s="105">
        <f t="shared" si="14"/>
        <v>0</v>
      </c>
      <c r="AA44" s="105">
        <f t="shared" si="15"/>
        <v>0</v>
      </c>
      <c r="AB44" s="105">
        <f t="shared" si="16"/>
        <v>10.000000000000002</v>
      </c>
      <c r="AC44" s="105">
        <f t="shared" si="17"/>
        <v>66.000000000000014</v>
      </c>
      <c r="AD44" s="105">
        <f t="shared" si="18"/>
        <v>67</v>
      </c>
      <c r="AE44" s="146">
        <f t="shared" si="19"/>
        <v>11.916666666666666</v>
      </c>
      <c r="AF44" s="146"/>
      <c r="AG44" s="156">
        <f t="shared" si="3"/>
        <v>1.3937641375182961</v>
      </c>
      <c r="AH44" s="157">
        <f t="shared" si="4"/>
        <v>3.7641375182961845E-3</v>
      </c>
      <c r="AI44" s="156">
        <f t="shared" si="5"/>
        <v>0.53827166511635438</v>
      </c>
      <c r="AJ44" s="157">
        <f t="shared" si="6"/>
        <v>199.30827166511637</v>
      </c>
    </row>
    <row r="45" spans="1:36" s="80" customFormat="1" ht="12.75">
      <c r="A45" s="106" t="s">
        <v>259</v>
      </c>
      <c r="B45" s="106" t="s">
        <v>260</v>
      </c>
      <c r="C45" s="81">
        <v>1.39</v>
      </c>
      <c r="D45" s="81"/>
      <c r="E45" s="103">
        <f>IFERROR((VLOOKUP($A45,'[30]Regulated Pivot'!$A:$L,E$6,FALSE)),0)</f>
        <v>0</v>
      </c>
      <c r="F45" s="103">
        <f>IFERROR((VLOOKUP($A45,'[30]Regulated Pivot'!$A:$L,F$6,FALSE)),0)</f>
        <v>0</v>
      </c>
      <c r="G45" s="103">
        <f>IFERROR((VLOOKUP($A45,'[30]Regulated Pivot'!$A:$L,G$6,FALSE)),0)</f>
        <v>0</v>
      </c>
      <c r="H45" s="103">
        <f>IFERROR((VLOOKUP($A45,'[30]Regulated Pivot'!$A:$L,H$6,FALSE)),0)</f>
        <v>0</v>
      </c>
      <c r="I45" s="103">
        <f>IFERROR((VLOOKUP($A45,'[30]Regulated Pivot'!$A:$L,I$6,FALSE)),0)</f>
        <v>0</v>
      </c>
      <c r="J45" s="103">
        <f>IFERROR((VLOOKUP($A45,'[30]Regulated Pivot'!$A:$L,J$6,FALSE)),0)</f>
        <v>0</v>
      </c>
      <c r="K45" s="103">
        <f>IFERROR((VLOOKUP($A45,'[30]Regulated Pivot'!$A:$L,K$6,FALSE)),0)</f>
        <v>0</v>
      </c>
      <c r="L45" s="104">
        <f>IFERROR((VLOOKUP($A45,'[30]Regulated Pivot'!$A:$L,L$6,FALSE)),0)</f>
        <v>0</v>
      </c>
      <c r="M45" s="104">
        <f>IFERROR((VLOOKUP($A45,'[30]Regulated Pivot'!$A:$L,M$6,FALSE)),0)</f>
        <v>0</v>
      </c>
      <c r="N45" s="104">
        <f>IFERROR((VLOOKUP($A45,'[30]Regulated Pivot'!$A:$L,N$6,FALSE)),0)</f>
        <v>0</v>
      </c>
      <c r="O45" s="104">
        <f>IFERROR((VLOOKUP($A45,'[30]Regulated Pivot'!$A:$M,O$6,FALSE)),0)</f>
        <v>0</v>
      </c>
      <c r="P45" s="104">
        <f>IFERROR((VLOOKUP($A45,'[30]Regulated Pivot'!$A:$N,P$6,FALSE)),0)</f>
        <v>1.4</v>
      </c>
      <c r="Q45" s="103">
        <f t="shared" si="0"/>
        <v>1.4</v>
      </c>
      <c r="S45" s="105">
        <f t="shared" si="7"/>
        <v>0</v>
      </c>
      <c r="T45" s="105">
        <f t="shared" si="8"/>
        <v>0</v>
      </c>
      <c r="U45" s="105">
        <f t="shared" si="9"/>
        <v>0</v>
      </c>
      <c r="V45" s="105">
        <f t="shared" si="10"/>
        <v>0</v>
      </c>
      <c r="W45" s="105">
        <f t="shared" si="11"/>
        <v>0</v>
      </c>
      <c r="X45" s="105">
        <f t="shared" si="12"/>
        <v>0</v>
      </c>
      <c r="Y45" s="105">
        <f t="shared" si="13"/>
        <v>0</v>
      </c>
      <c r="Z45" s="105">
        <f t="shared" si="14"/>
        <v>0</v>
      </c>
      <c r="AA45" s="105">
        <f t="shared" si="15"/>
        <v>0</v>
      </c>
      <c r="AB45" s="105">
        <f t="shared" si="16"/>
        <v>0</v>
      </c>
      <c r="AC45" s="105">
        <f t="shared" si="17"/>
        <v>0</v>
      </c>
      <c r="AD45" s="105">
        <f t="shared" si="18"/>
        <v>1.0071942446043165</v>
      </c>
      <c r="AE45" s="146">
        <f t="shared" si="19"/>
        <v>8.3932853717026371E-2</v>
      </c>
      <c r="AF45" s="146"/>
      <c r="AG45" s="156">
        <f t="shared" si="3"/>
        <v>1.3937641375182961</v>
      </c>
      <c r="AH45" s="157">
        <f t="shared" si="4"/>
        <v>3.7641375182961845E-3</v>
      </c>
      <c r="AI45" s="156">
        <f t="shared" si="5"/>
        <v>3.7912176443270921E-3</v>
      </c>
      <c r="AJ45" s="157">
        <f t="shared" si="6"/>
        <v>1.403791217644327</v>
      </c>
    </row>
    <row r="46" spans="1:36" s="80" customFormat="1" ht="12.75">
      <c r="A46" s="106" t="s">
        <v>261</v>
      </c>
      <c r="B46" s="106" t="s">
        <v>262</v>
      </c>
      <c r="C46" s="81">
        <v>8.32</v>
      </c>
      <c r="D46" s="81"/>
      <c r="E46" s="103">
        <f>IFERROR((VLOOKUP($A46,'[30]Regulated Pivot'!$A:$L,E$6,FALSE)),0)</f>
        <v>0</v>
      </c>
      <c r="F46" s="103">
        <f>IFERROR((VLOOKUP($A46,'[30]Regulated Pivot'!$A:$L,F$6,FALSE)),0)</f>
        <v>0</v>
      </c>
      <c r="G46" s="103">
        <f>IFERROR((VLOOKUP($A46,'[30]Regulated Pivot'!$A:$L,G$6,FALSE)),0)</f>
        <v>0</v>
      </c>
      <c r="H46" s="103">
        <f>IFERROR((VLOOKUP($A46,'[30]Regulated Pivot'!$A:$L,H$6,FALSE)),0)</f>
        <v>0</v>
      </c>
      <c r="I46" s="103">
        <f>IFERROR((VLOOKUP($A46,'[30]Regulated Pivot'!$A:$L,I$6,FALSE)),0)</f>
        <v>0</v>
      </c>
      <c r="J46" s="103">
        <f>IFERROR((VLOOKUP($A46,'[30]Regulated Pivot'!$A:$L,J$6,FALSE)),0)</f>
        <v>0</v>
      </c>
      <c r="K46" s="103">
        <f>IFERROR((VLOOKUP($A46,'[30]Regulated Pivot'!$A:$L,K$6,FALSE)),0)</f>
        <v>0</v>
      </c>
      <c r="L46" s="104">
        <f>IFERROR((VLOOKUP($A46,'[30]Regulated Pivot'!$A:$L,L$6,FALSE)),0)</f>
        <v>0</v>
      </c>
      <c r="M46" s="104">
        <f>IFERROR((VLOOKUP($A46,'[30]Regulated Pivot'!$A:$L,M$6,FALSE)),0)</f>
        <v>0</v>
      </c>
      <c r="N46" s="104">
        <f>IFERROR((VLOOKUP($A46,'[30]Regulated Pivot'!$A:$L,N$6,FALSE)),0)</f>
        <v>0</v>
      </c>
      <c r="O46" s="104">
        <f>IFERROR((VLOOKUP($A46,'[30]Regulated Pivot'!$A:$M,O$6,FALSE)),0)</f>
        <v>0</v>
      </c>
      <c r="P46" s="104">
        <f>IFERROR((VLOOKUP($A46,'[30]Regulated Pivot'!$A:$N,P$6,FALSE)),0)</f>
        <v>4.1900000000000004</v>
      </c>
      <c r="Q46" s="103">
        <f t="shared" si="0"/>
        <v>4.1900000000000004</v>
      </c>
      <c r="S46" s="105">
        <f t="shared" si="7"/>
        <v>0</v>
      </c>
      <c r="T46" s="105">
        <f t="shared" si="8"/>
        <v>0</v>
      </c>
      <c r="U46" s="105">
        <f t="shared" si="9"/>
        <v>0</v>
      </c>
      <c r="V46" s="105">
        <f t="shared" si="10"/>
        <v>0</v>
      </c>
      <c r="W46" s="105">
        <f t="shared" si="11"/>
        <v>0</v>
      </c>
      <c r="X46" s="105">
        <f t="shared" si="12"/>
        <v>0</v>
      </c>
      <c r="Y46" s="105">
        <f t="shared" si="13"/>
        <v>0</v>
      </c>
      <c r="Z46" s="105">
        <f t="shared" si="14"/>
        <v>0</v>
      </c>
      <c r="AA46" s="105">
        <f t="shared" si="15"/>
        <v>0</v>
      </c>
      <c r="AB46" s="105">
        <f t="shared" si="16"/>
        <v>0</v>
      </c>
      <c r="AC46" s="105">
        <f t="shared" si="17"/>
        <v>0</v>
      </c>
      <c r="AD46" s="105">
        <f t="shared" si="18"/>
        <v>0.50360576923076927</v>
      </c>
      <c r="AE46" s="146">
        <f t="shared" si="19"/>
        <v>4.1967147435897439E-2</v>
      </c>
      <c r="AF46" s="146"/>
      <c r="AG46" s="156">
        <f t="shared" si="3"/>
        <v>8.3425306648577155</v>
      </c>
      <c r="AH46" s="157">
        <f t="shared" si="4"/>
        <v>2.2530664857715266E-2</v>
      </c>
      <c r="AI46" s="156">
        <f t="shared" si="5"/>
        <v>1.1346572806950356E-2</v>
      </c>
      <c r="AJ46" s="157">
        <f t="shared" si="6"/>
        <v>4.2013465728069503</v>
      </c>
    </row>
    <row r="47" spans="1:36" s="80" customFormat="1" ht="12.75">
      <c r="A47" s="106" t="s">
        <v>263</v>
      </c>
      <c r="B47" s="106" t="s">
        <v>264</v>
      </c>
      <c r="C47" s="81">
        <v>2.77</v>
      </c>
      <c r="D47" s="81"/>
      <c r="E47" s="103">
        <f>IFERROR((VLOOKUP($A47,'[30]Regulated Pivot'!$A:$L,E$6,FALSE)),0)</f>
        <v>0</v>
      </c>
      <c r="F47" s="103">
        <f>IFERROR((VLOOKUP($A47,'[30]Regulated Pivot'!$A:$L,F$6,FALSE)),0)</f>
        <v>0</v>
      </c>
      <c r="G47" s="103">
        <f>IFERROR((VLOOKUP($A47,'[30]Regulated Pivot'!$A:$L,G$6,FALSE)),0)</f>
        <v>0</v>
      </c>
      <c r="H47" s="103">
        <f>IFERROR((VLOOKUP($A47,'[30]Regulated Pivot'!$A:$L,H$6,FALSE)),0)</f>
        <v>0</v>
      </c>
      <c r="I47" s="103">
        <f>IFERROR((VLOOKUP($A47,'[30]Regulated Pivot'!$A:$L,I$6,FALSE)),0)</f>
        <v>0</v>
      </c>
      <c r="J47" s="103">
        <f>IFERROR((VLOOKUP($A47,'[30]Regulated Pivot'!$A:$L,J$6,FALSE)),0)</f>
        <v>0</v>
      </c>
      <c r="K47" s="103">
        <f>IFERROR((VLOOKUP($A47,'[30]Regulated Pivot'!$A:$L,K$6,FALSE)),0)</f>
        <v>0</v>
      </c>
      <c r="L47" s="104">
        <f>IFERROR((VLOOKUP($A47,'[30]Regulated Pivot'!$A:$L,L$6,FALSE)),0)</f>
        <v>0</v>
      </c>
      <c r="M47" s="104">
        <f>IFERROR((VLOOKUP($A47,'[30]Regulated Pivot'!$A:$L,M$6,FALSE)),0)</f>
        <v>0</v>
      </c>
      <c r="N47" s="104">
        <f>IFERROR((VLOOKUP($A47,'[30]Regulated Pivot'!$A:$L,N$6,FALSE)),0)</f>
        <v>0</v>
      </c>
      <c r="O47" s="104">
        <f>IFERROR((VLOOKUP($A47,'[30]Regulated Pivot'!$A:$M,O$6,FALSE)),0)</f>
        <v>0</v>
      </c>
      <c r="P47" s="104">
        <f>IFERROR((VLOOKUP($A47,'[30]Regulated Pivot'!$A:$N,P$6,FALSE)),0)</f>
        <v>4.17</v>
      </c>
      <c r="Q47" s="103">
        <f t="shared" si="0"/>
        <v>4.17</v>
      </c>
      <c r="S47" s="105">
        <f t="shared" si="7"/>
        <v>0</v>
      </c>
      <c r="T47" s="105">
        <f t="shared" si="8"/>
        <v>0</v>
      </c>
      <c r="U47" s="105">
        <f t="shared" si="9"/>
        <v>0</v>
      </c>
      <c r="V47" s="105">
        <f t="shared" si="10"/>
        <v>0</v>
      </c>
      <c r="W47" s="105">
        <f t="shared" si="11"/>
        <v>0</v>
      </c>
      <c r="X47" s="105">
        <f t="shared" si="12"/>
        <v>0</v>
      </c>
      <c r="Y47" s="105">
        <f t="shared" si="13"/>
        <v>0</v>
      </c>
      <c r="Z47" s="105">
        <f t="shared" si="14"/>
        <v>0</v>
      </c>
      <c r="AA47" s="105">
        <f t="shared" si="15"/>
        <v>0</v>
      </c>
      <c r="AB47" s="105">
        <f t="shared" si="16"/>
        <v>0</v>
      </c>
      <c r="AC47" s="105">
        <f t="shared" si="17"/>
        <v>0</v>
      </c>
      <c r="AD47" s="105">
        <f t="shared" si="18"/>
        <v>1.5054151624548735</v>
      </c>
      <c r="AE47" s="146">
        <f t="shared" si="19"/>
        <v>0.12545126353790612</v>
      </c>
      <c r="AF47" s="146"/>
      <c r="AG47" s="156">
        <f t="shared" si="3"/>
        <v>2.7775011949105615</v>
      </c>
      <c r="AH47" s="157">
        <f t="shared" si="4"/>
        <v>7.5011949105614484E-3</v>
      </c>
      <c r="AI47" s="156">
        <f t="shared" si="5"/>
        <v>1.1292412554888533E-2</v>
      </c>
      <c r="AJ47" s="157">
        <f t="shared" si="6"/>
        <v>4.181292412554888</v>
      </c>
    </row>
    <row r="48" spans="1:36" s="80" customFormat="1" ht="12.75">
      <c r="A48" s="102" t="s">
        <v>265</v>
      </c>
      <c r="B48" s="102" t="s">
        <v>266</v>
      </c>
      <c r="C48" s="81">
        <f>+VLOOKUP(A48,'[30]2019 UTC Reg svc pricing'!$O:$P,2,FALSE)</f>
        <v>7.62</v>
      </c>
      <c r="D48" s="81"/>
      <c r="E48" s="103">
        <f>IFERROR((VLOOKUP($A48,'[30]Regulated Pivot'!$A:$L,E$6,FALSE)),0)</f>
        <v>-7.64</v>
      </c>
      <c r="F48" s="103">
        <f>IFERROR((VLOOKUP($A48,'[30]Regulated Pivot'!$A:$L,F$6,FALSE)),0)</f>
        <v>1341.1799999999998</v>
      </c>
      <c r="G48" s="103">
        <f>IFERROR((VLOOKUP($A48,'[30]Regulated Pivot'!$A:$L,G$6,FALSE)),0)</f>
        <v>-15.25</v>
      </c>
      <c r="H48" s="103">
        <f>IFERROR((VLOOKUP($A48,'[30]Regulated Pivot'!$A:$L,H$6,FALSE)),0)</f>
        <v>1272.6099999999999</v>
      </c>
      <c r="I48" s="103">
        <f>IFERROR((VLOOKUP($A48,'[30]Regulated Pivot'!$A:$L,I$6,FALSE)),0)</f>
        <v>0</v>
      </c>
      <c r="J48" s="103">
        <f>IFERROR((VLOOKUP($A48,'[30]Regulated Pivot'!$A:$L,J$6,FALSE)),0)</f>
        <v>1234.5</v>
      </c>
      <c r="K48" s="103">
        <f>IFERROR((VLOOKUP($A48,'[30]Regulated Pivot'!$A:$L,K$6,FALSE)),0)</f>
        <v>-17.149999999999999</v>
      </c>
      <c r="L48" s="104">
        <f>IFERROR((VLOOKUP($A48,'[30]Regulated Pivot'!$A:$L,L$6,FALSE)),0)</f>
        <v>1261.1499999999999</v>
      </c>
      <c r="M48" s="104">
        <f>IFERROR((VLOOKUP($A48,'[30]Regulated Pivot'!$A:$L,M$6,FALSE)),0)</f>
        <v>0</v>
      </c>
      <c r="N48" s="104">
        <f>IFERROR((VLOOKUP($A48,'[30]Regulated Pivot'!$A:$L,N$6,FALSE)),0)</f>
        <v>1219.25</v>
      </c>
      <c r="O48" s="104">
        <f>IFERROR((VLOOKUP($A48,'[30]Regulated Pivot'!$A:$M,O$6,FALSE)),0)</f>
        <v>0</v>
      </c>
      <c r="P48" s="104">
        <f>IFERROR((VLOOKUP($A48,'[30]Regulated Pivot'!$A:$N,P$6,FALSE)),0)</f>
        <v>1203.96</v>
      </c>
      <c r="Q48" s="103">
        <f t="shared" si="0"/>
        <v>7492.61</v>
      </c>
      <c r="S48" s="105">
        <f t="shared" si="7"/>
        <v>-1.0026246719160103</v>
      </c>
      <c r="T48" s="105">
        <f t="shared" si="8"/>
        <v>176.007874015748</v>
      </c>
      <c r="U48" s="105">
        <f t="shared" si="9"/>
        <v>-2.0013123359580054</v>
      </c>
      <c r="V48" s="105">
        <f t="shared" si="10"/>
        <v>167.00918635170603</v>
      </c>
      <c r="W48" s="105">
        <f t="shared" si="11"/>
        <v>0</v>
      </c>
      <c r="X48" s="105">
        <f t="shared" si="12"/>
        <v>162.00787401574803</v>
      </c>
      <c r="Y48" s="105">
        <f t="shared" si="13"/>
        <v>-2.2506561679790025</v>
      </c>
      <c r="Z48" s="105">
        <f t="shared" si="14"/>
        <v>165.50524934383199</v>
      </c>
      <c r="AA48" s="105">
        <f t="shared" si="15"/>
        <v>0</v>
      </c>
      <c r="AB48" s="105">
        <f t="shared" si="16"/>
        <v>160.00656167979002</v>
      </c>
      <c r="AC48" s="105">
        <f t="shared" si="17"/>
        <v>0</v>
      </c>
      <c r="AD48" s="105">
        <f t="shared" si="18"/>
        <v>158</v>
      </c>
      <c r="AE48" s="146">
        <f t="shared" si="19"/>
        <v>81.940179352580927</v>
      </c>
      <c r="AF48" s="146"/>
      <c r="AG48" s="156">
        <f t="shared" si="3"/>
        <v>7.6406350560355518</v>
      </c>
      <c r="AH48" s="157">
        <f t="shared" si="4"/>
        <v>2.0635056035551713E-2</v>
      </c>
      <c r="AI48" s="156">
        <f t="shared" si="5"/>
        <v>20.290082310043978</v>
      </c>
      <c r="AJ48" s="157">
        <f t="shared" si="6"/>
        <v>7512.9000823100432</v>
      </c>
    </row>
    <row r="49" spans="1:36" s="80" customFormat="1" ht="12.75">
      <c r="A49" s="102" t="s">
        <v>267</v>
      </c>
      <c r="B49" s="102" t="s">
        <v>268</v>
      </c>
      <c r="C49" s="81">
        <f>+VLOOKUP(A49,'[30]2019 UTC Reg svc pricing'!$O:$P,2,FALSE)</f>
        <v>10.199999999999999</v>
      </c>
      <c r="D49" s="81"/>
      <c r="E49" s="103">
        <f>IFERROR((VLOOKUP($A49,'[30]Regulated Pivot'!$A:$L,E$6,FALSE)),0)</f>
        <v>785.4</v>
      </c>
      <c r="F49" s="103">
        <f>IFERROR((VLOOKUP($A49,'[30]Regulated Pivot'!$A:$L,F$6,FALSE)),0)</f>
        <v>3498.6</v>
      </c>
      <c r="G49" s="103">
        <f>IFERROR((VLOOKUP($A49,'[30]Regulated Pivot'!$A:$L,G$6,FALSE)),0)</f>
        <v>979.2</v>
      </c>
      <c r="H49" s="103">
        <f>IFERROR((VLOOKUP($A49,'[30]Regulated Pivot'!$A:$L,H$6,FALSE)),0)</f>
        <v>3315.0000000000005</v>
      </c>
      <c r="I49" s="103">
        <f>IFERROR((VLOOKUP($A49,'[30]Regulated Pivot'!$A:$L,I$6,FALSE)),0)</f>
        <v>826.2</v>
      </c>
      <c r="J49" s="103">
        <f>IFERROR((VLOOKUP($A49,'[30]Regulated Pivot'!$A:$L,J$6,FALSE)),0)</f>
        <v>4171.7999999999993</v>
      </c>
      <c r="K49" s="103">
        <f>IFERROR((VLOOKUP($A49,'[30]Regulated Pivot'!$A:$L,K$6,FALSE)),0)</f>
        <v>1050.5999999999999</v>
      </c>
      <c r="L49" s="104">
        <f>IFERROR((VLOOKUP($A49,'[30]Regulated Pivot'!$A:$L,L$6,FALSE)),0)</f>
        <v>4549.2</v>
      </c>
      <c r="M49" s="104">
        <f>IFERROR((VLOOKUP($A49,'[30]Regulated Pivot'!$A:$L,M$6,FALSE)),0)</f>
        <v>918.00000000000011</v>
      </c>
      <c r="N49" s="104">
        <f>IFERROR((VLOOKUP($A49,'[30]Regulated Pivot'!$A:$L,N$6,FALSE)),0)</f>
        <v>5176.5</v>
      </c>
      <c r="O49" s="104">
        <f>IFERROR((VLOOKUP($A49,'[30]Regulated Pivot'!$A:$M,O$6,FALSE)),0)</f>
        <v>540.6</v>
      </c>
      <c r="P49" s="104">
        <f>IFERROR((VLOOKUP($A49,'[30]Regulated Pivot'!$A:$N,P$6,FALSE)),0)</f>
        <v>4263.6000000000004</v>
      </c>
      <c r="Q49" s="103">
        <f t="shared" si="0"/>
        <v>30074.699999999997</v>
      </c>
      <c r="S49" s="105">
        <f t="shared" si="7"/>
        <v>77</v>
      </c>
      <c r="T49" s="105">
        <f t="shared" si="8"/>
        <v>343</v>
      </c>
      <c r="U49" s="105">
        <f t="shared" si="9"/>
        <v>96.000000000000014</v>
      </c>
      <c r="V49" s="105">
        <f t="shared" si="10"/>
        <v>325.00000000000006</v>
      </c>
      <c r="W49" s="105">
        <f t="shared" si="11"/>
        <v>81.000000000000014</v>
      </c>
      <c r="X49" s="105">
        <f t="shared" si="12"/>
        <v>408.99999999999994</v>
      </c>
      <c r="Y49" s="105">
        <f t="shared" si="13"/>
        <v>103</v>
      </c>
      <c r="Z49" s="105">
        <f t="shared" si="14"/>
        <v>446</v>
      </c>
      <c r="AA49" s="105">
        <f t="shared" si="15"/>
        <v>90.000000000000014</v>
      </c>
      <c r="AB49" s="105">
        <f t="shared" si="16"/>
        <v>507.50000000000006</v>
      </c>
      <c r="AC49" s="105">
        <f t="shared" si="17"/>
        <v>53.000000000000007</v>
      </c>
      <c r="AD49" s="105">
        <f t="shared" si="18"/>
        <v>418.00000000000006</v>
      </c>
      <c r="AE49" s="146">
        <f t="shared" si="19"/>
        <v>245.70833333333334</v>
      </c>
      <c r="AF49" s="146"/>
      <c r="AG49" s="156">
        <f t="shared" si="3"/>
        <v>10.227621728551524</v>
      </c>
      <c r="AH49" s="157">
        <f t="shared" si="4"/>
        <v>2.7621728551524782E-2</v>
      </c>
      <c r="AI49" s="156">
        <f t="shared" si="5"/>
        <v>81.44266663417082</v>
      </c>
      <c r="AJ49" s="157">
        <f t="shared" si="6"/>
        <v>30156.142666634169</v>
      </c>
    </row>
    <row r="50" spans="1:36" ht="12.75">
      <c r="A50" s="102" t="s">
        <v>269</v>
      </c>
      <c r="B50" s="102" t="s">
        <v>270</v>
      </c>
      <c r="C50" s="81">
        <f>+VLOOKUP(A50,'[30]2019 UTC Reg svc pricing'!$O:$P,2,FALSE)</f>
        <v>3.94</v>
      </c>
      <c r="D50" s="81"/>
      <c r="E50" s="103">
        <f>IFERROR((VLOOKUP($A50,'[30]Regulated Pivot'!$A:$L,E$6,FALSE)),0)</f>
        <v>0</v>
      </c>
      <c r="F50" s="103">
        <f>IFERROR((VLOOKUP($A50,'[30]Regulated Pivot'!$A:$L,F$6,FALSE)),0)</f>
        <v>0</v>
      </c>
      <c r="G50" s="103">
        <f>IFERROR((VLOOKUP($A50,'[30]Regulated Pivot'!$A:$L,G$6,FALSE)),0)</f>
        <v>0</v>
      </c>
      <c r="H50" s="103">
        <f>IFERROR((VLOOKUP($A50,'[30]Regulated Pivot'!$A:$L,H$6,FALSE)),0)</f>
        <v>0</v>
      </c>
      <c r="I50" s="103">
        <f>IFERROR((VLOOKUP($A50,'[30]Regulated Pivot'!$A:$L,I$6,FALSE)),0)</f>
        <v>0</v>
      </c>
      <c r="J50" s="103">
        <f>IFERROR((VLOOKUP($A50,'[30]Regulated Pivot'!$A:$L,J$6,FALSE)),0)</f>
        <v>0</v>
      </c>
      <c r="K50" s="103">
        <f>IFERROR((VLOOKUP($A50,'[30]Regulated Pivot'!$A:$L,K$6,FALSE)),0)</f>
        <v>0</v>
      </c>
      <c r="L50" s="104">
        <f>IFERROR((VLOOKUP($A50,'[30]Regulated Pivot'!$A:$L,L$6,FALSE)),0)</f>
        <v>0</v>
      </c>
      <c r="M50" s="104">
        <f>IFERROR((VLOOKUP($A50,'[30]Regulated Pivot'!$A:$L,M$6,FALSE)),0)</f>
        <v>0</v>
      </c>
      <c r="N50" s="104">
        <f>IFERROR((VLOOKUP($A50,'[30]Regulated Pivot'!$A:$L,N$6,FALSE)),0)</f>
        <v>0</v>
      </c>
      <c r="O50" s="104">
        <f>IFERROR((VLOOKUP($A50,'[30]Regulated Pivot'!$A:$M,O$6,FALSE)),0)</f>
        <v>0</v>
      </c>
      <c r="P50" s="104">
        <f>IFERROR((VLOOKUP($A50,'[30]Regulated Pivot'!$A:$N,P$6,FALSE)),0)</f>
        <v>0</v>
      </c>
      <c r="Q50" s="103">
        <f t="shared" si="0"/>
        <v>0</v>
      </c>
      <c r="S50" s="105">
        <f t="shared" si="7"/>
        <v>0</v>
      </c>
      <c r="T50" s="105">
        <f t="shared" si="8"/>
        <v>0</v>
      </c>
      <c r="U50" s="105">
        <f t="shared" si="9"/>
        <v>0</v>
      </c>
      <c r="V50" s="105">
        <f t="shared" si="10"/>
        <v>0</v>
      </c>
      <c r="W50" s="105">
        <f t="shared" si="11"/>
        <v>0</v>
      </c>
      <c r="X50" s="105">
        <f t="shared" si="12"/>
        <v>0</v>
      </c>
      <c r="Y50" s="105">
        <f t="shared" si="13"/>
        <v>0</v>
      </c>
      <c r="Z50" s="105">
        <f t="shared" si="14"/>
        <v>0</v>
      </c>
      <c r="AA50" s="105">
        <f t="shared" si="15"/>
        <v>0</v>
      </c>
      <c r="AB50" s="105">
        <f t="shared" si="16"/>
        <v>0</v>
      </c>
      <c r="AC50" s="105">
        <f t="shared" si="17"/>
        <v>0</v>
      </c>
      <c r="AD50" s="105">
        <f t="shared" si="18"/>
        <v>0</v>
      </c>
      <c r="AE50" s="146">
        <f t="shared" si="19"/>
        <v>0</v>
      </c>
      <c r="AG50" s="156">
        <f t="shared" si="3"/>
        <v>3.9506695696561773</v>
      </c>
      <c r="AH50" s="157">
        <f t="shared" si="4"/>
        <v>1.066956965617738E-2</v>
      </c>
      <c r="AI50" s="156">
        <f t="shared" si="5"/>
        <v>0</v>
      </c>
      <c r="AJ50" s="157">
        <f t="shared" si="6"/>
        <v>0</v>
      </c>
    </row>
    <row r="51" spans="1:36" ht="12.75">
      <c r="A51" s="102" t="s">
        <v>271</v>
      </c>
      <c r="B51" s="102" t="s">
        <v>272</v>
      </c>
      <c r="C51" s="81">
        <f>+VLOOKUP(A51,'[30]2019 UTC Reg svc pricing'!$O:$P,2,FALSE)</f>
        <v>1.6299999999999997</v>
      </c>
      <c r="D51" s="81"/>
      <c r="E51" s="103">
        <f>IFERROR((VLOOKUP($A51,'[30]Regulated Pivot'!$A:$L,E$6,FALSE)),0)</f>
        <v>586.79999999999995</v>
      </c>
      <c r="F51" s="103">
        <f>IFERROR((VLOOKUP($A51,'[30]Regulated Pivot'!$A:$L,F$6,FALSE)),0)</f>
        <v>415.65</v>
      </c>
      <c r="G51" s="103">
        <f>IFERROR((VLOOKUP($A51,'[30]Regulated Pivot'!$A:$L,G$6,FALSE)),0)</f>
        <v>366.75</v>
      </c>
      <c r="H51" s="103">
        <f>IFERROR((VLOOKUP($A51,'[30]Regulated Pivot'!$A:$L,H$6,FALSE)),0)</f>
        <v>221.67999999999998</v>
      </c>
      <c r="I51" s="103">
        <f>IFERROR((VLOOKUP($A51,'[30]Regulated Pivot'!$A:$L,I$6,FALSE)),0)</f>
        <v>268.95</v>
      </c>
      <c r="J51" s="103">
        <f>IFERROR((VLOOKUP($A51,'[30]Regulated Pivot'!$A:$L,J$6,FALSE)),0)</f>
        <v>268.95</v>
      </c>
      <c r="K51" s="103">
        <f>IFERROR((VLOOKUP($A51,'[30]Regulated Pivot'!$A:$L,K$6,FALSE)),0)</f>
        <v>171.14999999999998</v>
      </c>
      <c r="L51" s="104">
        <f>IFERROR((VLOOKUP($A51,'[30]Regulated Pivot'!$A:$L,L$6,FALSE)),0)</f>
        <v>220.04999999999998</v>
      </c>
      <c r="M51" s="104">
        <f>IFERROR((VLOOKUP($A51,'[30]Regulated Pivot'!$A:$L,M$6,FALSE)),0)</f>
        <v>244.5</v>
      </c>
      <c r="N51" s="104">
        <f>IFERROR((VLOOKUP($A51,'[30]Regulated Pivot'!$A:$L,N$6,FALSE)),0)</f>
        <v>391.2</v>
      </c>
      <c r="O51" s="104">
        <f>IFERROR((VLOOKUP($A51,'[30]Regulated Pivot'!$A:$M,O$6,FALSE)),0)</f>
        <v>660.15</v>
      </c>
      <c r="P51" s="104">
        <f>IFERROR((VLOOKUP($A51,'[30]Regulated Pivot'!$A:$N,P$6,FALSE)),0)</f>
        <v>122.25</v>
      </c>
      <c r="Q51" s="103">
        <f t="shared" si="0"/>
        <v>3938.08</v>
      </c>
      <c r="S51" s="105">
        <f t="shared" si="7"/>
        <v>360.00000000000006</v>
      </c>
      <c r="T51" s="105">
        <f t="shared" si="8"/>
        <v>255.00000000000003</v>
      </c>
      <c r="U51" s="105">
        <f t="shared" si="9"/>
        <v>225.00000000000006</v>
      </c>
      <c r="V51" s="105">
        <f t="shared" si="10"/>
        <v>136</v>
      </c>
      <c r="W51" s="105">
        <f t="shared" si="11"/>
        <v>165.00000000000003</v>
      </c>
      <c r="X51" s="105">
        <f t="shared" si="12"/>
        <v>165.00000000000003</v>
      </c>
      <c r="Y51" s="105">
        <f t="shared" si="13"/>
        <v>105.00000000000001</v>
      </c>
      <c r="Z51" s="105">
        <f t="shared" si="14"/>
        <v>135.00000000000003</v>
      </c>
      <c r="AA51" s="105">
        <f t="shared" si="15"/>
        <v>150.00000000000003</v>
      </c>
      <c r="AB51" s="105">
        <f t="shared" si="16"/>
        <v>240.00000000000003</v>
      </c>
      <c r="AC51" s="105">
        <f t="shared" si="17"/>
        <v>405.00000000000006</v>
      </c>
      <c r="AD51" s="105">
        <f t="shared" si="18"/>
        <v>75.000000000000014</v>
      </c>
      <c r="AE51" s="146">
        <f t="shared" si="19"/>
        <v>201.33333333333337</v>
      </c>
      <c r="AG51" s="156">
        <f t="shared" si="3"/>
        <v>1.6344140605430375</v>
      </c>
      <c r="AH51" s="157">
        <f t="shared" si="4"/>
        <v>4.4140605430378343E-3</v>
      </c>
      <c r="AI51" s="156">
        <f t="shared" si="5"/>
        <v>10.66437027197941</v>
      </c>
      <c r="AJ51" s="157">
        <f t="shared" si="6"/>
        <v>3948.7443702719793</v>
      </c>
    </row>
    <row r="52" spans="1:36" ht="12.75">
      <c r="A52" s="102" t="s">
        <v>273</v>
      </c>
      <c r="B52" s="102" t="s">
        <v>274</v>
      </c>
      <c r="C52" s="81">
        <f>+VLOOKUP(A52,'[30]2019 UTC Reg svc pricing'!$O:$P,2,FALSE)</f>
        <v>2.41</v>
      </c>
      <c r="D52" s="81"/>
      <c r="E52" s="103">
        <f>IFERROR((VLOOKUP($A52,'[30]Regulated Pivot'!$A:$L,E$6,FALSE)),0)</f>
        <v>72.3</v>
      </c>
      <c r="F52" s="103">
        <f>IFERROR((VLOOKUP($A52,'[30]Regulated Pivot'!$A:$L,F$6,FALSE)),0)</f>
        <v>72.3</v>
      </c>
      <c r="G52" s="103">
        <f>IFERROR((VLOOKUP($A52,'[30]Regulated Pivot'!$A:$L,G$6,FALSE)),0)</f>
        <v>180.75</v>
      </c>
      <c r="H52" s="103">
        <f>IFERROR((VLOOKUP($A52,'[30]Regulated Pivot'!$A:$L,H$6,FALSE)),0)</f>
        <v>72.3</v>
      </c>
      <c r="I52" s="103">
        <f>IFERROR((VLOOKUP($A52,'[30]Regulated Pivot'!$A:$L,I$6,FALSE)),0)</f>
        <v>400.06</v>
      </c>
      <c r="J52" s="103">
        <f>IFERROR((VLOOKUP($A52,'[30]Regulated Pivot'!$A:$L,J$6,FALSE)),0)</f>
        <v>72.3</v>
      </c>
      <c r="K52" s="103">
        <f>IFERROR((VLOOKUP($A52,'[30]Regulated Pivot'!$A:$L,K$6,FALSE)),0)</f>
        <v>-72.3</v>
      </c>
      <c r="L52" s="104">
        <f>IFERROR((VLOOKUP($A52,'[30]Regulated Pivot'!$A:$L,L$6,FALSE)),0)</f>
        <v>180.75</v>
      </c>
      <c r="M52" s="104">
        <f>IFERROR((VLOOKUP($A52,'[30]Regulated Pivot'!$A:$L,M$6,FALSE)),0)</f>
        <v>0</v>
      </c>
      <c r="N52" s="104">
        <f>IFERROR((VLOOKUP($A52,'[30]Regulated Pivot'!$A:$L,N$6,FALSE)),0)</f>
        <v>180.75</v>
      </c>
      <c r="O52" s="104">
        <f>IFERROR((VLOOKUP($A52,'[30]Regulated Pivot'!$A:$M,O$6,FALSE)),0)</f>
        <v>72.3</v>
      </c>
      <c r="P52" s="104">
        <f>IFERROR((VLOOKUP($A52,'[30]Regulated Pivot'!$A:$N,P$6,FALSE)),0)</f>
        <v>144.6</v>
      </c>
      <c r="Q52" s="103">
        <f t="shared" si="0"/>
        <v>1376.11</v>
      </c>
      <c r="S52" s="105">
        <f t="shared" si="7"/>
        <v>29.999999999999996</v>
      </c>
      <c r="T52" s="105">
        <f t="shared" si="8"/>
        <v>29.999999999999996</v>
      </c>
      <c r="U52" s="105">
        <f t="shared" si="9"/>
        <v>75</v>
      </c>
      <c r="V52" s="105">
        <f t="shared" si="10"/>
        <v>29.999999999999996</v>
      </c>
      <c r="W52" s="105">
        <f t="shared" si="11"/>
        <v>166</v>
      </c>
      <c r="X52" s="105">
        <f t="shared" si="12"/>
        <v>29.999999999999996</v>
      </c>
      <c r="Y52" s="105">
        <f t="shared" si="13"/>
        <v>-29.999999999999996</v>
      </c>
      <c r="Z52" s="105">
        <f t="shared" si="14"/>
        <v>75</v>
      </c>
      <c r="AA52" s="105">
        <f t="shared" si="15"/>
        <v>0</v>
      </c>
      <c r="AB52" s="105">
        <f t="shared" si="16"/>
        <v>75</v>
      </c>
      <c r="AC52" s="105">
        <f t="shared" si="17"/>
        <v>29.999999999999996</v>
      </c>
      <c r="AD52" s="105">
        <f t="shared" si="18"/>
        <v>59.999999999999993</v>
      </c>
      <c r="AE52" s="146">
        <f t="shared" si="19"/>
        <v>47.583333333333336</v>
      </c>
      <c r="AG52" s="156">
        <f t="shared" si="3"/>
        <v>2.4165263103734489</v>
      </c>
      <c r="AH52" s="157">
        <f t="shared" si="4"/>
        <v>6.5263103734487515E-3</v>
      </c>
      <c r="AI52" s="156">
        <f t="shared" si="5"/>
        <v>3.7265232232392376</v>
      </c>
      <c r="AJ52" s="157">
        <f t="shared" si="6"/>
        <v>1379.8365232232391</v>
      </c>
    </row>
    <row r="53" spans="1:36" ht="12.75">
      <c r="A53" s="102" t="s">
        <v>275</v>
      </c>
      <c r="B53" s="102" t="s">
        <v>276</v>
      </c>
      <c r="C53" s="81">
        <f>+VLOOKUP(A53,'[30]2019 UTC Reg svc pricing'!$O:$P,2,FALSE)</f>
        <v>1.03</v>
      </c>
      <c r="D53" s="81"/>
      <c r="E53" s="103">
        <f>IFERROR((VLOOKUP($A53,'[30]Regulated Pivot'!$A:$L,E$6,FALSE)),0)</f>
        <v>216.3</v>
      </c>
      <c r="F53" s="103">
        <f>IFERROR((VLOOKUP($A53,'[30]Regulated Pivot'!$A:$L,F$6,FALSE)),0)</f>
        <v>247.20000000000002</v>
      </c>
      <c r="G53" s="103">
        <f>IFERROR((VLOOKUP($A53,'[30]Regulated Pivot'!$A:$L,G$6,FALSE)),0)</f>
        <v>432.6</v>
      </c>
      <c r="H53" s="103">
        <f>IFERROR((VLOOKUP($A53,'[30]Regulated Pivot'!$A:$L,H$6,FALSE)),0)</f>
        <v>216.3</v>
      </c>
      <c r="I53" s="103">
        <f>IFERROR((VLOOKUP($A53,'[30]Regulated Pivot'!$A:$L,I$6,FALSE)),0)</f>
        <v>216.3</v>
      </c>
      <c r="J53" s="103">
        <f>IFERROR((VLOOKUP($A53,'[30]Regulated Pivot'!$A:$L,J$6,FALSE)),0)</f>
        <v>247.2</v>
      </c>
      <c r="K53" s="103">
        <f>IFERROR((VLOOKUP($A53,'[30]Regulated Pivot'!$A:$L,K$6,FALSE)),0)</f>
        <v>200.85000000000002</v>
      </c>
      <c r="L53" s="104">
        <f>IFERROR((VLOOKUP($A53,'[30]Regulated Pivot'!$A:$L,L$6,FALSE)),0)</f>
        <v>278.10000000000002</v>
      </c>
      <c r="M53" s="104">
        <f>IFERROR((VLOOKUP($A53,'[30]Regulated Pivot'!$A:$L,M$6,FALSE)),0)</f>
        <v>417.14999999999992</v>
      </c>
      <c r="N53" s="104">
        <f>IFERROR((VLOOKUP($A53,'[30]Regulated Pivot'!$A:$L,N$6,FALSE)),0)</f>
        <v>433.63</v>
      </c>
      <c r="O53" s="104">
        <f>IFERROR((VLOOKUP($A53,'[30]Regulated Pivot'!$A:$M,O$6,FALSE)),0)</f>
        <v>185.4</v>
      </c>
      <c r="P53" s="104">
        <f>IFERROR((VLOOKUP($A53,'[30]Regulated Pivot'!$A:$N,P$6,FALSE)),0)</f>
        <v>247.2</v>
      </c>
      <c r="Q53" s="103">
        <f t="shared" si="0"/>
        <v>3338.23</v>
      </c>
      <c r="S53" s="105">
        <f t="shared" si="7"/>
        <v>210</v>
      </c>
      <c r="T53" s="105">
        <f t="shared" si="8"/>
        <v>240</v>
      </c>
      <c r="U53" s="105">
        <f t="shared" si="9"/>
        <v>420</v>
      </c>
      <c r="V53" s="105">
        <f t="shared" si="10"/>
        <v>210</v>
      </c>
      <c r="W53" s="105">
        <f t="shared" si="11"/>
        <v>210</v>
      </c>
      <c r="X53" s="105">
        <f t="shared" si="12"/>
        <v>239.99999999999997</v>
      </c>
      <c r="Y53" s="105">
        <f t="shared" si="13"/>
        <v>195.00000000000003</v>
      </c>
      <c r="Z53" s="105">
        <f t="shared" si="14"/>
        <v>270</v>
      </c>
      <c r="AA53" s="105">
        <f t="shared" si="15"/>
        <v>404.99999999999989</v>
      </c>
      <c r="AB53" s="105">
        <f t="shared" si="16"/>
        <v>421</v>
      </c>
      <c r="AC53" s="105">
        <f t="shared" si="17"/>
        <v>180</v>
      </c>
      <c r="AD53" s="105">
        <f t="shared" si="18"/>
        <v>239.99999999999997</v>
      </c>
      <c r="AE53" s="146">
        <f t="shared" si="19"/>
        <v>270.08333333333331</v>
      </c>
      <c r="AG53" s="156">
        <f t="shared" si="3"/>
        <v>1.0327892529811835</v>
      </c>
      <c r="AH53" s="157">
        <f t="shared" si="4"/>
        <v>2.7892529811834876E-3</v>
      </c>
      <c r="AI53" s="156">
        <f t="shared" si="5"/>
        <v>9.0399689120156843</v>
      </c>
      <c r="AJ53" s="157">
        <f t="shared" si="6"/>
        <v>3347.2699689120159</v>
      </c>
    </row>
    <row r="54" spans="1:36" ht="12.75">
      <c r="A54" s="102" t="s">
        <v>277</v>
      </c>
      <c r="B54" s="102" t="s">
        <v>278</v>
      </c>
      <c r="C54" s="81">
        <f>+VLOOKUP(A54,'[30]2019 UTC Reg svc pricing'!$O:$P,2,FALSE)</f>
        <v>10.71</v>
      </c>
      <c r="D54" s="81"/>
      <c r="E54" s="103">
        <f>IFERROR((VLOOKUP($A54,'[30]Regulated Pivot'!$A:$L,E$6,FALSE)),0)</f>
        <v>74.97</v>
      </c>
      <c r="F54" s="103">
        <f>IFERROR((VLOOKUP($A54,'[30]Regulated Pivot'!$A:$L,F$6,FALSE)),0)</f>
        <v>64.259999999999991</v>
      </c>
      <c r="G54" s="103">
        <f>IFERROR((VLOOKUP($A54,'[30]Regulated Pivot'!$A:$L,G$6,FALSE)),0)</f>
        <v>53.550000000000004</v>
      </c>
      <c r="H54" s="103">
        <f>IFERROR((VLOOKUP($A54,'[30]Regulated Pivot'!$A:$L,H$6,FALSE)),0)</f>
        <v>117.81</v>
      </c>
      <c r="I54" s="103">
        <f>IFERROR((VLOOKUP($A54,'[30]Regulated Pivot'!$A:$L,I$6,FALSE)),0)</f>
        <v>107.1</v>
      </c>
      <c r="J54" s="103">
        <f>IFERROR((VLOOKUP($A54,'[30]Regulated Pivot'!$A:$L,J$6,FALSE)),0)</f>
        <v>171.36</v>
      </c>
      <c r="K54" s="103">
        <f>IFERROR((VLOOKUP($A54,'[30]Regulated Pivot'!$A:$L,K$6,FALSE)),0)</f>
        <v>21.42</v>
      </c>
      <c r="L54" s="104">
        <f>IFERROR((VLOOKUP($A54,'[30]Regulated Pivot'!$A:$L,L$6,FALSE)),0)</f>
        <v>32.130000000000003</v>
      </c>
      <c r="M54" s="104">
        <f>IFERROR((VLOOKUP($A54,'[30]Regulated Pivot'!$A:$L,M$6,FALSE)),0)</f>
        <v>0</v>
      </c>
      <c r="N54" s="104">
        <f>IFERROR((VLOOKUP($A54,'[30]Regulated Pivot'!$A:$L,N$6,FALSE)),0)</f>
        <v>406.98</v>
      </c>
      <c r="O54" s="104">
        <f>IFERROR((VLOOKUP($A54,'[30]Regulated Pivot'!$A:$M,O$6,FALSE)),0)</f>
        <v>-299.88</v>
      </c>
      <c r="P54" s="104">
        <f>IFERROR((VLOOKUP($A54,'[30]Regulated Pivot'!$A:$N,P$6,FALSE)),0)</f>
        <v>96.39</v>
      </c>
      <c r="Q54" s="103">
        <f t="shared" si="0"/>
        <v>846.08999999999992</v>
      </c>
      <c r="S54" s="105">
        <f t="shared" si="7"/>
        <v>6.9999999999999991</v>
      </c>
      <c r="T54" s="105">
        <f t="shared" si="8"/>
        <v>5.9999999999999991</v>
      </c>
      <c r="U54" s="105">
        <f t="shared" si="9"/>
        <v>5</v>
      </c>
      <c r="V54" s="105">
        <f t="shared" si="10"/>
        <v>11</v>
      </c>
      <c r="W54" s="105">
        <f t="shared" si="11"/>
        <v>9.9999999999999982</v>
      </c>
      <c r="X54" s="105">
        <f t="shared" si="12"/>
        <v>16</v>
      </c>
      <c r="Y54" s="105">
        <f t="shared" si="13"/>
        <v>2</v>
      </c>
      <c r="Z54" s="105">
        <f t="shared" si="14"/>
        <v>3</v>
      </c>
      <c r="AA54" s="105">
        <f t="shared" si="15"/>
        <v>0</v>
      </c>
      <c r="AB54" s="105">
        <f t="shared" si="16"/>
        <v>38</v>
      </c>
      <c r="AC54" s="105">
        <f t="shared" si="17"/>
        <v>-27.999999999999996</v>
      </c>
      <c r="AD54" s="105">
        <f t="shared" si="18"/>
        <v>9</v>
      </c>
      <c r="AE54" s="146">
        <f t="shared" si="19"/>
        <v>6.583333333333333</v>
      </c>
      <c r="AG54" s="156">
        <f t="shared" si="3"/>
        <v>10.739002814979102</v>
      </c>
      <c r="AH54" s="157">
        <f t="shared" si="4"/>
        <v>2.9002814979101288E-2</v>
      </c>
      <c r="AI54" s="156">
        <f t="shared" si="5"/>
        <v>2.2912223833490017</v>
      </c>
      <c r="AJ54" s="157">
        <f t="shared" si="6"/>
        <v>848.38122238334893</v>
      </c>
    </row>
    <row r="55" spans="1:36" ht="12.75">
      <c r="A55" s="102" t="s">
        <v>279</v>
      </c>
      <c r="B55" s="102" t="s">
        <v>280</v>
      </c>
      <c r="C55" s="81">
        <f>+VLOOKUP(A55,'[30]2019 UTC Reg svc pricing'!$O:$P,2,FALSE)</f>
        <v>16.12</v>
      </c>
      <c r="D55" s="81"/>
      <c r="E55" s="103">
        <f>IFERROR((VLOOKUP($A55,'[30]Regulated Pivot'!$A:$L,E$6,FALSE)),0)</f>
        <v>1628.12</v>
      </c>
      <c r="F55" s="103">
        <f>IFERROR((VLOOKUP($A55,'[30]Regulated Pivot'!$A:$L,F$6,FALSE)),0)</f>
        <v>1305.7200000000003</v>
      </c>
      <c r="G55" s="103">
        <f>IFERROR((VLOOKUP($A55,'[30]Regulated Pivot'!$A:$L,G$6,FALSE)),0)</f>
        <v>1289.5999999999997</v>
      </c>
      <c r="H55" s="103">
        <f>IFERROR((VLOOKUP($A55,'[30]Regulated Pivot'!$A:$L,H$6,FALSE)),0)</f>
        <v>2063.36</v>
      </c>
      <c r="I55" s="103">
        <f>IFERROR((VLOOKUP($A55,'[30]Regulated Pivot'!$A:$L,I$6,FALSE)),0)</f>
        <v>1918.28</v>
      </c>
      <c r="J55" s="103">
        <f>IFERROR((VLOOKUP($A55,'[30]Regulated Pivot'!$A:$L,J$6,FALSE)),0)</f>
        <v>1982.76</v>
      </c>
      <c r="K55" s="103">
        <f>IFERROR((VLOOKUP($A55,'[30]Regulated Pivot'!$A:$L,K$6,FALSE)),0)</f>
        <v>2272.92</v>
      </c>
      <c r="L55" s="104">
        <f>IFERROR((VLOOKUP($A55,'[30]Regulated Pivot'!$A:$L,L$6,FALSE)),0)</f>
        <v>2208.4399999999996</v>
      </c>
      <c r="M55" s="104">
        <f>IFERROR((VLOOKUP($A55,'[30]Regulated Pivot'!$A:$L,M$6,FALSE)),0)</f>
        <v>1773.1999999999998</v>
      </c>
      <c r="N55" s="104">
        <f>IFERROR((VLOOKUP($A55,'[30]Regulated Pivot'!$A:$L,N$6,FALSE)),0)</f>
        <v>2053.69</v>
      </c>
      <c r="O55" s="104">
        <f>IFERROR((VLOOKUP($A55,'[30]Regulated Pivot'!$A:$M,O$6,FALSE)),0)</f>
        <v>1595.8799999999997</v>
      </c>
      <c r="P55" s="104">
        <f>IFERROR((VLOOKUP($A55,'[30]Regulated Pivot'!$A:$N,P$6,FALSE)),0)</f>
        <v>1809.4699999999998</v>
      </c>
      <c r="Q55" s="103">
        <f t="shared" si="0"/>
        <v>21901.440000000002</v>
      </c>
      <c r="S55" s="105">
        <f t="shared" si="7"/>
        <v>100.99999999999999</v>
      </c>
      <c r="T55" s="105">
        <f t="shared" si="8"/>
        <v>81.000000000000014</v>
      </c>
      <c r="U55" s="105">
        <f t="shared" si="9"/>
        <v>79.999999999999972</v>
      </c>
      <c r="V55" s="105">
        <f t="shared" si="10"/>
        <v>128</v>
      </c>
      <c r="W55" s="105">
        <f t="shared" si="11"/>
        <v>118.99999999999999</v>
      </c>
      <c r="X55" s="105">
        <f t="shared" si="12"/>
        <v>122.99999999999999</v>
      </c>
      <c r="Y55" s="105">
        <f t="shared" si="13"/>
        <v>141</v>
      </c>
      <c r="Z55" s="105">
        <f t="shared" si="14"/>
        <v>136.99999999999997</v>
      </c>
      <c r="AA55" s="105">
        <f t="shared" si="15"/>
        <v>109.99999999999999</v>
      </c>
      <c r="AB55" s="105">
        <f t="shared" si="16"/>
        <v>127.40012406947891</v>
      </c>
      <c r="AC55" s="105">
        <f t="shared" si="17"/>
        <v>98.999999999999972</v>
      </c>
      <c r="AD55" s="105">
        <f t="shared" si="18"/>
        <v>112.24999999999999</v>
      </c>
      <c r="AE55" s="146">
        <f t="shared" si="19"/>
        <v>113.22084367245657</v>
      </c>
      <c r="AG55" s="156">
        <f t="shared" si="3"/>
        <v>16.163653163161822</v>
      </c>
      <c r="AH55" s="157">
        <f t="shared" si="4"/>
        <v>4.3653163161820885E-2</v>
      </c>
      <c r="AI55" s="156">
        <f t="shared" si="5"/>
        <v>59.309375545833149</v>
      </c>
      <c r="AJ55" s="157">
        <f t="shared" si="6"/>
        <v>21960.749375545834</v>
      </c>
    </row>
    <row r="56" spans="1:36" ht="12.75">
      <c r="A56" s="102" t="s">
        <v>281</v>
      </c>
      <c r="B56" s="102" t="s">
        <v>282</v>
      </c>
      <c r="C56" s="81">
        <f>+VLOOKUP(A56,'[30]2019 UTC Reg svc pricing'!$O:$P,2,FALSE)</f>
        <v>16.12</v>
      </c>
      <c r="D56" s="81"/>
      <c r="E56" s="103">
        <f>IFERROR((VLOOKUP($A56,'[30]Regulated Pivot'!$A:$L,E$6,FALSE)),0)</f>
        <v>806</v>
      </c>
      <c r="F56" s="103">
        <f>IFERROR((VLOOKUP($A56,'[30]Regulated Pivot'!$A:$L,F$6,FALSE)),0)</f>
        <v>499.72</v>
      </c>
      <c r="G56" s="103">
        <f>IFERROR((VLOOKUP($A56,'[30]Regulated Pivot'!$A:$L,G$6,FALSE)),0)</f>
        <v>403</v>
      </c>
      <c r="H56" s="103">
        <f>IFERROR((VLOOKUP($A56,'[30]Regulated Pivot'!$A:$L,H$6,FALSE)),0)</f>
        <v>677.04</v>
      </c>
      <c r="I56" s="103">
        <f>IFERROR((VLOOKUP($A56,'[30]Regulated Pivot'!$A:$L,I$6,FALSE)),0)</f>
        <v>483.6</v>
      </c>
      <c r="J56" s="103">
        <f>IFERROR((VLOOKUP($A56,'[30]Regulated Pivot'!$A:$L,J$6,FALSE)),0)</f>
        <v>435.24</v>
      </c>
      <c r="K56" s="103">
        <f>IFERROR((VLOOKUP($A56,'[30]Regulated Pivot'!$A:$L,K$6,FALSE)),0)</f>
        <v>806.00000000000011</v>
      </c>
      <c r="L56" s="104">
        <f>IFERROR((VLOOKUP($A56,'[30]Regulated Pivot'!$A:$L,L$6,FALSE)),0)</f>
        <v>741.5200000000001</v>
      </c>
      <c r="M56" s="104">
        <f>IFERROR((VLOOKUP($A56,'[30]Regulated Pivot'!$A:$L,M$6,FALSE)),0)</f>
        <v>548.08000000000004</v>
      </c>
      <c r="N56" s="104">
        <f>IFERROR((VLOOKUP($A56,'[30]Regulated Pivot'!$A:$L,N$6,FALSE)),0)</f>
        <v>725.4</v>
      </c>
      <c r="O56" s="104">
        <f>IFERROR((VLOOKUP($A56,'[30]Regulated Pivot'!$A:$M,O$6,FALSE)),0)</f>
        <v>515.84</v>
      </c>
      <c r="P56" s="104">
        <f>IFERROR((VLOOKUP($A56,'[30]Regulated Pivot'!$A:$N,P$6,FALSE)),0)</f>
        <v>467.48</v>
      </c>
      <c r="Q56" s="103">
        <f t="shared" si="0"/>
        <v>7108.92</v>
      </c>
      <c r="S56" s="105">
        <f t="shared" si="7"/>
        <v>50</v>
      </c>
      <c r="T56" s="105">
        <f t="shared" si="8"/>
        <v>31</v>
      </c>
      <c r="U56" s="105">
        <f t="shared" si="9"/>
        <v>25</v>
      </c>
      <c r="V56" s="105">
        <f t="shared" si="10"/>
        <v>41.999999999999993</v>
      </c>
      <c r="W56" s="105">
        <f t="shared" si="11"/>
        <v>30</v>
      </c>
      <c r="X56" s="105">
        <f t="shared" si="12"/>
        <v>27</v>
      </c>
      <c r="Y56" s="105">
        <f t="shared" si="13"/>
        <v>50.000000000000007</v>
      </c>
      <c r="Z56" s="105">
        <f t="shared" si="14"/>
        <v>46</v>
      </c>
      <c r="AA56" s="105">
        <f t="shared" si="15"/>
        <v>34</v>
      </c>
      <c r="AB56" s="105">
        <f t="shared" si="16"/>
        <v>44.999999999999993</v>
      </c>
      <c r="AC56" s="105">
        <f t="shared" si="17"/>
        <v>32</v>
      </c>
      <c r="AD56" s="105">
        <f t="shared" si="18"/>
        <v>29</v>
      </c>
      <c r="AE56" s="146">
        <f t="shared" si="19"/>
        <v>36.75</v>
      </c>
      <c r="AG56" s="156">
        <f t="shared" si="3"/>
        <v>16.163653163161822</v>
      </c>
      <c r="AH56" s="157">
        <f t="shared" si="4"/>
        <v>4.3653163161820885E-2</v>
      </c>
      <c r="AI56" s="156">
        <f t="shared" si="5"/>
        <v>19.25104495436301</v>
      </c>
      <c r="AJ56" s="157">
        <f t="shared" si="6"/>
        <v>7128.1710449543634</v>
      </c>
    </row>
    <row r="57" spans="1:36" ht="12.75">
      <c r="A57" s="102" t="s">
        <v>283</v>
      </c>
      <c r="B57" s="102" t="s">
        <v>284</v>
      </c>
      <c r="C57" s="81">
        <f>+VLOOKUP(A57,'[30]2019 UTC Reg svc pricing'!$O:$P,2,FALSE)</f>
        <v>5.75</v>
      </c>
      <c r="D57" s="81"/>
      <c r="E57" s="103">
        <f>IFERROR((VLOOKUP($A57,'[30]Regulated Pivot'!$A:$L,E$6,FALSE)),0)</f>
        <v>5.75</v>
      </c>
      <c r="F57" s="103">
        <f>IFERROR((VLOOKUP($A57,'[30]Regulated Pivot'!$A:$L,F$6,FALSE)),0)</f>
        <v>17.25</v>
      </c>
      <c r="G57" s="103">
        <f>IFERROR((VLOOKUP($A57,'[30]Regulated Pivot'!$A:$L,G$6,FALSE)),0)</f>
        <v>17.25</v>
      </c>
      <c r="H57" s="103">
        <f>IFERROR((VLOOKUP($A57,'[30]Regulated Pivot'!$A:$L,H$6,FALSE)),0)</f>
        <v>0</v>
      </c>
      <c r="I57" s="103">
        <f>IFERROR((VLOOKUP($A57,'[30]Regulated Pivot'!$A:$L,I$6,FALSE)),0)</f>
        <v>0</v>
      </c>
      <c r="J57" s="103">
        <f>IFERROR((VLOOKUP($A57,'[30]Regulated Pivot'!$A:$L,J$6,FALSE)),0)</f>
        <v>5.75</v>
      </c>
      <c r="K57" s="103">
        <f>IFERROR((VLOOKUP($A57,'[30]Regulated Pivot'!$A:$L,K$6,FALSE)),0)</f>
        <v>0</v>
      </c>
      <c r="L57" s="104">
        <f>IFERROR((VLOOKUP($A57,'[30]Regulated Pivot'!$A:$L,L$6,FALSE)),0)</f>
        <v>5.75</v>
      </c>
      <c r="M57" s="104">
        <f>IFERROR((VLOOKUP($A57,'[30]Regulated Pivot'!$A:$L,M$6,FALSE)),0)</f>
        <v>0</v>
      </c>
      <c r="N57" s="104">
        <f>IFERROR((VLOOKUP($A57,'[30]Regulated Pivot'!$A:$L,N$6,FALSE)),0)</f>
        <v>11.5</v>
      </c>
      <c r="O57" s="104">
        <f>IFERROR((VLOOKUP($A57,'[30]Regulated Pivot'!$A:$M,O$6,FALSE)),0)</f>
        <v>0</v>
      </c>
      <c r="P57" s="104">
        <f>IFERROR((VLOOKUP($A57,'[30]Regulated Pivot'!$A:$N,P$6,FALSE)),0)</f>
        <v>23</v>
      </c>
      <c r="Q57" s="103">
        <f t="shared" si="0"/>
        <v>86.25</v>
      </c>
      <c r="S57" s="105">
        <f t="shared" si="7"/>
        <v>1</v>
      </c>
      <c r="T57" s="105">
        <f t="shared" si="8"/>
        <v>3</v>
      </c>
      <c r="U57" s="105">
        <f t="shared" si="9"/>
        <v>3</v>
      </c>
      <c r="V57" s="105">
        <f t="shared" si="10"/>
        <v>0</v>
      </c>
      <c r="W57" s="105">
        <f t="shared" si="11"/>
        <v>0</v>
      </c>
      <c r="X57" s="105">
        <f t="shared" si="12"/>
        <v>1</v>
      </c>
      <c r="Y57" s="105">
        <f t="shared" si="13"/>
        <v>0</v>
      </c>
      <c r="Z57" s="105">
        <f t="shared" si="14"/>
        <v>1</v>
      </c>
      <c r="AA57" s="105">
        <f t="shared" si="15"/>
        <v>0</v>
      </c>
      <c r="AB57" s="105">
        <f t="shared" si="16"/>
        <v>2</v>
      </c>
      <c r="AC57" s="105">
        <f t="shared" si="17"/>
        <v>0</v>
      </c>
      <c r="AD57" s="105">
        <f t="shared" si="18"/>
        <v>4</v>
      </c>
      <c r="AE57" s="146">
        <f t="shared" si="19"/>
        <v>1.25</v>
      </c>
      <c r="AG57" s="156">
        <f t="shared" si="3"/>
        <v>5.7655710724677718</v>
      </c>
      <c r="AH57" s="157">
        <f t="shared" si="4"/>
        <v>1.5571072467771785E-2</v>
      </c>
      <c r="AI57" s="156">
        <f t="shared" si="5"/>
        <v>0.23356608701657677</v>
      </c>
      <c r="AJ57" s="157">
        <f t="shared" si="6"/>
        <v>86.483566087016584</v>
      </c>
    </row>
    <row r="58" spans="1:36" ht="12.75">
      <c r="A58" s="102" t="s">
        <v>285</v>
      </c>
      <c r="B58" s="102" t="s">
        <v>286</v>
      </c>
      <c r="C58" s="81">
        <f>+VLOOKUP(A58,'[30]2019 UTC Reg svc pricing'!$O:$P,2,FALSE)</f>
        <v>16.12</v>
      </c>
      <c r="D58" s="81"/>
      <c r="E58" s="103">
        <f>IFERROR((VLOOKUP($A58,'[30]Regulated Pivot'!$A:$L,E$6,FALSE)),0)</f>
        <v>419.12</v>
      </c>
      <c r="F58" s="103">
        <f>IFERROR((VLOOKUP($A58,'[30]Regulated Pivot'!$A:$L,F$6,FALSE)),0)</f>
        <v>403</v>
      </c>
      <c r="G58" s="103">
        <f>IFERROR((VLOOKUP($A58,'[30]Regulated Pivot'!$A:$L,G$6,FALSE)),0)</f>
        <v>822.12</v>
      </c>
      <c r="H58" s="103">
        <f>IFERROR((VLOOKUP($A58,'[30]Regulated Pivot'!$A:$L,H$6,FALSE)),0)</f>
        <v>725.4</v>
      </c>
      <c r="I58" s="103">
        <f>IFERROR((VLOOKUP($A58,'[30]Regulated Pivot'!$A:$L,I$6,FALSE)),0)</f>
        <v>967.2</v>
      </c>
      <c r="J58" s="103">
        <f>IFERROR((VLOOKUP($A58,'[30]Regulated Pivot'!$A:$L,J$6,FALSE)),0)</f>
        <v>773.7600000000001</v>
      </c>
      <c r="K58" s="103">
        <f>IFERROR((VLOOKUP($A58,'[30]Regulated Pivot'!$A:$L,K$6,FALSE)),0)</f>
        <v>1160.6400000000001</v>
      </c>
      <c r="L58" s="104">
        <f>IFERROR((VLOOKUP($A58,'[30]Regulated Pivot'!$A:$L,L$6,FALSE)),0)</f>
        <v>628.68000000000006</v>
      </c>
      <c r="M58" s="104">
        <f>IFERROR((VLOOKUP($A58,'[30]Regulated Pivot'!$A:$L,M$6,FALSE)),0)</f>
        <v>403</v>
      </c>
      <c r="N58" s="104">
        <f>IFERROR((VLOOKUP($A58,'[30]Regulated Pivot'!$A:$L,N$6,FALSE)),0)</f>
        <v>660.92</v>
      </c>
      <c r="O58" s="104">
        <f>IFERROR((VLOOKUP($A58,'[30]Regulated Pivot'!$A:$M,O$6,FALSE)),0)</f>
        <v>612.56000000000006</v>
      </c>
      <c r="P58" s="104">
        <f>IFERROR((VLOOKUP($A58,'[30]Regulated Pivot'!$A:$N,P$6,FALSE)),0)</f>
        <v>838.24</v>
      </c>
      <c r="Q58" s="103">
        <f t="shared" si="0"/>
        <v>8414.6400000000012</v>
      </c>
      <c r="S58" s="105">
        <f t="shared" si="7"/>
        <v>26</v>
      </c>
      <c r="T58" s="105">
        <f t="shared" si="8"/>
        <v>25</v>
      </c>
      <c r="U58" s="105">
        <f t="shared" si="9"/>
        <v>51</v>
      </c>
      <c r="V58" s="105">
        <f t="shared" si="10"/>
        <v>44.999999999999993</v>
      </c>
      <c r="W58" s="105">
        <f t="shared" si="11"/>
        <v>60</v>
      </c>
      <c r="X58" s="105">
        <f t="shared" si="12"/>
        <v>48</v>
      </c>
      <c r="Y58" s="105">
        <f t="shared" si="13"/>
        <v>72</v>
      </c>
      <c r="Z58" s="105">
        <f t="shared" si="14"/>
        <v>39</v>
      </c>
      <c r="AA58" s="105">
        <f t="shared" si="15"/>
        <v>25</v>
      </c>
      <c r="AB58" s="105">
        <f t="shared" si="16"/>
        <v>40.999999999999993</v>
      </c>
      <c r="AC58" s="105">
        <f t="shared" si="17"/>
        <v>38</v>
      </c>
      <c r="AD58" s="105">
        <f t="shared" si="18"/>
        <v>52</v>
      </c>
      <c r="AE58" s="146">
        <f t="shared" si="19"/>
        <v>43.5</v>
      </c>
      <c r="AG58" s="156">
        <f t="shared" si="3"/>
        <v>16.163653163161822</v>
      </c>
      <c r="AH58" s="157">
        <f t="shared" si="4"/>
        <v>4.3653163161820885E-2</v>
      </c>
      <c r="AI58" s="156">
        <f t="shared" si="5"/>
        <v>22.786951170470502</v>
      </c>
      <c r="AJ58" s="157">
        <f t="shared" si="6"/>
        <v>8437.4269511704715</v>
      </c>
    </row>
    <row r="59" spans="1:36" ht="12.75">
      <c r="A59" s="102" t="s">
        <v>287</v>
      </c>
      <c r="B59" s="102" t="s">
        <v>288</v>
      </c>
      <c r="C59" s="81">
        <f>+VLOOKUP(A59,'[30]2019 UTC Reg svc pricing'!$O:$P,2,FALSE)</f>
        <v>16.12</v>
      </c>
      <c r="D59" s="81"/>
      <c r="E59" s="103">
        <f>IFERROR((VLOOKUP($A59,'[30]Regulated Pivot'!$A:$L,E$6,FALSE)),0)</f>
        <v>1289.5999999999999</v>
      </c>
      <c r="F59" s="103">
        <f>IFERROR((VLOOKUP($A59,'[30]Regulated Pivot'!$A:$L,F$6,FALSE)),0)</f>
        <v>1144.52</v>
      </c>
      <c r="G59" s="103">
        <f>IFERROR((VLOOKUP($A59,'[30]Regulated Pivot'!$A:$L,G$6,FALSE)),0)</f>
        <v>1579.76</v>
      </c>
      <c r="H59" s="103">
        <f>IFERROR((VLOOKUP($A59,'[30]Regulated Pivot'!$A:$L,H$6,FALSE)),0)</f>
        <v>1370.2</v>
      </c>
      <c r="I59" s="103">
        <f>IFERROR((VLOOKUP($A59,'[30]Regulated Pivot'!$A:$L,I$6,FALSE)),0)</f>
        <v>1418.56</v>
      </c>
      <c r="J59" s="103">
        <f>IFERROR((VLOOKUP($A59,'[30]Regulated Pivot'!$A:$L,J$6,FALSE)),0)</f>
        <v>1660.36</v>
      </c>
      <c r="K59" s="103">
        <f>IFERROR((VLOOKUP($A59,'[30]Regulated Pivot'!$A:$L,K$6,FALSE)),0)</f>
        <v>2111.7200000000003</v>
      </c>
      <c r="L59" s="104">
        <f>IFERROR((VLOOKUP($A59,'[30]Regulated Pivot'!$A:$L,L$6,FALSE)),0)</f>
        <v>1660.36</v>
      </c>
      <c r="M59" s="104">
        <f>IFERROR((VLOOKUP($A59,'[30]Regulated Pivot'!$A:$L,M$6,FALSE)),0)</f>
        <v>1354.0799999999997</v>
      </c>
      <c r="N59" s="104">
        <f>IFERROR((VLOOKUP($A59,'[30]Regulated Pivot'!$A:$L,N$6,FALSE)),0)</f>
        <v>1886.0399999999997</v>
      </c>
      <c r="O59" s="104">
        <f>IFERROR((VLOOKUP($A59,'[30]Regulated Pivot'!$A:$M,O$6,FALSE)),0)</f>
        <v>1015.56</v>
      </c>
      <c r="P59" s="104">
        <f>IFERROR((VLOOKUP($A59,'[30]Regulated Pivot'!$A:$N,P$6,FALSE)),0)</f>
        <v>1531.3999999999999</v>
      </c>
      <c r="Q59" s="103">
        <f t="shared" si="0"/>
        <v>18022.160000000003</v>
      </c>
      <c r="S59" s="105">
        <f t="shared" si="7"/>
        <v>79.999999999999986</v>
      </c>
      <c r="T59" s="105">
        <f t="shared" si="8"/>
        <v>71</v>
      </c>
      <c r="U59" s="105">
        <f t="shared" si="9"/>
        <v>98</v>
      </c>
      <c r="V59" s="105">
        <f t="shared" si="10"/>
        <v>85</v>
      </c>
      <c r="W59" s="105">
        <f t="shared" si="11"/>
        <v>87.999999999999986</v>
      </c>
      <c r="X59" s="105">
        <f t="shared" si="12"/>
        <v>102.99999999999999</v>
      </c>
      <c r="Y59" s="105">
        <f t="shared" si="13"/>
        <v>131</v>
      </c>
      <c r="Z59" s="105">
        <f t="shared" si="14"/>
        <v>102.99999999999999</v>
      </c>
      <c r="AA59" s="105">
        <f t="shared" si="15"/>
        <v>83.999999999999972</v>
      </c>
      <c r="AB59" s="105">
        <f t="shared" si="16"/>
        <v>116.99999999999997</v>
      </c>
      <c r="AC59" s="105">
        <f t="shared" si="17"/>
        <v>62.999999999999993</v>
      </c>
      <c r="AD59" s="105">
        <f t="shared" si="18"/>
        <v>94.999999999999986</v>
      </c>
      <c r="AE59" s="146">
        <f t="shared" si="19"/>
        <v>93.166666666666671</v>
      </c>
      <c r="AG59" s="156">
        <f t="shared" si="3"/>
        <v>16.163653163161822</v>
      </c>
      <c r="AH59" s="157">
        <f t="shared" si="4"/>
        <v>4.3653163161820885E-2</v>
      </c>
      <c r="AI59" s="156">
        <f t="shared" si="5"/>
        <v>48.804236414915749</v>
      </c>
      <c r="AJ59" s="157">
        <f t="shared" si="6"/>
        <v>18070.964236414919</v>
      </c>
    </row>
    <row r="60" spans="1:36">
      <c r="A60" s="108"/>
      <c r="B60" s="108"/>
      <c r="D60" s="81"/>
      <c r="E60" s="103"/>
      <c r="F60" s="104" t="str">
        <f>IF(D60="","",(#REF!/D60)+(#REF!/C60))</f>
        <v/>
      </c>
      <c r="G60" s="104" t="str">
        <f>IF(D60="","",F60/12)</f>
        <v/>
      </c>
      <c r="H60" s="85"/>
      <c r="I60" s="109"/>
      <c r="AG60" s="151"/>
      <c r="AH60" s="151"/>
      <c r="AI60" s="151"/>
      <c r="AJ60" s="151"/>
    </row>
    <row r="61" spans="1:36">
      <c r="A61" s="110"/>
      <c r="B61" s="111" t="s">
        <v>289</v>
      </c>
      <c r="D61" s="81"/>
      <c r="E61" s="112">
        <f t="shared" ref="E61:Q61" si="20">SUM(E9:E60)</f>
        <v>1014386.4550000003</v>
      </c>
      <c r="F61" s="112">
        <f t="shared" si="20"/>
        <v>1001608.9150000002</v>
      </c>
      <c r="G61" s="112">
        <f t="shared" si="20"/>
        <v>997833.13499999989</v>
      </c>
      <c r="H61" s="112">
        <f t="shared" si="20"/>
        <v>1026142.0150000004</v>
      </c>
      <c r="I61" s="112">
        <f t="shared" si="20"/>
        <v>1016263.2950000003</v>
      </c>
      <c r="J61" s="112">
        <f t="shared" si="20"/>
        <v>1039832.1949999999</v>
      </c>
      <c r="K61" s="112">
        <f t="shared" si="20"/>
        <v>1046587.9749999997</v>
      </c>
      <c r="L61" s="112">
        <f t="shared" si="20"/>
        <v>1055580.8700000001</v>
      </c>
      <c r="M61" s="112">
        <f t="shared" si="20"/>
        <v>1036764.5099999998</v>
      </c>
      <c r="N61" s="112">
        <f t="shared" si="20"/>
        <v>1049557.405</v>
      </c>
      <c r="O61" s="112">
        <f t="shared" si="20"/>
        <v>1029674.8350000001</v>
      </c>
      <c r="P61" s="112">
        <f t="shared" si="20"/>
        <v>1082602.3949999996</v>
      </c>
      <c r="Q61" s="113">
        <f t="shared" si="20"/>
        <v>12396834</v>
      </c>
      <c r="S61" s="114">
        <f t="shared" ref="S61:AE61" si="21">SUM(S9:S28)</f>
        <v>66178.040483123972</v>
      </c>
      <c r="T61" s="114">
        <f t="shared" si="21"/>
        <v>67109.781885263103</v>
      </c>
      <c r="U61" s="114">
        <f t="shared" si="21"/>
        <v>66711.288225874538</v>
      </c>
      <c r="V61" s="114">
        <f t="shared" si="21"/>
        <v>67801.31755965577</v>
      </c>
      <c r="W61" s="114">
        <f t="shared" si="21"/>
        <v>67373.069307341371</v>
      </c>
      <c r="X61" s="114">
        <f t="shared" si="21"/>
        <v>68383.97203001345</v>
      </c>
      <c r="Y61" s="114">
        <f t="shared" si="21"/>
        <v>67924.253678057765</v>
      </c>
      <c r="Z61" s="114">
        <f t="shared" si="21"/>
        <v>68847.702294039453</v>
      </c>
      <c r="AA61" s="114">
        <f t="shared" si="21"/>
        <v>68355.51394159894</v>
      </c>
      <c r="AB61" s="114">
        <f t="shared" si="21"/>
        <v>68967.876441855784</v>
      </c>
      <c r="AC61" s="114">
        <f t="shared" si="21"/>
        <v>68582.771781641612</v>
      </c>
      <c r="AD61" s="114">
        <f t="shared" si="21"/>
        <v>69192.734889091487</v>
      </c>
      <c r="AE61" s="147">
        <f t="shared" si="21"/>
        <v>67952.360209796447</v>
      </c>
      <c r="AF61" s="168"/>
      <c r="AG61" s="151"/>
      <c r="AH61" s="151"/>
      <c r="AI61" s="158">
        <f t="shared" ref="AI61:AJ61" si="22">SUM(AI9:AI28)</f>
        <v>31522.835857879054</v>
      </c>
      <c r="AJ61" s="158">
        <f t="shared" si="22"/>
        <v>11672102.28585788</v>
      </c>
    </row>
    <row r="62" spans="1:36">
      <c r="A62" s="110"/>
      <c r="B62" s="110"/>
      <c r="D62" s="81"/>
      <c r="E62" s="115"/>
      <c r="F62" s="104"/>
      <c r="G62" s="116"/>
      <c r="AG62" s="151"/>
      <c r="AH62" s="151"/>
      <c r="AI62" s="151"/>
      <c r="AJ62" s="151"/>
    </row>
    <row r="63" spans="1:36">
      <c r="A63" s="99" t="s">
        <v>290</v>
      </c>
      <c r="B63" s="99" t="s">
        <v>290</v>
      </c>
      <c r="D63" s="117"/>
      <c r="E63" s="100"/>
      <c r="AG63" s="151"/>
      <c r="AH63" s="151"/>
      <c r="AI63" s="151"/>
      <c r="AJ63" s="151"/>
    </row>
    <row r="64" spans="1:36">
      <c r="A64" s="99"/>
      <c r="B64" s="99"/>
      <c r="D64" s="117"/>
      <c r="E64" s="118"/>
      <c r="H64" s="109"/>
      <c r="AG64" s="151"/>
      <c r="AH64" s="151"/>
      <c r="AI64" s="151"/>
      <c r="AJ64" s="151"/>
    </row>
    <row r="65" spans="1:36" ht="12.75">
      <c r="A65" s="102" t="s">
        <v>291</v>
      </c>
      <c r="B65" s="102" t="s">
        <v>292</v>
      </c>
      <c r="C65" s="81">
        <f>+VLOOKUP(A65,'[30]2019 UTC Reg svc pricing'!$O:$P,2,FALSE)</f>
        <v>76.77</v>
      </c>
      <c r="D65" s="117"/>
      <c r="E65" s="103">
        <f>IFERROR((VLOOKUP($A65,'[30]Regulated Pivot'!$A:$L,E$6,FALSE)),0)</f>
        <v>26581.64</v>
      </c>
      <c r="F65" s="103">
        <f>IFERROR((VLOOKUP($A65,'[30]Regulated Pivot'!$A:$L,F$6,FALSE)),0)</f>
        <v>26581.610000000004</v>
      </c>
      <c r="G65" s="103">
        <f>IFERROR((VLOOKUP($A65,'[30]Regulated Pivot'!$A:$L,G$6,FALSE)),0)</f>
        <v>26773.550000000003</v>
      </c>
      <c r="H65" s="103">
        <f>IFERROR((VLOOKUP($A65,'[30]Regulated Pivot'!$A:$L,H$6,FALSE)),0)</f>
        <v>27176.560000000001</v>
      </c>
      <c r="I65" s="103">
        <f>IFERROR((VLOOKUP($A65,'[30]Regulated Pivot'!$A:$L,I$6,FALSE)),0)</f>
        <v>28673.58</v>
      </c>
      <c r="J65" s="103">
        <f>IFERROR((VLOOKUP($A65,'[30]Regulated Pivot'!$A:$L,J$6,FALSE)),0)</f>
        <v>29805.96</v>
      </c>
      <c r="K65" s="104">
        <f>IFERROR((VLOOKUP($A65,'[30]Regulated Pivot'!$A:$L,K$6,FALSE)),0)</f>
        <v>27598.839999999997</v>
      </c>
      <c r="L65" s="104">
        <f>IFERROR((VLOOKUP($A65,'[30]Regulated Pivot'!$A:$L,L$6,FALSE)),0)</f>
        <v>27522.059999999998</v>
      </c>
      <c r="M65" s="104">
        <f>IFERROR((VLOOKUP($A65,'[30]Regulated Pivot'!$A:$L,M$6,FALSE)),0)</f>
        <v>29959.5</v>
      </c>
      <c r="N65" s="104">
        <f>IFERROR((VLOOKUP($A65,'[30]Regulated Pivot'!$A:$L,N$6,FALSE)),0)</f>
        <v>26927.079999999994</v>
      </c>
      <c r="O65" s="104">
        <f>IFERROR((VLOOKUP($A65,'[30]Regulated Pivot'!$A:$M,O$6,FALSE)),0)</f>
        <v>26408.89</v>
      </c>
      <c r="P65" s="104">
        <f>IFERROR((VLOOKUP($A65,'[30]Regulated Pivot'!$A:$N,P$6,FALSE)),0)</f>
        <v>25698.78</v>
      </c>
      <c r="Q65" s="103">
        <f t="shared" ref="Q65:Q128" si="23">SUM(E65:P65)</f>
        <v>329708.05000000005</v>
      </c>
      <c r="S65" s="105">
        <f t="shared" ref="S65:AD65" si="24">IFERROR(E65/$C65,0)</f>
        <v>346.25035821284359</v>
      </c>
      <c r="T65" s="105">
        <f t="shared" si="24"/>
        <v>346.24996743519614</v>
      </c>
      <c r="U65" s="105">
        <f t="shared" si="24"/>
        <v>348.75016282401987</v>
      </c>
      <c r="V65" s="105">
        <f t="shared" si="24"/>
        <v>353.99973948156838</v>
      </c>
      <c r="W65" s="105">
        <f t="shared" si="24"/>
        <v>373.49980461117627</v>
      </c>
      <c r="X65" s="105">
        <f t="shared" si="24"/>
        <v>388.25009769441186</v>
      </c>
      <c r="Y65" s="105">
        <f t="shared" si="24"/>
        <v>359.50032564803956</v>
      </c>
      <c r="Z65" s="105">
        <f t="shared" si="24"/>
        <v>358.50019538882373</v>
      </c>
      <c r="AA65" s="105">
        <f t="shared" si="24"/>
        <v>390.25009769441192</v>
      </c>
      <c r="AB65" s="105">
        <f t="shared" si="24"/>
        <v>350.75003256480392</v>
      </c>
      <c r="AC65" s="105">
        <f t="shared" si="24"/>
        <v>344.00013025921584</v>
      </c>
      <c r="AD65" s="105">
        <f t="shared" si="24"/>
        <v>334.75029308323565</v>
      </c>
      <c r="AE65" s="146">
        <f t="shared" ref="AE65" si="25">IFERROR(AVERAGE(S65:AD65),0)</f>
        <v>357.89593374147893</v>
      </c>
      <c r="AG65" s="156">
        <f t="shared" ref="AG65" si="26">+C65*(1+$AI$2)</f>
        <v>76.977894127539273</v>
      </c>
      <c r="AH65" s="157">
        <f t="shared" ref="AH65" si="27">+AG65-C65</f>
        <v>0.2078941275392765</v>
      </c>
      <c r="AI65" s="156">
        <f t="shared" ref="AI65" si="28">+AH65*AE65*12</f>
        <v>892.85355474047367</v>
      </c>
      <c r="AJ65" s="157">
        <f t="shared" ref="AJ65" si="29">+AI65+Q65</f>
        <v>330600.90355474054</v>
      </c>
    </row>
    <row r="66" spans="1:36" ht="12.75">
      <c r="A66" s="102" t="s">
        <v>293</v>
      </c>
      <c r="B66" s="102" t="s">
        <v>294</v>
      </c>
      <c r="C66" s="81">
        <f>+VLOOKUP(A66,'[30]2019 UTC Reg svc pricing'!$O:$P,2,FALSE)</f>
        <v>153.54</v>
      </c>
      <c r="D66" s="81"/>
      <c r="E66" s="103">
        <f>IFERROR((VLOOKUP($A66,'[30]Regulated Pivot'!$A:$L,E$6,FALSE)),0)</f>
        <v>460.62</v>
      </c>
      <c r="F66" s="103">
        <f>IFERROR((VLOOKUP($A66,'[30]Regulated Pivot'!$A:$L,F$6,FALSE)),0)</f>
        <v>460.62</v>
      </c>
      <c r="G66" s="103">
        <f>IFERROR((VLOOKUP($A66,'[30]Regulated Pivot'!$A:$L,G$6,FALSE)),0)</f>
        <v>460.62</v>
      </c>
      <c r="H66" s="103">
        <f>IFERROR((VLOOKUP($A66,'[30]Regulated Pivot'!$A:$L,H$6,FALSE)),0)</f>
        <v>460.62</v>
      </c>
      <c r="I66" s="103">
        <f>IFERROR((VLOOKUP($A66,'[30]Regulated Pivot'!$A:$L,I$6,FALSE)),0)</f>
        <v>460.62</v>
      </c>
      <c r="J66" s="103">
        <f>IFERROR((VLOOKUP($A66,'[30]Regulated Pivot'!$A:$L,J$6,FALSE)),0)</f>
        <v>460.62</v>
      </c>
      <c r="K66" s="104">
        <f>IFERROR((VLOOKUP($A66,'[30]Regulated Pivot'!$A:$L,K$6,FALSE)),0)</f>
        <v>5680.98</v>
      </c>
      <c r="L66" s="104">
        <f>IFERROR((VLOOKUP($A66,'[30]Regulated Pivot'!$A:$L,L$6,FALSE)),0)</f>
        <v>5680.98</v>
      </c>
      <c r="M66" s="104">
        <f>IFERROR((VLOOKUP($A66,'[30]Regulated Pivot'!$A:$L,M$6,FALSE)),0)</f>
        <v>614.16</v>
      </c>
      <c r="N66" s="104">
        <f>IFERROR((VLOOKUP($A66,'[30]Regulated Pivot'!$A:$L,N$6,FALSE)),0)</f>
        <v>614.16</v>
      </c>
      <c r="O66" s="104">
        <f>IFERROR((VLOOKUP($A66,'[30]Regulated Pivot'!$A:$M,O$6,FALSE)),0)</f>
        <v>614.16</v>
      </c>
      <c r="P66" s="104">
        <f>IFERROR((VLOOKUP($A66,'[30]Regulated Pivot'!$A:$N,P$6,FALSE)),0)</f>
        <v>614.16</v>
      </c>
      <c r="Q66" s="103">
        <f t="shared" si="23"/>
        <v>16582.32</v>
      </c>
      <c r="S66" s="105">
        <f t="shared" ref="S66:AD87" si="30">IFERROR(E66/$C66,0)</f>
        <v>3</v>
      </c>
      <c r="T66" s="105">
        <f t="shared" si="30"/>
        <v>3</v>
      </c>
      <c r="U66" s="105">
        <f t="shared" si="30"/>
        <v>3</v>
      </c>
      <c r="V66" s="105">
        <f t="shared" si="30"/>
        <v>3</v>
      </c>
      <c r="W66" s="105">
        <f t="shared" si="30"/>
        <v>3</v>
      </c>
      <c r="X66" s="105">
        <f t="shared" si="30"/>
        <v>3</v>
      </c>
      <c r="Y66" s="105">
        <f t="shared" si="30"/>
        <v>37</v>
      </c>
      <c r="Z66" s="105">
        <f t="shared" si="30"/>
        <v>37</v>
      </c>
      <c r="AA66" s="105">
        <f t="shared" si="30"/>
        <v>4</v>
      </c>
      <c r="AB66" s="105">
        <f t="shared" si="30"/>
        <v>4</v>
      </c>
      <c r="AC66" s="105">
        <f t="shared" si="30"/>
        <v>4</v>
      </c>
      <c r="AD66" s="105">
        <f t="shared" si="30"/>
        <v>4</v>
      </c>
      <c r="AE66" s="146">
        <f t="shared" ref="AE66:AE129" si="31">IFERROR(AVERAGE(S66:AD66),0)</f>
        <v>9</v>
      </c>
      <c r="AG66" s="156">
        <f t="shared" ref="AG66:AG129" si="32">+C66*(1+$AI$2)</f>
        <v>153.95578825507855</v>
      </c>
      <c r="AH66" s="157">
        <f t="shared" ref="AH66:AH129" si="33">+AG66-C66</f>
        <v>0.41578825507855299</v>
      </c>
      <c r="AI66" s="156">
        <f t="shared" ref="AI66:AI129" si="34">+AH66*AE66*12</f>
        <v>44.905131548483723</v>
      </c>
      <c r="AJ66" s="157">
        <f t="shared" ref="AJ66:AJ129" si="35">+AI66+Q66</f>
        <v>16627.225131548483</v>
      </c>
    </row>
    <row r="67" spans="1:36" ht="12.75">
      <c r="A67" s="106" t="s">
        <v>295</v>
      </c>
      <c r="B67" s="106" t="s">
        <v>296</v>
      </c>
      <c r="C67" s="81">
        <f>+VLOOKUP(A67,'[30]2019 UTC Reg svc pricing'!$O:$P,2,FALSE)</f>
        <v>230.31</v>
      </c>
      <c r="D67" s="81"/>
      <c r="E67" s="103">
        <f>IFERROR((VLOOKUP($A67,'[30]Regulated Pivot'!$A:$L,E$6,FALSE)),0)</f>
        <v>0</v>
      </c>
      <c r="F67" s="103">
        <f>IFERROR((VLOOKUP($A67,'[30]Regulated Pivot'!$A:$L,F$6,FALSE)),0)</f>
        <v>0</v>
      </c>
      <c r="G67" s="103">
        <f>IFERROR((VLOOKUP($A67,'[30]Regulated Pivot'!$A:$L,G$6,FALSE)),0)</f>
        <v>0</v>
      </c>
      <c r="H67" s="103">
        <f>IFERROR((VLOOKUP($A67,'[30]Regulated Pivot'!$A:$L,H$6,FALSE)),0)</f>
        <v>0</v>
      </c>
      <c r="I67" s="103">
        <f>IFERROR((VLOOKUP($A67,'[30]Regulated Pivot'!$A:$L,I$6,FALSE)),0)</f>
        <v>0</v>
      </c>
      <c r="J67" s="103">
        <f>IFERROR((VLOOKUP($A67,'[30]Regulated Pivot'!$A:$L,J$6,FALSE)),0)</f>
        <v>0</v>
      </c>
      <c r="K67" s="104">
        <f>IFERROR((VLOOKUP($A67,'[30]Regulated Pivot'!$A:$L,K$6,FALSE)),0)</f>
        <v>0</v>
      </c>
      <c r="L67" s="104">
        <f>IFERROR((VLOOKUP($A67,'[30]Regulated Pivot'!$A:$L,L$6,FALSE)),0)</f>
        <v>0</v>
      </c>
      <c r="M67" s="104">
        <f>IFERROR((VLOOKUP($A67,'[30]Regulated Pivot'!$A:$L,M$6,FALSE)),0)</f>
        <v>0</v>
      </c>
      <c r="N67" s="104">
        <f>IFERROR((VLOOKUP($A67,'[30]Regulated Pivot'!$A:$L,N$6,FALSE)),0)</f>
        <v>57.58</v>
      </c>
      <c r="O67" s="104">
        <f>IFERROR((VLOOKUP($A67,'[30]Regulated Pivot'!$A:$M,O$6,FALSE)),0)</f>
        <v>0</v>
      </c>
      <c r="P67" s="104">
        <f>IFERROR((VLOOKUP($A67,'[30]Regulated Pivot'!$A:$N,P$6,FALSE)),0)</f>
        <v>0</v>
      </c>
      <c r="Q67" s="103">
        <f t="shared" si="23"/>
        <v>57.58</v>
      </c>
      <c r="S67" s="105">
        <f t="shared" si="30"/>
        <v>0</v>
      </c>
      <c r="T67" s="105">
        <f t="shared" si="30"/>
        <v>0</v>
      </c>
      <c r="U67" s="105">
        <f t="shared" si="30"/>
        <v>0</v>
      </c>
      <c r="V67" s="105">
        <f t="shared" si="30"/>
        <v>0</v>
      </c>
      <c r="W67" s="105">
        <f t="shared" si="30"/>
        <v>0</v>
      </c>
      <c r="X67" s="105">
        <f t="shared" si="30"/>
        <v>0</v>
      </c>
      <c r="Y67" s="105">
        <f t="shared" si="30"/>
        <v>0</v>
      </c>
      <c r="Z67" s="105">
        <f t="shared" si="30"/>
        <v>0</v>
      </c>
      <c r="AA67" s="105">
        <f t="shared" si="30"/>
        <v>0</v>
      </c>
      <c r="AB67" s="105">
        <f t="shared" si="30"/>
        <v>0.2500108549346533</v>
      </c>
      <c r="AC67" s="105">
        <f t="shared" si="30"/>
        <v>0</v>
      </c>
      <c r="AD67" s="105">
        <f t="shared" si="30"/>
        <v>0</v>
      </c>
      <c r="AE67" s="146">
        <f t="shared" si="31"/>
        <v>2.0834237911221107E-2</v>
      </c>
      <c r="AG67" s="156">
        <f t="shared" si="32"/>
        <v>230.93368238261783</v>
      </c>
      <c r="AH67" s="157">
        <f t="shared" si="33"/>
        <v>0.62368238261782949</v>
      </c>
      <c r="AI67" s="156">
        <f t="shared" si="34"/>
        <v>0.1559273656859651</v>
      </c>
      <c r="AJ67" s="157">
        <f t="shared" si="35"/>
        <v>57.73592736568596</v>
      </c>
    </row>
    <row r="68" spans="1:36" ht="12.75">
      <c r="A68" s="102" t="s">
        <v>297</v>
      </c>
      <c r="B68" s="102" t="s">
        <v>298</v>
      </c>
      <c r="C68" s="81">
        <f>+VLOOKUP(A68,'[30]2019 UTC Reg svc pricing'!$O:$P,2,FALSE)</f>
        <v>38.47</v>
      </c>
      <c r="D68" s="81"/>
      <c r="E68" s="103">
        <f>IFERROR((VLOOKUP($A68,'[30]Regulated Pivot'!$A:$L,E$6,FALSE)),0)</f>
        <v>28180.340000000004</v>
      </c>
      <c r="F68" s="103">
        <f>IFERROR((VLOOKUP($A68,'[30]Regulated Pivot'!$A:$L,F$6,FALSE)),0)</f>
        <v>28083.509999999995</v>
      </c>
      <c r="G68" s="103">
        <f>IFERROR((VLOOKUP($A68,'[30]Regulated Pivot'!$A:$L,G$6,FALSE)),0)</f>
        <v>27940.33</v>
      </c>
      <c r="H68" s="103">
        <f>IFERROR((VLOOKUP($A68,'[30]Regulated Pivot'!$A:$L,H$6,FALSE)),0)</f>
        <v>27977.34</v>
      </c>
      <c r="I68" s="103">
        <f>IFERROR((VLOOKUP($A68,'[30]Regulated Pivot'!$A:$L,I$6,FALSE)),0)</f>
        <v>27736.93</v>
      </c>
      <c r="J68" s="103">
        <f>IFERROR((VLOOKUP($A68,'[30]Regulated Pivot'!$A:$L,J$6,FALSE)),0)</f>
        <v>27573.440000000002</v>
      </c>
      <c r="K68" s="104">
        <f>IFERROR((VLOOKUP($A68,'[30]Regulated Pivot'!$A:$L,K$6,FALSE)),0)</f>
        <v>27506.100000000002</v>
      </c>
      <c r="L68" s="104">
        <f>IFERROR((VLOOKUP($A68,'[30]Regulated Pivot'!$A:$L,L$6,FALSE)),0)</f>
        <v>27631.119999999999</v>
      </c>
      <c r="M68" s="104">
        <f>IFERROR((VLOOKUP($A68,'[30]Regulated Pivot'!$A:$L,M$6,FALSE)),0)</f>
        <v>27583.010000000002</v>
      </c>
      <c r="N68" s="104">
        <f>IFERROR((VLOOKUP($A68,'[30]Regulated Pivot'!$A:$L,N$6,FALSE)),0)</f>
        <v>27525.360000000001</v>
      </c>
      <c r="O68" s="104">
        <f>IFERROR((VLOOKUP($A68,'[30]Regulated Pivot'!$A:$M,O$6,FALSE)),0)</f>
        <v>27698.46</v>
      </c>
      <c r="P68" s="104">
        <f>IFERROR((VLOOKUP($A68,'[30]Regulated Pivot'!$A:$N,P$6,FALSE)),0)</f>
        <v>27736.92</v>
      </c>
      <c r="Q68" s="103">
        <f t="shared" si="23"/>
        <v>333172.86</v>
      </c>
      <c r="S68" s="105">
        <f t="shared" si="30"/>
        <v>732.52768390953997</v>
      </c>
      <c r="T68" s="105">
        <f t="shared" si="30"/>
        <v>730.01065765531575</v>
      </c>
      <c r="U68" s="105">
        <f t="shared" si="30"/>
        <v>726.28879646477776</v>
      </c>
      <c r="V68" s="105">
        <f t="shared" si="30"/>
        <v>727.25084481414092</v>
      </c>
      <c r="W68" s="105">
        <f t="shared" si="30"/>
        <v>721.00155965687554</v>
      </c>
      <c r="X68" s="105">
        <f t="shared" si="30"/>
        <v>716.75175461398499</v>
      </c>
      <c r="Y68" s="105">
        <f t="shared" si="30"/>
        <v>715.00129971406295</v>
      </c>
      <c r="Z68" s="105">
        <f t="shared" si="30"/>
        <v>718.25110475695351</v>
      </c>
      <c r="AA68" s="105">
        <f t="shared" si="30"/>
        <v>717.00051988562518</v>
      </c>
      <c r="AB68" s="105">
        <f t="shared" si="30"/>
        <v>715.50194957109443</v>
      </c>
      <c r="AC68" s="105">
        <f t="shared" si="30"/>
        <v>720.00155965687554</v>
      </c>
      <c r="AD68" s="105">
        <f t="shared" si="30"/>
        <v>721.00129971406284</v>
      </c>
      <c r="AE68" s="146">
        <f t="shared" si="31"/>
        <v>721.71575253444234</v>
      </c>
      <c r="AG68" s="156">
        <f t="shared" si="32"/>
        <v>38.574177244840897</v>
      </c>
      <c r="AH68" s="157">
        <f t="shared" si="33"/>
        <v>0.10417724484089774</v>
      </c>
      <c r="AI68" s="156">
        <f t="shared" si="34"/>
        <v>902.23630388776041</v>
      </c>
      <c r="AJ68" s="157">
        <f t="shared" si="35"/>
        <v>334075.09630388772</v>
      </c>
    </row>
    <row r="69" spans="1:36" ht="12.75">
      <c r="A69" s="102" t="s">
        <v>299</v>
      </c>
      <c r="B69" s="102" t="s">
        <v>300</v>
      </c>
      <c r="C69" s="81">
        <f>+VLOOKUP(A69,'[30]2019 UTC Reg svc pricing'!$O:$P,2,FALSE)</f>
        <v>103.53</v>
      </c>
      <c r="D69" s="81"/>
      <c r="E69" s="103">
        <f>IFERROR((VLOOKUP($A69,'[30]Regulated Pivot'!$A:$L,E$6,FALSE)),0)</f>
        <v>11621.25</v>
      </c>
      <c r="F69" s="103">
        <f>IFERROR((VLOOKUP($A69,'[30]Regulated Pivot'!$A:$L,F$6,FALSE)),0)</f>
        <v>12009.49</v>
      </c>
      <c r="G69" s="103">
        <f>IFERROR((VLOOKUP($A69,'[30]Regulated Pivot'!$A:$L,G$6,FALSE)),0)</f>
        <v>12087.140000000001</v>
      </c>
      <c r="H69" s="103">
        <f>IFERROR((VLOOKUP($A69,'[30]Regulated Pivot'!$A:$L,H$6,FALSE)),0)</f>
        <v>12320.070000000002</v>
      </c>
      <c r="I69" s="103">
        <f>IFERROR((VLOOKUP($A69,'[30]Regulated Pivot'!$A:$L,I$6,FALSE)),0)</f>
        <v>12527.13</v>
      </c>
      <c r="J69" s="103">
        <f>IFERROR((VLOOKUP($A69,'[30]Regulated Pivot'!$A:$L,J$6,FALSE)),0)</f>
        <v>12941.26</v>
      </c>
      <c r="K69" s="104">
        <f>IFERROR((VLOOKUP($A69,'[30]Regulated Pivot'!$A:$L,K$6,FALSE)),0)</f>
        <v>13018.9</v>
      </c>
      <c r="L69" s="104">
        <f>IFERROR((VLOOKUP($A69,'[30]Regulated Pivot'!$A:$L,L$6,FALSE)),0)</f>
        <v>13122.44</v>
      </c>
      <c r="M69" s="104">
        <f>IFERROR((VLOOKUP($A69,'[30]Regulated Pivot'!$A:$L,M$6,FALSE)),0)</f>
        <v>12371.85</v>
      </c>
      <c r="N69" s="104">
        <f>IFERROR((VLOOKUP($A69,'[30]Regulated Pivot'!$A:$L,N$6,FALSE)),0)</f>
        <v>12449.48</v>
      </c>
      <c r="O69" s="104">
        <f>IFERROR((VLOOKUP($A69,'[30]Regulated Pivot'!$A:$M,O$6,FALSE)),0)</f>
        <v>12216.539999999999</v>
      </c>
      <c r="P69" s="104">
        <f>IFERROR((VLOOKUP($A69,'[30]Regulated Pivot'!$A:$N,P$6,FALSE)),0)</f>
        <v>12320.07</v>
      </c>
      <c r="Q69" s="103">
        <f t="shared" si="23"/>
        <v>149005.62</v>
      </c>
      <c r="S69" s="105">
        <f t="shared" si="30"/>
        <v>112.2500724427702</v>
      </c>
      <c r="T69" s="105">
        <f t="shared" si="30"/>
        <v>116.00009659036027</v>
      </c>
      <c r="U69" s="105">
        <f t="shared" si="30"/>
        <v>116.75012073795037</v>
      </c>
      <c r="V69" s="105">
        <f t="shared" si="30"/>
        <v>119.00000000000001</v>
      </c>
      <c r="W69" s="105">
        <f t="shared" si="30"/>
        <v>120.99999999999999</v>
      </c>
      <c r="X69" s="105">
        <f t="shared" si="30"/>
        <v>125.00009659036029</v>
      </c>
      <c r="Y69" s="105">
        <f t="shared" si="30"/>
        <v>125.75002414759007</v>
      </c>
      <c r="Z69" s="105">
        <f t="shared" si="30"/>
        <v>126.75012073795035</v>
      </c>
      <c r="AA69" s="105">
        <f t="shared" si="30"/>
        <v>119.50014488554042</v>
      </c>
      <c r="AB69" s="105">
        <f t="shared" si="30"/>
        <v>120.24997585240992</v>
      </c>
      <c r="AC69" s="105">
        <f t="shared" si="30"/>
        <v>117.99999999999999</v>
      </c>
      <c r="AD69" s="105">
        <f t="shared" si="30"/>
        <v>119</v>
      </c>
      <c r="AE69" s="146">
        <f t="shared" si="31"/>
        <v>119.93755433207765</v>
      </c>
      <c r="AG69" s="156">
        <f t="shared" si="32"/>
        <v>103.81036054479799</v>
      </c>
      <c r="AH69" s="157">
        <f t="shared" si="33"/>
        <v>0.28036054479798622</v>
      </c>
      <c r="AI69" s="156">
        <f t="shared" si="34"/>
        <v>403.50909689135233</v>
      </c>
      <c r="AJ69" s="157">
        <f t="shared" si="35"/>
        <v>149409.12909689135</v>
      </c>
    </row>
    <row r="70" spans="1:36" ht="12.75">
      <c r="A70" s="102" t="s">
        <v>301</v>
      </c>
      <c r="B70" s="102" t="s">
        <v>302</v>
      </c>
      <c r="C70" s="81">
        <f>+VLOOKUP(A70,'[30]2019 UTC Reg svc pricing'!$O:$P,2,FALSE)</f>
        <v>207.06</v>
      </c>
      <c r="D70" s="81"/>
      <c r="E70" s="103">
        <f>IFERROR((VLOOKUP($A70,'[30]Regulated Pivot'!$A:$L,E$6,FALSE)),0)</f>
        <v>414.12</v>
      </c>
      <c r="F70" s="103">
        <f>IFERROR((VLOOKUP($A70,'[30]Regulated Pivot'!$A:$L,F$6,FALSE)),0)</f>
        <v>414.12</v>
      </c>
      <c r="G70" s="103">
        <f>IFERROR((VLOOKUP($A70,'[30]Regulated Pivot'!$A:$L,G$6,FALSE)),0)</f>
        <v>414.12</v>
      </c>
      <c r="H70" s="103">
        <f>IFERROR((VLOOKUP($A70,'[30]Regulated Pivot'!$A:$L,H$6,FALSE)),0)</f>
        <v>414.12</v>
      </c>
      <c r="I70" s="103">
        <f>IFERROR((VLOOKUP($A70,'[30]Regulated Pivot'!$A:$L,I$6,FALSE)),0)</f>
        <v>414.12</v>
      </c>
      <c r="J70" s="103">
        <f>IFERROR((VLOOKUP($A70,'[30]Regulated Pivot'!$A:$L,J$6,FALSE)),0)</f>
        <v>414.12</v>
      </c>
      <c r="K70" s="104">
        <f>IFERROR((VLOOKUP($A70,'[30]Regulated Pivot'!$A:$L,K$6,FALSE)),0)</f>
        <v>414.12</v>
      </c>
      <c r="L70" s="104">
        <f>IFERROR((VLOOKUP($A70,'[30]Regulated Pivot'!$A:$L,L$6,FALSE)),0)</f>
        <v>414.12</v>
      </c>
      <c r="M70" s="104">
        <f>IFERROR((VLOOKUP($A70,'[30]Regulated Pivot'!$A:$L,M$6,FALSE)),0)</f>
        <v>414.12</v>
      </c>
      <c r="N70" s="104">
        <f>IFERROR((VLOOKUP($A70,'[30]Regulated Pivot'!$A:$L,N$6,FALSE)),0)</f>
        <v>414.12</v>
      </c>
      <c r="O70" s="104">
        <f>IFERROR((VLOOKUP($A70,'[30]Regulated Pivot'!$A:$M,O$6,FALSE)),0)</f>
        <v>414.12</v>
      </c>
      <c r="P70" s="104">
        <f>IFERROR((VLOOKUP($A70,'[30]Regulated Pivot'!$A:$N,P$6,FALSE)),0)</f>
        <v>414.12</v>
      </c>
      <c r="Q70" s="103">
        <f t="shared" si="23"/>
        <v>4969.4399999999996</v>
      </c>
      <c r="S70" s="105">
        <f t="shared" si="30"/>
        <v>2</v>
      </c>
      <c r="T70" s="105">
        <f t="shared" si="30"/>
        <v>2</v>
      </c>
      <c r="U70" s="105">
        <f t="shared" si="30"/>
        <v>2</v>
      </c>
      <c r="V70" s="105">
        <f t="shared" si="30"/>
        <v>2</v>
      </c>
      <c r="W70" s="105">
        <f t="shared" si="30"/>
        <v>2</v>
      </c>
      <c r="X70" s="105">
        <f t="shared" si="30"/>
        <v>2</v>
      </c>
      <c r="Y70" s="105">
        <f t="shared" si="30"/>
        <v>2</v>
      </c>
      <c r="Z70" s="105">
        <f t="shared" si="30"/>
        <v>2</v>
      </c>
      <c r="AA70" s="105">
        <f t="shared" si="30"/>
        <v>2</v>
      </c>
      <c r="AB70" s="105">
        <f t="shared" si="30"/>
        <v>2</v>
      </c>
      <c r="AC70" s="105">
        <f t="shared" si="30"/>
        <v>2</v>
      </c>
      <c r="AD70" s="105">
        <f t="shared" si="30"/>
        <v>2</v>
      </c>
      <c r="AE70" s="146">
        <f t="shared" si="31"/>
        <v>2</v>
      </c>
      <c r="AG70" s="156">
        <f t="shared" si="32"/>
        <v>207.62072108959597</v>
      </c>
      <c r="AH70" s="157">
        <f t="shared" si="33"/>
        <v>0.56072108959597244</v>
      </c>
      <c r="AI70" s="156">
        <f t="shared" si="34"/>
        <v>13.457306150303339</v>
      </c>
      <c r="AJ70" s="157">
        <f t="shared" si="35"/>
        <v>4982.8973061503029</v>
      </c>
    </row>
    <row r="71" spans="1:36" ht="12.75">
      <c r="A71" s="102" t="s">
        <v>303</v>
      </c>
      <c r="B71" s="102" t="s">
        <v>304</v>
      </c>
      <c r="C71" s="81">
        <f>+VLOOKUP(A71,'[30]2019 UTC Reg svc pricing'!$O:$P,2,FALSE)</f>
        <v>310.58999999999997</v>
      </c>
      <c r="D71" s="81"/>
      <c r="E71" s="103">
        <f>IFERROR((VLOOKUP($A71,'[30]Regulated Pivot'!$A:$L,E$6,FALSE)),0)</f>
        <v>0</v>
      </c>
      <c r="F71" s="103">
        <f>IFERROR((VLOOKUP($A71,'[30]Regulated Pivot'!$A:$L,F$6,FALSE)),0)</f>
        <v>0</v>
      </c>
      <c r="G71" s="103">
        <f>IFERROR((VLOOKUP($A71,'[30]Regulated Pivot'!$A:$L,G$6,FALSE)),0)</f>
        <v>0</v>
      </c>
      <c r="H71" s="103">
        <f>IFERROR((VLOOKUP($A71,'[30]Regulated Pivot'!$A:$L,H$6,FALSE)),0)</f>
        <v>0</v>
      </c>
      <c r="I71" s="103">
        <f>IFERROR((VLOOKUP($A71,'[30]Regulated Pivot'!$A:$L,I$6,FALSE)),0)</f>
        <v>0</v>
      </c>
      <c r="J71" s="103">
        <f>IFERROR((VLOOKUP($A71,'[30]Regulated Pivot'!$A:$L,J$6,FALSE)),0)</f>
        <v>0</v>
      </c>
      <c r="K71" s="104">
        <f>IFERROR((VLOOKUP($A71,'[30]Regulated Pivot'!$A:$L,K$6,FALSE)),0)</f>
        <v>0</v>
      </c>
      <c r="L71" s="104">
        <f>IFERROR((VLOOKUP($A71,'[30]Regulated Pivot'!$A:$L,L$6,FALSE)),0)</f>
        <v>310.58999999999997</v>
      </c>
      <c r="M71" s="104">
        <f>IFERROR((VLOOKUP($A71,'[30]Regulated Pivot'!$A:$L,M$6,FALSE)),0)</f>
        <v>-310.58999999999997</v>
      </c>
      <c r="N71" s="104">
        <f>IFERROR((VLOOKUP($A71,'[30]Regulated Pivot'!$A:$L,N$6,FALSE)),0)</f>
        <v>0</v>
      </c>
      <c r="O71" s="104">
        <f>IFERROR((VLOOKUP($A71,'[30]Regulated Pivot'!$A:$M,O$6,FALSE)),0)</f>
        <v>0</v>
      </c>
      <c r="P71" s="104">
        <f>IFERROR((VLOOKUP($A71,'[30]Regulated Pivot'!$A:$N,P$6,FALSE)),0)</f>
        <v>0</v>
      </c>
      <c r="Q71" s="103">
        <f t="shared" si="23"/>
        <v>0</v>
      </c>
      <c r="S71" s="105">
        <f t="shared" si="30"/>
        <v>0</v>
      </c>
      <c r="T71" s="105">
        <f t="shared" si="30"/>
        <v>0</v>
      </c>
      <c r="U71" s="105">
        <f t="shared" si="30"/>
        <v>0</v>
      </c>
      <c r="V71" s="105">
        <f t="shared" si="30"/>
        <v>0</v>
      </c>
      <c r="W71" s="105">
        <f t="shared" si="30"/>
        <v>0</v>
      </c>
      <c r="X71" s="105">
        <f t="shared" si="30"/>
        <v>0</v>
      </c>
      <c r="Y71" s="105">
        <f t="shared" si="30"/>
        <v>0</v>
      </c>
      <c r="Z71" s="105">
        <f t="shared" si="30"/>
        <v>1</v>
      </c>
      <c r="AA71" s="105">
        <f t="shared" si="30"/>
        <v>-1</v>
      </c>
      <c r="AB71" s="105">
        <f t="shared" si="30"/>
        <v>0</v>
      </c>
      <c r="AC71" s="105">
        <f t="shared" si="30"/>
        <v>0</v>
      </c>
      <c r="AD71" s="105">
        <f t="shared" si="30"/>
        <v>0</v>
      </c>
      <c r="AE71" s="146">
        <f t="shared" si="31"/>
        <v>0</v>
      </c>
      <c r="AG71" s="156">
        <f t="shared" si="32"/>
        <v>311.43108163439393</v>
      </c>
      <c r="AH71" s="157">
        <f t="shared" si="33"/>
        <v>0.84108163439395867</v>
      </c>
      <c r="AI71" s="156">
        <f t="shared" si="34"/>
        <v>0</v>
      </c>
      <c r="AJ71" s="157">
        <f t="shared" si="35"/>
        <v>0</v>
      </c>
    </row>
    <row r="72" spans="1:36" ht="12.75">
      <c r="A72" s="102" t="s">
        <v>305</v>
      </c>
      <c r="B72" s="102" t="s">
        <v>306</v>
      </c>
      <c r="C72" s="81">
        <f>+VLOOKUP(A72,'[30]2019 UTC Reg svc pricing'!$O:$P,2,FALSE)</f>
        <v>51.88000000000001</v>
      </c>
      <c r="D72" s="81"/>
      <c r="E72" s="103">
        <f>IFERROR((VLOOKUP($A72,'[30]Regulated Pivot'!$A:$L,E$6,FALSE)),0)</f>
        <v>8819.6</v>
      </c>
      <c r="F72" s="103">
        <f>IFERROR((VLOOKUP($A72,'[30]Regulated Pivot'!$A:$L,F$6,FALSE)),0)</f>
        <v>8845.5400000000009</v>
      </c>
      <c r="G72" s="103">
        <f>IFERROR((VLOOKUP($A72,'[30]Regulated Pivot'!$A:$L,G$6,FALSE)),0)</f>
        <v>8897.4199999999983</v>
      </c>
      <c r="H72" s="103">
        <f>IFERROR((VLOOKUP($A72,'[30]Regulated Pivot'!$A:$L,H$6,FALSE)),0)</f>
        <v>8897.42</v>
      </c>
      <c r="I72" s="103">
        <f>IFERROR((VLOOKUP($A72,'[30]Regulated Pivot'!$A:$L,I$6,FALSE)),0)</f>
        <v>8923.3599999999988</v>
      </c>
      <c r="J72" s="103">
        <f>IFERROR((VLOOKUP($A72,'[30]Regulated Pivot'!$A:$L,J$6,FALSE)),0)</f>
        <v>8949.2999999999993</v>
      </c>
      <c r="K72" s="104">
        <f>IFERROR((VLOOKUP($A72,'[30]Regulated Pivot'!$A:$L,K$6,FALSE)),0)</f>
        <v>8923.36</v>
      </c>
      <c r="L72" s="104">
        <f>IFERROR((VLOOKUP($A72,'[30]Regulated Pivot'!$A:$L,L$6,FALSE)),0)</f>
        <v>8897.42</v>
      </c>
      <c r="M72" s="104">
        <f>IFERROR((VLOOKUP($A72,'[30]Regulated Pivot'!$A:$L,M$6,FALSE)),0)</f>
        <v>8949.3000000000011</v>
      </c>
      <c r="N72" s="104">
        <f>IFERROR((VLOOKUP($A72,'[30]Regulated Pivot'!$A:$L,N$6,FALSE)),0)</f>
        <v>9208.7000000000007</v>
      </c>
      <c r="O72" s="104">
        <f>IFERROR((VLOOKUP($A72,'[30]Regulated Pivot'!$A:$M,O$6,FALSE)),0)</f>
        <v>9312.4600000000009</v>
      </c>
      <c r="P72" s="104">
        <f>IFERROR((VLOOKUP($A72,'[30]Regulated Pivot'!$A:$N,P$6,FALSE)),0)</f>
        <v>9260.58</v>
      </c>
      <c r="Q72" s="103">
        <f t="shared" si="23"/>
        <v>107884.46</v>
      </c>
      <c r="S72" s="105">
        <f t="shared" si="30"/>
        <v>169.99999999999997</v>
      </c>
      <c r="T72" s="105">
        <f t="shared" si="30"/>
        <v>170.49999999999997</v>
      </c>
      <c r="U72" s="105">
        <f t="shared" si="30"/>
        <v>171.49999999999994</v>
      </c>
      <c r="V72" s="105">
        <f t="shared" si="30"/>
        <v>171.49999999999997</v>
      </c>
      <c r="W72" s="105">
        <f t="shared" si="30"/>
        <v>171.99999999999994</v>
      </c>
      <c r="X72" s="105">
        <f t="shared" si="30"/>
        <v>172.49999999999994</v>
      </c>
      <c r="Y72" s="105">
        <f t="shared" si="30"/>
        <v>171.99999999999997</v>
      </c>
      <c r="Z72" s="105">
        <f t="shared" si="30"/>
        <v>171.49999999999997</v>
      </c>
      <c r="AA72" s="105">
        <f t="shared" si="30"/>
        <v>172.5</v>
      </c>
      <c r="AB72" s="105">
        <f t="shared" si="30"/>
        <v>177.49999999999997</v>
      </c>
      <c r="AC72" s="105">
        <f t="shared" si="30"/>
        <v>179.49999999999997</v>
      </c>
      <c r="AD72" s="105">
        <f t="shared" si="30"/>
        <v>178.49999999999997</v>
      </c>
      <c r="AE72" s="146">
        <f t="shared" si="31"/>
        <v>173.29166666666663</v>
      </c>
      <c r="AG72" s="156">
        <f t="shared" si="32"/>
        <v>52.020491693848356</v>
      </c>
      <c r="AH72" s="157">
        <f t="shared" si="33"/>
        <v>0.1404916938483467</v>
      </c>
      <c r="AI72" s="156">
        <f t="shared" si="34"/>
        <v>292.15247735763688</v>
      </c>
      <c r="AJ72" s="157">
        <f t="shared" si="35"/>
        <v>108176.61247735764</v>
      </c>
    </row>
    <row r="73" spans="1:36" ht="12.75">
      <c r="A73" s="102" t="s">
        <v>307</v>
      </c>
      <c r="B73" s="102" t="s">
        <v>308</v>
      </c>
      <c r="C73" s="81">
        <f>+VLOOKUP(A73,'[30]2019 UTC Reg svc pricing'!$O:$P,2,FALSE)</f>
        <v>123.41</v>
      </c>
      <c r="D73" s="81"/>
      <c r="E73" s="103">
        <f>IFERROR((VLOOKUP($A73,'[30]Regulated Pivot'!$A:$L,E$6,FALSE)),0)</f>
        <v>51229.060000000005</v>
      </c>
      <c r="F73" s="103">
        <f>IFERROR((VLOOKUP($A73,'[30]Regulated Pivot'!$A:$L,F$6,FALSE)),0)</f>
        <v>51444.99</v>
      </c>
      <c r="G73" s="103">
        <f>IFERROR((VLOOKUP($A73,'[30]Regulated Pivot'!$A:$L,G$6,FALSE)),0)</f>
        <v>51876.95</v>
      </c>
      <c r="H73" s="103">
        <f>IFERROR((VLOOKUP($A73,'[30]Regulated Pivot'!$A:$L,H$6,FALSE)),0)</f>
        <v>53450.38</v>
      </c>
      <c r="I73" s="103">
        <f>IFERROR((VLOOKUP($A73,'[30]Regulated Pivot'!$A:$L,I$6,FALSE)),0)</f>
        <v>53974.819999999992</v>
      </c>
      <c r="J73" s="103">
        <f>IFERROR((VLOOKUP($A73,'[30]Regulated Pivot'!$A:$L,J$6,FALSE)),0)</f>
        <v>57060.160000000011</v>
      </c>
      <c r="K73" s="104">
        <f>IFERROR((VLOOKUP($A73,'[30]Regulated Pivot'!$A:$L,K$6,FALSE)),0)</f>
        <v>53499.180000000008</v>
      </c>
      <c r="L73" s="104">
        <f>IFERROR((VLOOKUP($A73,'[30]Regulated Pivot'!$A:$L,L$6,FALSE)),0)</f>
        <v>54406.859999999993</v>
      </c>
      <c r="M73" s="104">
        <f>IFERROR((VLOOKUP($A73,'[30]Regulated Pivot'!$A:$L,M$6,FALSE)),0)</f>
        <v>58510.209999999992</v>
      </c>
      <c r="N73" s="104">
        <f>IFERROR((VLOOKUP($A73,'[30]Regulated Pivot'!$A:$L,N$6,FALSE)),0)</f>
        <v>56072.530000000006</v>
      </c>
      <c r="O73" s="104">
        <f>IFERROR((VLOOKUP($A73,'[30]Regulated Pivot'!$A:$M,O$6,FALSE)),0)</f>
        <v>53825.87</v>
      </c>
      <c r="P73" s="104">
        <f>IFERROR((VLOOKUP($A73,'[30]Regulated Pivot'!$A:$N,P$6,FALSE)),0)</f>
        <v>52021.340000000004</v>
      </c>
      <c r="Q73" s="103">
        <f t="shared" si="23"/>
        <v>647372.35</v>
      </c>
      <c r="S73" s="105">
        <f t="shared" si="30"/>
        <v>415.11271371849938</v>
      </c>
      <c r="T73" s="105">
        <f t="shared" si="30"/>
        <v>416.86240985333438</v>
      </c>
      <c r="U73" s="105">
        <f t="shared" si="30"/>
        <v>420.36261243011103</v>
      </c>
      <c r="V73" s="105">
        <f t="shared" si="30"/>
        <v>433.11222753423544</v>
      </c>
      <c r="W73" s="105">
        <f t="shared" si="30"/>
        <v>437.36180212300457</v>
      </c>
      <c r="X73" s="105">
        <f t="shared" si="30"/>
        <v>462.3625313994005</v>
      </c>
      <c r="Y73" s="105">
        <f t="shared" si="30"/>
        <v>433.50765740215547</v>
      </c>
      <c r="Z73" s="105">
        <f t="shared" si="30"/>
        <v>440.86265294546627</v>
      </c>
      <c r="AA73" s="105">
        <f t="shared" si="30"/>
        <v>474.11238959565668</v>
      </c>
      <c r="AB73" s="105">
        <f t="shared" si="30"/>
        <v>454.35969532452805</v>
      </c>
      <c r="AC73" s="105">
        <f t="shared" si="30"/>
        <v>436.15484968803179</v>
      </c>
      <c r="AD73" s="105">
        <f t="shared" si="30"/>
        <v>421.53261486103236</v>
      </c>
      <c r="AE73" s="146">
        <f t="shared" si="31"/>
        <v>437.14201307295463</v>
      </c>
      <c r="AG73" s="156">
        <f t="shared" si="32"/>
        <v>123.74419583534743</v>
      </c>
      <c r="AH73" s="157">
        <f t="shared" si="33"/>
        <v>0.33419583534742969</v>
      </c>
      <c r="AI73" s="156">
        <f t="shared" si="34"/>
        <v>1753.0924826924772</v>
      </c>
      <c r="AJ73" s="157">
        <f t="shared" si="35"/>
        <v>649125.44248269242</v>
      </c>
    </row>
    <row r="74" spans="1:36" ht="12.75">
      <c r="A74" s="102" t="s">
        <v>309</v>
      </c>
      <c r="B74" s="102" t="s">
        <v>310</v>
      </c>
      <c r="C74" s="81">
        <f>+VLOOKUP(A74,'[30]2019 UTC Reg svc pricing'!$O:$P,2,FALSE)</f>
        <v>246.81</v>
      </c>
      <c r="D74" s="81"/>
      <c r="E74" s="103">
        <f>IFERROR((VLOOKUP($A74,'[30]Regulated Pivot'!$A:$L,E$6,FALSE)),0)</f>
        <v>10565.03</v>
      </c>
      <c r="F74" s="103">
        <f>IFERROR((VLOOKUP($A74,'[30]Regulated Pivot'!$A:$L,F$6,FALSE)),0)</f>
        <v>10811.84</v>
      </c>
      <c r="G74" s="103">
        <f>IFERROR((VLOOKUP($A74,'[30]Regulated Pivot'!$A:$L,G$6,FALSE)),0)</f>
        <v>10811.84</v>
      </c>
      <c r="H74" s="103">
        <f>IFERROR((VLOOKUP($A74,'[30]Regulated Pivot'!$A:$L,H$6,FALSE)),0)</f>
        <v>10811.84</v>
      </c>
      <c r="I74" s="103">
        <f>IFERROR((VLOOKUP($A74,'[30]Regulated Pivot'!$A:$L,I$6,FALSE)),0)</f>
        <v>14514.04</v>
      </c>
      <c r="J74" s="103">
        <f>IFERROR((VLOOKUP($A74,'[30]Regulated Pivot'!$A:$L,J$6,FALSE)),0)</f>
        <v>15501.23</v>
      </c>
      <c r="K74" s="104">
        <f>IFERROR((VLOOKUP($A74,'[30]Regulated Pivot'!$A:$L,K$6,FALSE)),0)</f>
        <v>23429.989999999998</v>
      </c>
      <c r="L74" s="104">
        <f>IFERROR((VLOOKUP($A74,'[30]Regulated Pivot'!$A:$L,L$6,FALSE)),0)</f>
        <v>22905.53</v>
      </c>
      <c r="M74" s="104">
        <f>IFERROR((VLOOKUP($A74,'[30]Regulated Pivot'!$A:$L,M$6,FALSE)),0)</f>
        <v>15686.38</v>
      </c>
      <c r="N74" s="104">
        <f>IFERROR((VLOOKUP($A74,'[30]Regulated Pivot'!$A:$L,N$6,FALSE)),0)</f>
        <v>11058.649999999998</v>
      </c>
      <c r="O74" s="104">
        <f>IFERROR((VLOOKUP($A74,'[30]Regulated Pivot'!$A:$M,O$6,FALSE)),0)</f>
        <v>11106.449999999999</v>
      </c>
      <c r="P74" s="104">
        <f>IFERROR((VLOOKUP($A74,'[30]Regulated Pivot'!$A:$N,P$6,FALSE)),0)</f>
        <v>11198.999999999998</v>
      </c>
      <c r="Q74" s="103">
        <f t="shared" si="23"/>
        <v>168401.82</v>
      </c>
      <c r="S74" s="105">
        <f t="shared" si="30"/>
        <v>42.806328754912691</v>
      </c>
      <c r="T74" s="105">
        <f t="shared" si="30"/>
        <v>43.806328754912684</v>
      </c>
      <c r="U74" s="105">
        <f t="shared" si="30"/>
        <v>43.806328754912684</v>
      </c>
      <c r="V74" s="105">
        <f t="shared" si="30"/>
        <v>43.806328754912684</v>
      </c>
      <c r="W74" s="105">
        <f t="shared" si="30"/>
        <v>58.806531339897091</v>
      </c>
      <c r="X74" s="105">
        <f t="shared" si="30"/>
        <v>62.806328754912684</v>
      </c>
      <c r="Y74" s="105">
        <f t="shared" si="30"/>
        <v>94.931283173291192</v>
      </c>
      <c r="Z74" s="105">
        <f t="shared" si="30"/>
        <v>92.806328754912684</v>
      </c>
      <c r="AA74" s="105">
        <f t="shared" si="30"/>
        <v>63.55650095214942</v>
      </c>
      <c r="AB74" s="105">
        <f t="shared" si="30"/>
        <v>44.806328754912677</v>
      </c>
      <c r="AC74" s="105">
        <f t="shared" si="30"/>
        <v>44.999999999999993</v>
      </c>
      <c r="AD74" s="105">
        <f t="shared" si="30"/>
        <v>45.374984806126164</v>
      </c>
      <c r="AE74" s="146">
        <f t="shared" si="31"/>
        <v>56.859466796321051</v>
      </c>
      <c r="AG74" s="156">
        <f t="shared" si="32"/>
        <v>247.47836459056882</v>
      </c>
      <c r="AH74" s="157">
        <f t="shared" si="33"/>
        <v>0.66836459056881381</v>
      </c>
      <c r="AI74" s="156">
        <f t="shared" si="34"/>
        <v>456.0342509434102</v>
      </c>
      <c r="AJ74" s="157">
        <f t="shared" si="35"/>
        <v>168857.8542509434</v>
      </c>
    </row>
    <row r="75" spans="1:36" ht="12.75">
      <c r="A75" s="102" t="s">
        <v>311</v>
      </c>
      <c r="B75" s="102" t="s">
        <v>312</v>
      </c>
      <c r="C75" s="81">
        <f>+VLOOKUP(A75,'[30]2019 UTC Reg svc pricing'!$O:$P,2,FALSE)</f>
        <v>370.22</v>
      </c>
      <c r="D75" s="81"/>
      <c r="E75" s="103">
        <f>IFERROR((VLOOKUP($A75,'[30]Regulated Pivot'!$A:$L,E$6,FALSE)),0)</f>
        <v>4442.6399999999994</v>
      </c>
      <c r="F75" s="103">
        <f>IFERROR((VLOOKUP($A75,'[30]Regulated Pivot'!$A:$L,F$6,FALSE)),0)</f>
        <v>4164.9799999999996</v>
      </c>
      <c r="G75" s="103">
        <f>IFERROR((VLOOKUP($A75,'[30]Regulated Pivot'!$A:$L,G$6,FALSE)),0)</f>
        <v>4257.5300000000007</v>
      </c>
      <c r="H75" s="103">
        <f>IFERROR((VLOOKUP($A75,'[30]Regulated Pivot'!$A:$L,H$6,FALSE)),0)</f>
        <v>4072.42</v>
      </c>
      <c r="I75" s="103">
        <f>IFERROR((VLOOKUP($A75,'[30]Regulated Pivot'!$A:$L,I$6,FALSE)),0)</f>
        <v>4350.09</v>
      </c>
      <c r="J75" s="103">
        <f>IFERROR((VLOOKUP($A75,'[30]Regulated Pivot'!$A:$L,J$6,FALSE)),0)</f>
        <v>4442.6399999999994</v>
      </c>
      <c r="K75" s="104">
        <f>IFERROR((VLOOKUP($A75,'[30]Regulated Pivot'!$A:$L,K$6,FALSE)),0)</f>
        <v>1851.1000000000001</v>
      </c>
      <c r="L75" s="104">
        <f>IFERROR((VLOOKUP($A75,'[30]Regulated Pivot'!$A:$L,L$6,FALSE)),0)</f>
        <v>1851.1000000000001</v>
      </c>
      <c r="M75" s="104">
        <f>IFERROR((VLOOKUP($A75,'[30]Regulated Pivot'!$A:$L,M$6,FALSE)),0)</f>
        <v>1851.1000000000001</v>
      </c>
      <c r="N75" s="104">
        <f>IFERROR((VLOOKUP($A75,'[30]Regulated Pivot'!$A:$L,N$6,FALSE)),0)</f>
        <v>1665.99</v>
      </c>
      <c r="O75" s="104">
        <f>IFERROR((VLOOKUP($A75,'[30]Regulated Pivot'!$A:$M,O$6,FALSE)),0)</f>
        <v>1480.88</v>
      </c>
      <c r="P75" s="104">
        <f>IFERROR((VLOOKUP($A75,'[30]Regulated Pivot'!$A:$N,P$6,FALSE)),0)</f>
        <v>1480.88</v>
      </c>
      <c r="Q75" s="103">
        <f t="shared" si="23"/>
        <v>35911.349999999991</v>
      </c>
      <c r="S75" s="105">
        <f t="shared" si="30"/>
        <v>11.999999999999998</v>
      </c>
      <c r="T75" s="105">
        <f t="shared" si="30"/>
        <v>11.250013505483224</v>
      </c>
      <c r="U75" s="105">
        <f t="shared" si="30"/>
        <v>11.500000000000002</v>
      </c>
      <c r="V75" s="105">
        <f t="shared" si="30"/>
        <v>11</v>
      </c>
      <c r="W75" s="105">
        <f t="shared" si="30"/>
        <v>11.750013505483226</v>
      </c>
      <c r="X75" s="105">
        <f t="shared" si="30"/>
        <v>11.999999999999998</v>
      </c>
      <c r="Y75" s="105">
        <f t="shared" si="30"/>
        <v>5</v>
      </c>
      <c r="Z75" s="105">
        <f t="shared" si="30"/>
        <v>5</v>
      </c>
      <c r="AA75" s="105">
        <f t="shared" si="30"/>
        <v>5</v>
      </c>
      <c r="AB75" s="105">
        <f t="shared" si="30"/>
        <v>4.5</v>
      </c>
      <c r="AC75" s="105">
        <f t="shared" si="30"/>
        <v>4</v>
      </c>
      <c r="AD75" s="105">
        <f t="shared" si="30"/>
        <v>4</v>
      </c>
      <c r="AE75" s="146">
        <f t="shared" si="31"/>
        <v>8.0833355842472034</v>
      </c>
      <c r="AG75" s="156">
        <f t="shared" si="32"/>
        <v>371.2225604259163</v>
      </c>
      <c r="AH75" s="157">
        <f t="shared" si="33"/>
        <v>1.0025604259162719</v>
      </c>
      <c r="AI75" s="156">
        <f t="shared" si="34"/>
        <v>97.248388394004394</v>
      </c>
      <c r="AJ75" s="157">
        <f t="shared" si="35"/>
        <v>36008.598388393999</v>
      </c>
    </row>
    <row r="76" spans="1:36" ht="12.75">
      <c r="A76" s="102" t="s">
        <v>313</v>
      </c>
      <c r="B76" s="102" t="s">
        <v>314</v>
      </c>
      <c r="C76" s="81">
        <f>+VLOOKUP(A76,'[30]2019 UTC Reg svc pricing'!$O:$P,2,FALSE)</f>
        <v>493.62</v>
      </c>
      <c r="D76" s="81"/>
      <c r="E76" s="103">
        <f>IFERROR((VLOOKUP($A76,'[30]Regulated Pivot'!$A:$L,E$6,FALSE)),0)</f>
        <v>493.62</v>
      </c>
      <c r="F76" s="103">
        <f>IFERROR((VLOOKUP($A76,'[30]Regulated Pivot'!$A:$L,F$6,FALSE)),0)</f>
        <v>493.62</v>
      </c>
      <c r="G76" s="103">
        <f>IFERROR((VLOOKUP($A76,'[30]Regulated Pivot'!$A:$L,G$6,FALSE)),0)</f>
        <v>493.62</v>
      </c>
      <c r="H76" s="103">
        <f>IFERROR((VLOOKUP($A76,'[30]Regulated Pivot'!$A:$L,H$6,FALSE)),0)</f>
        <v>493.62</v>
      </c>
      <c r="I76" s="103">
        <f>IFERROR((VLOOKUP($A76,'[30]Regulated Pivot'!$A:$L,I$6,FALSE)),0)</f>
        <v>493.62</v>
      </c>
      <c r="J76" s="103">
        <f>IFERROR((VLOOKUP($A76,'[30]Regulated Pivot'!$A:$L,J$6,FALSE)),0)</f>
        <v>493.62</v>
      </c>
      <c r="K76" s="104">
        <f>IFERROR((VLOOKUP($A76,'[30]Regulated Pivot'!$A:$L,K$6,FALSE)),0)</f>
        <v>493.62</v>
      </c>
      <c r="L76" s="104">
        <f>IFERROR((VLOOKUP($A76,'[30]Regulated Pivot'!$A:$L,L$6,FALSE)),0)</f>
        <v>493.62</v>
      </c>
      <c r="M76" s="104">
        <f>IFERROR((VLOOKUP($A76,'[30]Regulated Pivot'!$A:$L,M$6,FALSE)),0)</f>
        <v>493.62</v>
      </c>
      <c r="N76" s="104">
        <f>IFERROR((VLOOKUP($A76,'[30]Regulated Pivot'!$A:$L,N$6,FALSE)),0)</f>
        <v>740.43</v>
      </c>
      <c r="O76" s="104">
        <f>IFERROR((VLOOKUP($A76,'[30]Regulated Pivot'!$A:$M,O$6,FALSE)),0)</f>
        <v>987.24</v>
      </c>
      <c r="P76" s="104">
        <f>IFERROR((VLOOKUP($A76,'[30]Regulated Pivot'!$A:$N,P$6,FALSE)),0)</f>
        <v>987.24</v>
      </c>
      <c r="Q76" s="103">
        <f t="shared" si="23"/>
        <v>7157.49</v>
      </c>
      <c r="S76" s="105">
        <f t="shared" si="30"/>
        <v>1</v>
      </c>
      <c r="T76" s="105">
        <f t="shared" si="30"/>
        <v>1</v>
      </c>
      <c r="U76" s="105">
        <f t="shared" si="30"/>
        <v>1</v>
      </c>
      <c r="V76" s="105">
        <f t="shared" si="30"/>
        <v>1</v>
      </c>
      <c r="W76" s="105">
        <f t="shared" si="30"/>
        <v>1</v>
      </c>
      <c r="X76" s="105">
        <f t="shared" si="30"/>
        <v>1</v>
      </c>
      <c r="Y76" s="105">
        <f t="shared" si="30"/>
        <v>1</v>
      </c>
      <c r="Z76" s="105">
        <f t="shared" si="30"/>
        <v>1</v>
      </c>
      <c r="AA76" s="105">
        <f t="shared" si="30"/>
        <v>1</v>
      </c>
      <c r="AB76" s="105">
        <f t="shared" si="30"/>
        <v>1.4999999999999998</v>
      </c>
      <c r="AC76" s="105">
        <f t="shared" si="30"/>
        <v>2</v>
      </c>
      <c r="AD76" s="105">
        <f t="shared" si="30"/>
        <v>2</v>
      </c>
      <c r="AE76" s="146">
        <f t="shared" si="31"/>
        <v>1.2083333333333333</v>
      </c>
      <c r="AG76" s="156">
        <f t="shared" si="32"/>
        <v>494.95672918113763</v>
      </c>
      <c r="AH76" s="157">
        <f t="shared" si="33"/>
        <v>1.3367291811376276</v>
      </c>
      <c r="AI76" s="156">
        <f t="shared" si="34"/>
        <v>19.3825731264956</v>
      </c>
      <c r="AJ76" s="157">
        <f t="shared" si="35"/>
        <v>7176.8725731264958</v>
      </c>
    </row>
    <row r="77" spans="1:36" ht="12.75">
      <c r="A77" s="80" t="s">
        <v>315</v>
      </c>
      <c r="B77" s="102" t="s">
        <v>316</v>
      </c>
      <c r="C77" s="81">
        <f>+VLOOKUP(A77,'[30]2019 UTC Reg svc pricing'!$O:$P,2,FALSE)</f>
        <v>617.03</v>
      </c>
      <c r="D77" s="81"/>
      <c r="E77" s="103">
        <f>IFERROR((VLOOKUP($A77,'[30]Regulated Pivot'!$A:$L,E$6,FALSE)),0)</f>
        <v>617.03</v>
      </c>
      <c r="F77" s="103">
        <f>IFERROR((VLOOKUP($A77,'[30]Regulated Pivot'!$A:$L,F$6,FALSE)),0)</f>
        <v>617.03</v>
      </c>
      <c r="G77" s="103">
        <f>IFERROR((VLOOKUP($A77,'[30]Regulated Pivot'!$A:$L,G$6,FALSE)),0)</f>
        <v>617.03</v>
      </c>
      <c r="H77" s="103">
        <f>IFERROR((VLOOKUP($A77,'[30]Regulated Pivot'!$A:$L,H$6,FALSE)),0)</f>
        <v>617.03</v>
      </c>
      <c r="I77" s="103">
        <f>IFERROR((VLOOKUP($A77,'[30]Regulated Pivot'!$A:$L,I$6,FALSE)),0)</f>
        <v>617.03</v>
      </c>
      <c r="J77" s="103">
        <f>IFERROR((VLOOKUP($A77,'[30]Regulated Pivot'!$A:$L,J$6,FALSE)),0)</f>
        <v>617.03</v>
      </c>
      <c r="K77" s="104">
        <f>IFERROR((VLOOKUP($A77,'[30]Regulated Pivot'!$A:$L,K$6,FALSE)),0)</f>
        <v>617.03</v>
      </c>
      <c r="L77" s="104">
        <f>IFERROR((VLOOKUP($A77,'[30]Regulated Pivot'!$A:$L,L$6,FALSE)),0)</f>
        <v>617.03</v>
      </c>
      <c r="M77" s="104">
        <f>IFERROR((VLOOKUP($A77,'[30]Regulated Pivot'!$A:$L,M$6,FALSE)),0)</f>
        <v>617.03</v>
      </c>
      <c r="N77" s="104">
        <f>IFERROR((VLOOKUP($A77,'[30]Regulated Pivot'!$A:$L,N$6,FALSE)),0)</f>
        <v>617.03</v>
      </c>
      <c r="O77" s="104">
        <f>IFERROR((VLOOKUP($A77,'[30]Regulated Pivot'!$A:$M,O$6,FALSE)),0)</f>
        <v>617.03</v>
      </c>
      <c r="P77" s="104">
        <f>IFERROR((VLOOKUP($A77,'[30]Regulated Pivot'!$A:$N,P$6,FALSE)),0)</f>
        <v>617.03</v>
      </c>
      <c r="Q77" s="103">
        <f t="shared" si="23"/>
        <v>7404.3599999999979</v>
      </c>
      <c r="S77" s="105">
        <f t="shared" si="30"/>
        <v>1</v>
      </c>
      <c r="T77" s="105">
        <f t="shared" si="30"/>
        <v>1</v>
      </c>
      <c r="U77" s="105">
        <f t="shared" si="30"/>
        <v>1</v>
      </c>
      <c r="V77" s="105">
        <f t="shared" si="30"/>
        <v>1</v>
      </c>
      <c r="W77" s="105">
        <f t="shared" si="30"/>
        <v>1</v>
      </c>
      <c r="X77" s="105">
        <f t="shared" si="30"/>
        <v>1</v>
      </c>
      <c r="Y77" s="105">
        <f t="shared" si="30"/>
        <v>1</v>
      </c>
      <c r="Z77" s="105">
        <f t="shared" si="30"/>
        <v>1</v>
      </c>
      <c r="AA77" s="105">
        <f t="shared" si="30"/>
        <v>1</v>
      </c>
      <c r="AB77" s="105">
        <f t="shared" si="30"/>
        <v>1</v>
      </c>
      <c r="AC77" s="105">
        <f t="shared" si="30"/>
        <v>1</v>
      </c>
      <c r="AD77" s="105">
        <f t="shared" si="30"/>
        <v>1</v>
      </c>
      <c r="AE77" s="146">
        <f t="shared" si="31"/>
        <v>1</v>
      </c>
      <c r="AG77" s="156">
        <f t="shared" si="32"/>
        <v>618.70092501648503</v>
      </c>
      <c r="AH77" s="157">
        <f t="shared" si="33"/>
        <v>1.6709250164850573</v>
      </c>
      <c r="AI77" s="156">
        <f t="shared" si="34"/>
        <v>20.051100197820688</v>
      </c>
      <c r="AJ77" s="157">
        <f t="shared" si="35"/>
        <v>7424.4111001978181</v>
      </c>
    </row>
    <row r="78" spans="1:36" ht="12.75">
      <c r="A78" s="102" t="s">
        <v>317</v>
      </c>
      <c r="B78" s="102" t="s">
        <v>318</v>
      </c>
      <c r="C78" s="81">
        <f>+VLOOKUP(A78,'[30]2019 UTC Reg svc pricing'!$O:$P,2,FALSE)</f>
        <v>740.43</v>
      </c>
      <c r="D78" s="81"/>
      <c r="E78" s="103">
        <f>IFERROR((VLOOKUP($A78,'[30]Regulated Pivot'!$A:$L,E$6,FALSE)),0)</f>
        <v>0</v>
      </c>
      <c r="F78" s="103">
        <f>IFERROR((VLOOKUP($A78,'[30]Regulated Pivot'!$A:$L,F$6,FALSE)),0)</f>
        <v>0</v>
      </c>
      <c r="G78" s="103">
        <f>IFERROR((VLOOKUP($A78,'[30]Regulated Pivot'!$A:$L,G$6,FALSE)),0)</f>
        <v>0</v>
      </c>
      <c r="H78" s="103">
        <f>IFERROR((VLOOKUP($A78,'[30]Regulated Pivot'!$A:$L,H$6,FALSE)),0)</f>
        <v>0</v>
      </c>
      <c r="I78" s="103">
        <f>IFERROR((VLOOKUP($A78,'[30]Regulated Pivot'!$A:$L,I$6,FALSE)),0)</f>
        <v>0</v>
      </c>
      <c r="J78" s="103">
        <f>IFERROR((VLOOKUP($A78,'[30]Regulated Pivot'!$A:$L,J$6,FALSE)),0)</f>
        <v>0</v>
      </c>
      <c r="K78" s="104">
        <f>IFERROR((VLOOKUP($A78,'[30]Regulated Pivot'!$A:$L,K$6,FALSE)),0)</f>
        <v>0</v>
      </c>
      <c r="L78" s="104">
        <f>IFERROR((VLOOKUP($A78,'[30]Regulated Pivot'!$A:$L,L$6,FALSE)),0)</f>
        <v>0</v>
      </c>
      <c r="M78" s="104">
        <f>IFERROR((VLOOKUP($A78,'[30]Regulated Pivot'!$A:$L,M$6,FALSE)),0)</f>
        <v>0</v>
      </c>
      <c r="N78" s="104">
        <f>IFERROR((VLOOKUP($A78,'[30]Regulated Pivot'!$A:$L,N$6,FALSE)),0)</f>
        <v>0</v>
      </c>
      <c r="O78" s="104">
        <f>IFERROR((VLOOKUP($A78,'[30]Regulated Pivot'!$A:$M,O$6,FALSE)),0)</f>
        <v>0</v>
      </c>
      <c r="P78" s="104">
        <f>IFERROR((VLOOKUP($A78,'[30]Regulated Pivot'!$A:$N,P$6,FALSE)),0)</f>
        <v>0</v>
      </c>
      <c r="Q78" s="103">
        <f t="shared" si="23"/>
        <v>0</v>
      </c>
      <c r="S78" s="105">
        <f t="shared" si="30"/>
        <v>0</v>
      </c>
      <c r="T78" s="105">
        <f t="shared" si="30"/>
        <v>0</v>
      </c>
      <c r="U78" s="105">
        <f t="shared" si="30"/>
        <v>0</v>
      </c>
      <c r="V78" s="105">
        <f t="shared" si="30"/>
        <v>0</v>
      </c>
      <c r="W78" s="105">
        <f t="shared" si="30"/>
        <v>0</v>
      </c>
      <c r="X78" s="105">
        <f t="shared" si="30"/>
        <v>0</v>
      </c>
      <c r="Y78" s="105">
        <f t="shared" si="30"/>
        <v>0</v>
      </c>
      <c r="Z78" s="105">
        <f t="shared" si="30"/>
        <v>0</v>
      </c>
      <c r="AA78" s="105">
        <f t="shared" si="30"/>
        <v>0</v>
      </c>
      <c r="AB78" s="105">
        <f t="shared" si="30"/>
        <v>0</v>
      </c>
      <c r="AC78" s="105">
        <f t="shared" si="30"/>
        <v>0</v>
      </c>
      <c r="AD78" s="105">
        <f t="shared" si="30"/>
        <v>0</v>
      </c>
      <c r="AE78" s="146">
        <f t="shared" si="31"/>
        <v>0</v>
      </c>
      <c r="AG78" s="156">
        <f t="shared" si="32"/>
        <v>742.43509377170642</v>
      </c>
      <c r="AH78" s="157">
        <f t="shared" si="33"/>
        <v>2.0050937717064699</v>
      </c>
      <c r="AI78" s="156">
        <f t="shared" si="34"/>
        <v>0</v>
      </c>
      <c r="AJ78" s="157">
        <f t="shared" si="35"/>
        <v>0</v>
      </c>
    </row>
    <row r="79" spans="1:36" ht="12.75">
      <c r="A79" s="102" t="s">
        <v>319</v>
      </c>
      <c r="B79" s="102" t="s">
        <v>320</v>
      </c>
      <c r="C79" s="81">
        <f>+VLOOKUP(A79,'[30]2019 UTC Reg svc pricing'!$O:$P,2,FALSE)</f>
        <v>61.85</v>
      </c>
      <c r="D79" s="81"/>
      <c r="E79" s="103">
        <f>IFERROR((VLOOKUP($A79,'[30]Regulated Pivot'!$A:$L,E$6,FALSE)),0)</f>
        <v>21894.92</v>
      </c>
      <c r="F79" s="103">
        <f>IFERROR((VLOOKUP($A79,'[30]Regulated Pivot'!$A:$L,F$6,FALSE)),0)</f>
        <v>22018.609999999997</v>
      </c>
      <c r="G79" s="103">
        <f>IFERROR((VLOOKUP($A79,'[30]Regulated Pivot'!$A:$L,G$6,FALSE)),0)</f>
        <v>22405.18</v>
      </c>
      <c r="H79" s="103">
        <f>IFERROR((VLOOKUP($A79,'[30]Regulated Pivot'!$A:$L,H$6,FALSE)),0)</f>
        <v>22544.39</v>
      </c>
      <c r="I79" s="103">
        <f>IFERROR((VLOOKUP($A79,'[30]Regulated Pivot'!$A:$L,I$6,FALSE)),0)</f>
        <v>22558.339999999997</v>
      </c>
      <c r="J79" s="103">
        <f>IFERROR((VLOOKUP($A79,'[30]Regulated Pivot'!$A:$L,J$6,FALSE)),0)</f>
        <v>22111.4</v>
      </c>
      <c r="K79" s="104">
        <f>IFERROR((VLOOKUP($A79,'[30]Regulated Pivot'!$A:$L,K$6,FALSE)),0)</f>
        <v>21865.229999999996</v>
      </c>
      <c r="L79" s="104">
        <f>IFERROR((VLOOKUP($A79,'[30]Regulated Pivot'!$A:$L,L$6,FALSE)),0)</f>
        <v>22204.149999999998</v>
      </c>
      <c r="M79" s="104">
        <f>IFERROR((VLOOKUP($A79,'[30]Regulated Pivot'!$A:$L,M$6,FALSE)),0)</f>
        <v>22235.11</v>
      </c>
      <c r="N79" s="104">
        <f>IFERROR((VLOOKUP($A79,'[30]Regulated Pivot'!$A:$L,N$6,FALSE)),0)</f>
        <v>22590.739999999998</v>
      </c>
      <c r="O79" s="104">
        <f>IFERROR((VLOOKUP($A79,'[30]Regulated Pivot'!$A:$M,O$6,FALSE)),0)</f>
        <v>22915.440000000002</v>
      </c>
      <c r="P79" s="104">
        <f>IFERROR((VLOOKUP($A79,'[30]Regulated Pivot'!$A:$N,P$6,FALSE)),0)</f>
        <v>23533.98</v>
      </c>
      <c r="Q79" s="103">
        <f t="shared" si="23"/>
        <v>268877.49</v>
      </c>
      <c r="S79" s="105">
        <f t="shared" si="30"/>
        <v>354.00032336297488</v>
      </c>
      <c r="T79" s="105">
        <f t="shared" si="30"/>
        <v>356.00016168148738</v>
      </c>
      <c r="U79" s="105">
        <f t="shared" si="30"/>
        <v>362.25028294260306</v>
      </c>
      <c r="V79" s="105">
        <f t="shared" si="30"/>
        <v>364.50105092966851</v>
      </c>
      <c r="W79" s="105">
        <f t="shared" si="30"/>
        <v>364.72659660468872</v>
      </c>
      <c r="X79" s="105">
        <f t="shared" si="30"/>
        <v>357.50040420371869</v>
      </c>
      <c r="Y79" s="105">
        <f t="shared" si="30"/>
        <v>353.5202910266774</v>
      </c>
      <c r="Z79" s="105">
        <f t="shared" si="30"/>
        <v>358.99999999999994</v>
      </c>
      <c r="AA79" s="105">
        <f t="shared" si="30"/>
        <v>359.50056588520613</v>
      </c>
      <c r="AB79" s="105">
        <f t="shared" si="30"/>
        <v>365.25044462409051</v>
      </c>
      <c r="AC79" s="105">
        <f t="shared" si="30"/>
        <v>370.50024252223125</v>
      </c>
      <c r="AD79" s="105">
        <f t="shared" si="30"/>
        <v>380.50088924818107</v>
      </c>
      <c r="AE79" s="146">
        <f t="shared" si="31"/>
        <v>362.27093775262728</v>
      </c>
      <c r="AG79" s="156">
        <f t="shared" si="32"/>
        <v>62.017490579501164</v>
      </c>
      <c r="AH79" s="157">
        <f t="shared" si="33"/>
        <v>0.16749057950116253</v>
      </c>
      <c r="AI79" s="156">
        <f t="shared" si="34"/>
        <v>728.12363160740551</v>
      </c>
      <c r="AJ79" s="157">
        <f t="shared" si="35"/>
        <v>269605.61363160738</v>
      </c>
    </row>
    <row r="80" spans="1:36" ht="12.75">
      <c r="A80" s="102" t="s">
        <v>321</v>
      </c>
      <c r="B80" s="102" t="s">
        <v>322</v>
      </c>
      <c r="C80" s="81">
        <f>+VLOOKUP(A80,'[30]2019 UTC Reg svc pricing'!$O:$P,2,FALSE)</f>
        <v>172.25</v>
      </c>
      <c r="D80" s="81"/>
      <c r="E80" s="103">
        <f>IFERROR((VLOOKUP($A80,'[30]Regulated Pivot'!$A:$L,E$6,FALSE)),0)</f>
        <v>31920.81</v>
      </c>
      <c r="F80" s="103">
        <f>IFERROR((VLOOKUP($A80,'[30]Regulated Pivot'!$A:$L,F$6,FALSE)),0)</f>
        <v>31478.69</v>
      </c>
      <c r="G80" s="103">
        <f>IFERROR((VLOOKUP($A80,'[30]Regulated Pivot'!$A:$L,G$6,FALSE)),0)</f>
        <v>31868.530000000002</v>
      </c>
      <c r="H80" s="103">
        <f>IFERROR((VLOOKUP($A80,'[30]Regulated Pivot'!$A:$L,H$6,FALSE)),0)</f>
        <v>32167.690000000002</v>
      </c>
      <c r="I80" s="103">
        <f>IFERROR((VLOOKUP($A80,'[30]Regulated Pivot'!$A:$L,I$6,FALSE)),0)</f>
        <v>32463.39</v>
      </c>
      <c r="J80" s="103">
        <f>IFERROR((VLOOKUP($A80,'[30]Regulated Pivot'!$A:$L,J$6,FALSE)),0)</f>
        <v>32727.5</v>
      </c>
      <c r="K80" s="104">
        <f>IFERROR((VLOOKUP($A80,'[30]Regulated Pivot'!$A:$L,K$6,FALSE)),0)</f>
        <v>31564.850000000002</v>
      </c>
      <c r="L80" s="104">
        <f>IFERROR((VLOOKUP($A80,'[30]Regulated Pivot'!$A:$L,L$6,FALSE)),0)</f>
        <v>32253.88</v>
      </c>
      <c r="M80" s="104">
        <f>IFERROR((VLOOKUP($A80,'[30]Regulated Pivot'!$A:$L,M$6,FALSE)),0)</f>
        <v>32985.869999999995</v>
      </c>
      <c r="N80" s="104">
        <f>IFERROR((VLOOKUP($A80,'[30]Regulated Pivot'!$A:$L,N$6,FALSE)),0)</f>
        <v>32555.25</v>
      </c>
      <c r="O80" s="104">
        <f>IFERROR((VLOOKUP($A80,'[30]Regulated Pivot'!$A:$M,O$6,FALSE)),0)</f>
        <v>31912.6</v>
      </c>
      <c r="P80" s="104">
        <f>IFERROR((VLOOKUP($A80,'[30]Regulated Pivot'!$A:$N,P$6,FALSE)),0)</f>
        <v>31823.19</v>
      </c>
      <c r="Q80" s="103">
        <f t="shared" si="23"/>
        <v>385722.24999999994</v>
      </c>
      <c r="S80" s="105">
        <f t="shared" si="30"/>
        <v>185.31674891146591</v>
      </c>
      <c r="T80" s="105">
        <f t="shared" si="30"/>
        <v>182.7500145137881</v>
      </c>
      <c r="U80" s="105">
        <f t="shared" si="30"/>
        <v>185.01323657474603</v>
      </c>
      <c r="V80" s="105">
        <f t="shared" si="30"/>
        <v>186.7500145137881</v>
      </c>
      <c r="W80" s="105">
        <f t="shared" si="30"/>
        <v>188.46670537010161</v>
      </c>
      <c r="X80" s="105">
        <f t="shared" si="30"/>
        <v>190</v>
      </c>
      <c r="Y80" s="105">
        <f t="shared" si="30"/>
        <v>183.2502177068215</v>
      </c>
      <c r="Z80" s="105">
        <f t="shared" si="30"/>
        <v>187.25039187227867</v>
      </c>
      <c r="AA80" s="105">
        <f t="shared" si="30"/>
        <v>191.49997097242377</v>
      </c>
      <c r="AB80" s="105">
        <f t="shared" si="30"/>
        <v>189</v>
      </c>
      <c r="AC80" s="105">
        <f t="shared" si="30"/>
        <v>185.26908563134978</v>
      </c>
      <c r="AD80" s="105">
        <f t="shared" si="30"/>
        <v>184.7500145137881</v>
      </c>
      <c r="AE80" s="146">
        <f t="shared" si="31"/>
        <v>186.60970004837932</v>
      </c>
      <c r="AG80" s="156">
        <f t="shared" si="32"/>
        <v>172.71645517088237</v>
      </c>
      <c r="AH80" s="157">
        <f t="shared" si="33"/>
        <v>0.46645517088236943</v>
      </c>
      <c r="AI80" s="156">
        <f t="shared" si="34"/>
        <v>1044.5407142924937</v>
      </c>
      <c r="AJ80" s="157">
        <f t="shared" si="35"/>
        <v>386766.79071429244</v>
      </c>
    </row>
    <row r="81" spans="1:36" ht="12.75">
      <c r="A81" s="102" t="s">
        <v>323</v>
      </c>
      <c r="B81" s="102" t="s">
        <v>324</v>
      </c>
      <c r="C81" s="81">
        <f>+VLOOKUP(A81,'[30]2019 UTC Reg svc pricing'!$O:$P,2,FALSE)</f>
        <v>344.49</v>
      </c>
      <c r="D81" s="81"/>
      <c r="E81" s="103">
        <f>IFERROR((VLOOKUP($A81,'[30]Regulated Pivot'!$A:$L,E$6,FALSE)),0)</f>
        <v>17224.5</v>
      </c>
      <c r="F81" s="103">
        <f>IFERROR((VLOOKUP($A81,'[30]Regulated Pivot'!$A:$L,F$6,FALSE)),0)</f>
        <v>17224.5</v>
      </c>
      <c r="G81" s="103">
        <f>IFERROR((VLOOKUP($A81,'[30]Regulated Pivot'!$A:$L,G$6,FALSE)),0)</f>
        <v>17396.75</v>
      </c>
      <c r="H81" s="103">
        <f>IFERROR((VLOOKUP($A81,'[30]Regulated Pivot'!$A:$L,H$6,FALSE)),0)</f>
        <v>17482.870000000003</v>
      </c>
      <c r="I81" s="103">
        <f>IFERROR((VLOOKUP($A81,'[30]Regulated Pivot'!$A:$L,I$6,FALSE)),0)</f>
        <v>17224.5</v>
      </c>
      <c r="J81" s="103">
        <f>IFERROR((VLOOKUP($A81,'[30]Regulated Pivot'!$A:$L,J$6,FALSE)),0)</f>
        <v>17568.989999999998</v>
      </c>
      <c r="K81" s="104">
        <f>IFERROR((VLOOKUP($A81,'[30]Regulated Pivot'!$A:$L,K$6,FALSE)),0)</f>
        <v>17913.490000000002</v>
      </c>
      <c r="L81" s="104">
        <f>IFERROR((VLOOKUP($A81,'[30]Regulated Pivot'!$A:$L,L$6,FALSE)),0)</f>
        <v>17482.870000000003</v>
      </c>
      <c r="M81" s="104">
        <f>IFERROR((VLOOKUP($A81,'[30]Regulated Pivot'!$A:$L,M$6,FALSE)),0)</f>
        <v>16535.52</v>
      </c>
      <c r="N81" s="104">
        <f>IFERROR((VLOOKUP($A81,'[30]Regulated Pivot'!$A:$L,N$6,FALSE)),0)</f>
        <v>16535.52</v>
      </c>
      <c r="O81" s="104">
        <f>IFERROR((VLOOKUP($A81,'[30]Regulated Pivot'!$A:$M,O$6,FALSE)),0)</f>
        <v>16492.46</v>
      </c>
      <c r="P81" s="104">
        <f>IFERROR((VLOOKUP($A81,'[30]Regulated Pivot'!$A:$N,P$6,FALSE)),0)</f>
        <v>16535.52</v>
      </c>
      <c r="Q81" s="103">
        <f t="shared" si="23"/>
        <v>205617.48999999996</v>
      </c>
      <c r="S81" s="105">
        <f t="shared" si="30"/>
        <v>50</v>
      </c>
      <c r="T81" s="105">
        <f t="shared" si="30"/>
        <v>50</v>
      </c>
      <c r="U81" s="105">
        <f t="shared" si="30"/>
        <v>50.500014514209411</v>
      </c>
      <c r="V81" s="105">
        <f t="shared" si="30"/>
        <v>50.750007257104713</v>
      </c>
      <c r="W81" s="105">
        <f t="shared" si="30"/>
        <v>50</v>
      </c>
      <c r="X81" s="105">
        <f t="shared" si="30"/>
        <v>50.999999999999993</v>
      </c>
      <c r="Y81" s="105">
        <f t="shared" si="30"/>
        <v>52.000029028418822</v>
      </c>
      <c r="Z81" s="105">
        <f t="shared" si="30"/>
        <v>50.750007257104713</v>
      </c>
      <c r="AA81" s="105">
        <f t="shared" si="30"/>
        <v>48</v>
      </c>
      <c r="AB81" s="105">
        <f t="shared" si="30"/>
        <v>48</v>
      </c>
      <c r="AC81" s="105">
        <f t="shared" si="30"/>
        <v>47.875003628552349</v>
      </c>
      <c r="AD81" s="105">
        <f t="shared" si="30"/>
        <v>48</v>
      </c>
      <c r="AE81" s="146">
        <f t="shared" si="31"/>
        <v>49.739588473782497</v>
      </c>
      <c r="AG81" s="156">
        <f t="shared" si="32"/>
        <v>345.42288326163873</v>
      </c>
      <c r="AH81" s="157">
        <f t="shared" si="33"/>
        <v>0.93288326163872171</v>
      </c>
      <c r="AI81" s="156">
        <f t="shared" si="34"/>
        <v>556.8147543358798</v>
      </c>
      <c r="AJ81" s="157">
        <f t="shared" si="35"/>
        <v>206174.30475433584</v>
      </c>
    </row>
    <row r="82" spans="1:36" ht="12.75">
      <c r="A82" s="102" t="s">
        <v>325</v>
      </c>
      <c r="B82" s="102" t="s">
        <v>326</v>
      </c>
      <c r="C82" s="81">
        <f>+VLOOKUP(A82,'[30]2019 UTC Reg svc pricing'!$O:$P,2,FALSE)</f>
        <v>516.74</v>
      </c>
      <c r="D82" s="81"/>
      <c r="E82" s="103">
        <f>IFERROR((VLOOKUP($A82,'[30]Regulated Pivot'!$A:$L,E$6,FALSE)),0)</f>
        <v>6717.62</v>
      </c>
      <c r="F82" s="103">
        <f>IFERROR((VLOOKUP($A82,'[30]Regulated Pivot'!$A:$L,F$6,FALSE)),0)</f>
        <v>6717.62</v>
      </c>
      <c r="G82" s="103">
        <f>IFERROR((VLOOKUP($A82,'[30]Regulated Pivot'!$A:$L,G$6,FALSE)),0)</f>
        <v>6717.62</v>
      </c>
      <c r="H82" s="103">
        <f>IFERROR((VLOOKUP($A82,'[30]Regulated Pivot'!$A:$L,H$6,FALSE)),0)</f>
        <v>6846.81</v>
      </c>
      <c r="I82" s="103">
        <f>IFERROR((VLOOKUP($A82,'[30]Regulated Pivot'!$A:$L,I$6,FALSE)),0)</f>
        <v>7234.36</v>
      </c>
      <c r="J82" s="103">
        <f>IFERROR((VLOOKUP($A82,'[30]Regulated Pivot'!$A:$L,J$6,FALSE)),0)</f>
        <v>7234.36</v>
      </c>
      <c r="K82" s="104">
        <f>IFERROR((VLOOKUP($A82,'[30]Regulated Pivot'!$A:$L,K$6,FALSE)),0)</f>
        <v>7234.36</v>
      </c>
      <c r="L82" s="104">
        <f>IFERROR((VLOOKUP($A82,'[30]Regulated Pivot'!$A:$L,L$6,FALSE)),0)</f>
        <v>7234.36</v>
      </c>
      <c r="M82" s="104">
        <f>IFERROR((VLOOKUP($A82,'[30]Regulated Pivot'!$A:$L,M$6,FALSE)),0)</f>
        <v>7234.36</v>
      </c>
      <c r="N82" s="104">
        <f>IFERROR((VLOOKUP($A82,'[30]Regulated Pivot'!$A:$L,N$6,FALSE)),0)</f>
        <v>7621.92</v>
      </c>
      <c r="O82" s="104">
        <f>IFERROR((VLOOKUP($A82,'[30]Regulated Pivot'!$A:$M,O$6,FALSE)),0)</f>
        <v>7751.1</v>
      </c>
      <c r="P82" s="104">
        <f>IFERROR((VLOOKUP($A82,'[30]Regulated Pivot'!$A:$N,P$6,FALSE)),0)</f>
        <v>7105.18</v>
      </c>
      <c r="Q82" s="103">
        <f t="shared" si="23"/>
        <v>85649.670000000013</v>
      </c>
      <c r="S82" s="105">
        <f t="shared" si="30"/>
        <v>13</v>
      </c>
      <c r="T82" s="105">
        <f t="shared" si="30"/>
        <v>13</v>
      </c>
      <c r="U82" s="105">
        <f t="shared" si="30"/>
        <v>13</v>
      </c>
      <c r="V82" s="105">
        <f t="shared" si="30"/>
        <v>13.25000967604598</v>
      </c>
      <c r="W82" s="105">
        <f t="shared" si="30"/>
        <v>14</v>
      </c>
      <c r="X82" s="105">
        <f t="shared" si="30"/>
        <v>14</v>
      </c>
      <c r="Y82" s="105">
        <f t="shared" si="30"/>
        <v>14</v>
      </c>
      <c r="Z82" s="105">
        <f t="shared" si="30"/>
        <v>14</v>
      </c>
      <c r="AA82" s="105">
        <f t="shared" si="30"/>
        <v>14</v>
      </c>
      <c r="AB82" s="105">
        <f t="shared" si="30"/>
        <v>14.75000967604598</v>
      </c>
      <c r="AC82" s="105">
        <f t="shared" si="30"/>
        <v>15</v>
      </c>
      <c r="AD82" s="105">
        <f t="shared" si="30"/>
        <v>13.75000967604598</v>
      </c>
      <c r="AE82" s="146">
        <f t="shared" si="31"/>
        <v>13.812502419011494</v>
      </c>
      <c r="AG82" s="156">
        <f t="shared" si="32"/>
        <v>518.13933843252107</v>
      </c>
      <c r="AH82" s="157">
        <f t="shared" si="33"/>
        <v>1.3993384325210627</v>
      </c>
      <c r="AI82" s="156">
        <f t="shared" si="34"/>
        <v>231.94038581055517</v>
      </c>
      <c r="AJ82" s="157">
        <f t="shared" si="35"/>
        <v>85881.610385810563</v>
      </c>
    </row>
    <row r="83" spans="1:36" ht="12.75">
      <c r="A83" s="102" t="s">
        <v>327</v>
      </c>
      <c r="B83" s="102" t="s">
        <v>328</v>
      </c>
      <c r="C83" s="81">
        <f>+VLOOKUP(A83,'[30]2019 UTC Reg svc pricing'!$O:$P,2,FALSE)</f>
        <v>688.99</v>
      </c>
      <c r="D83" s="81"/>
      <c r="E83" s="103">
        <f>IFERROR((VLOOKUP($A83,'[30]Regulated Pivot'!$A:$L,E$6,FALSE)),0)</f>
        <v>688.99</v>
      </c>
      <c r="F83" s="103">
        <f>IFERROR((VLOOKUP($A83,'[30]Regulated Pivot'!$A:$L,F$6,FALSE)),0)</f>
        <v>688.99</v>
      </c>
      <c r="G83" s="103">
        <f>IFERROR((VLOOKUP($A83,'[30]Regulated Pivot'!$A:$L,G$6,FALSE)),0)</f>
        <v>688.99</v>
      </c>
      <c r="H83" s="103">
        <f>IFERROR((VLOOKUP($A83,'[30]Regulated Pivot'!$A:$L,H$6,FALSE)),0)</f>
        <v>688.99</v>
      </c>
      <c r="I83" s="103">
        <f>IFERROR((VLOOKUP($A83,'[30]Regulated Pivot'!$A:$L,I$6,FALSE)),0)</f>
        <v>688.99</v>
      </c>
      <c r="J83" s="103">
        <f>IFERROR((VLOOKUP($A83,'[30]Regulated Pivot'!$A:$L,J$6,FALSE)),0)</f>
        <v>688.99</v>
      </c>
      <c r="K83" s="104">
        <f>IFERROR((VLOOKUP($A83,'[30]Regulated Pivot'!$A:$L,K$6,FALSE)),0)</f>
        <v>688.99</v>
      </c>
      <c r="L83" s="104">
        <f>IFERROR((VLOOKUP($A83,'[30]Regulated Pivot'!$A:$L,L$6,FALSE)),0)</f>
        <v>688.99</v>
      </c>
      <c r="M83" s="104">
        <f>IFERROR((VLOOKUP($A83,'[30]Regulated Pivot'!$A:$L,M$6,FALSE)),0)</f>
        <v>688.99</v>
      </c>
      <c r="N83" s="104">
        <f>IFERROR((VLOOKUP($A83,'[30]Regulated Pivot'!$A:$L,N$6,FALSE)),0)</f>
        <v>688.99</v>
      </c>
      <c r="O83" s="104">
        <f>IFERROR((VLOOKUP($A83,'[30]Regulated Pivot'!$A:$M,O$6,FALSE)),0)</f>
        <v>688.99</v>
      </c>
      <c r="P83" s="104">
        <f>IFERROR((VLOOKUP($A83,'[30]Regulated Pivot'!$A:$N,P$6,FALSE)),0)</f>
        <v>688.99</v>
      </c>
      <c r="Q83" s="103">
        <f t="shared" si="23"/>
        <v>8267.8799999999992</v>
      </c>
      <c r="S83" s="105">
        <f t="shared" si="30"/>
        <v>1</v>
      </c>
      <c r="T83" s="105">
        <f t="shared" si="30"/>
        <v>1</v>
      </c>
      <c r="U83" s="105">
        <f t="shared" si="30"/>
        <v>1</v>
      </c>
      <c r="V83" s="105">
        <f t="shared" si="30"/>
        <v>1</v>
      </c>
      <c r="W83" s="105">
        <f t="shared" si="30"/>
        <v>1</v>
      </c>
      <c r="X83" s="105">
        <f t="shared" si="30"/>
        <v>1</v>
      </c>
      <c r="Y83" s="105">
        <f t="shared" si="30"/>
        <v>1</v>
      </c>
      <c r="Z83" s="105">
        <f t="shared" si="30"/>
        <v>1</v>
      </c>
      <c r="AA83" s="105">
        <f t="shared" si="30"/>
        <v>1</v>
      </c>
      <c r="AB83" s="105">
        <f t="shared" si="30"/>
        <v>1</v>
      </c>
      <c r="AC83" s="105">
        <f t="shared" si="30"/>
        <v>1</v>
      </c>
      <c r="AD83" s="105">
        <f t="shared" si="30"/>
        <v>1</v>
      </c>
      <c r="AE83" s="146">
        <f t="shared" si="31"/>
        <v>1</v>
      </c>
      <c r="AG83" s="156">
        <f t="shared" si="32"/>
        <v>690.85579360340353</v>
      </c>
      <c r="AH83" s="157">
        <f t="shared" si="33"/>
        <v>1.8657936034035174</v>
      </c>
      <c r="AI83" s="156">
        <f t="shared" si="34"/>
        <v>22.389523240842209</v>
      </c>
      <c r="AJ83" s="157">
        <f t="shared" si="35"/>
        <v>8290.2695232408405</v>
      </c>
    </row>
    <row r="84" spans="1:36" ht="12.75">
      <c r="A84" s="102" t="s">
        <v>329</v>
      </c>
      <c r="B84" s="102" t="s">
        <v>330</v>
      </c>
      <c r="C84" s="81">
        <f>+VLOOKUP(A84,'[30]2019 UTC Reg svc pricing'!$O:$P,2,FALSE)</f>
        <v>861.24</v>
      </c>
      <c r="D84" s="81"/>
      <c r="E84" s="103">
        <f>IFERROR((VLOOKUP($A84,'[30]Regulated Pivot'!$A:$L,E$6,FALSE)),0)</f>
        <v>861.24</v>
      </c>
      <c r="F84" s="103">
        <f>IFERROR((VLOOKUP($A84,'[30]Regulated Pivot'!$A:$L,F$6,FALSE)),0)</f>
        <v>861.24</v>
      </c>
      <c r="G84" s="103">
        <f>IFERROR((VLOOKUP($A84,'[30]Regulated Pivot'!$A:$L,G$6,FALSE)),0)</f>
        <v>861.24</v>
      </c>
      <c r="H84" s="103">
        <f>IFERROR((VLOOKUP($A84,'[30]Regulated Pivot'!$A:$L,H$6,FALSE)),0)</f>
        <v>861.24</v>
      </c>
      <c r="I84" s="103">
        <f>IFERROR((VLOOKUP($A84,'[30]Regulated Pivot'!$A:$L,I$6,FALSE)),0)</f>
        <v>861.24</v>
      </c>
      <c r="J84" s="103">
        <f>IFERROR((VLOOKUP($A84,'[30]Regulated Pivot'!$A:$L,J$6,FALSE)),0)</f>
        <v>861.24</v>
      </c>
      <c r="K84" s="104">
        <f>IFERROR((VLOOKUP($A84,'[30]Regulated Pivot'!$A:$L,K$6,FALSE)),0)</f>
        <v>861.24</v>
      </c>
      <c r="L84" s="104">
        <f>IFERROR((VLOOKUP($A84,'[30]Regulated Pivot'!$A:$L,L$6,FALSE)),0)</f>
        <v>861.24</v>
      </c>
      <c r="M84" s="104">
        <f>IFERROR((VLOOKUP($A84,'[30]Regulated Pivot'!$A:$L,M$6,FALSE)),0)</f>
        <v>861.24</v>
      </c>
      <c r="N84" s="104">
        <f>IFERROR((VLOOKUP($A84,'[30]Regulated Pivot'!$A:$L,N$6,FALSE)),0)</f>
        <v>904.3</v>
      </c>
      <c r="O84" s="104">
        <f>IFERROR((VLOOKUP($A84,'[30]Regulated Pivot'!$A:$M,O$6,FALSE)),0)</f>
        <v>1722.48</v>
      </c>
      <c r="P84" s="104">
        <f>IFERROR((VLOOKUP($A84,'[30]Regulated Pivot'!$A:$N,P$6,FALSE)),0)</f>
        <v>1937.79</v>
      </c>
      <c r="Q84" s="103">
        <f t="shared" si="23"/>
        <v>12315.73</v>
      </c>
      <c r="S84" s="105">
        <f t="shared" si="30"/>
        <v>1</v>
      </c>
      <c r="T84" s="105">
        <f t="shared" si="30"/>
        <v>1</v>
      </c>
      <c r="U84" s="105">
        <f t="shared" si="30"/>
        <v>1</v>
      </c>
      <c r="V84" s="105">
        <f t="shared" si="30"/>
        <v>1</v>
      </c>
      <c r="W84" s="105">
        <f t="shared" si="30"/>
        <v>1</v>
      </c>
      <c r="X84" s="105">
        <f t="shared" si="30"/>
        <v>1</v>
      </c>
      <c r="Y84" s="105">
        <f t="shared" si="30"/>
        <v>1</v>
      </c>
      <c r="Z84" s="105">
        <f t="shared" si="30"/>
        <v>1</v>
      </c>
      <c r="AA84" s="105">
        <f t="shared" si="30"/>
        <v>1</v>
      </c>
      <c r="AB84" s="105">
        <f t="shared" si="30"/>
        <v>1.0499976777669406</v>
      </c>
      <c r="AC84" s="105">
        <f t="shared" si="30"/>
        <v>2</v>
      </c>
      <c r="AD84" s="105">
        <f t="shared" si="30"/>
        <v>2.25</v>
      </c>
      <c r="AE84" s="146">
        <f t="shared" si="31"/>
        <v>1.1916664731472451</v>
      </c>
      <c r="AG84" s="156">
        <f t="shared" si="32"/>
        <v>863.57224877428587</v>
      </c>
      <c r="AH84" s="157">
        <f t="shared" si="33"/>
        <v>2.3322487742858584</v>
      </c>
      <c r="AI84" s="156">
        <f t="shared" si="34"/>
        <v>33.351152056262571</v>
      </c>
      <c r="AJ84" s="157">
        <f t="shared" si="35"/>
        <v>12349.081152056262</v>
      </c>
    </row>
    <row r="85" spans="1:36" ht="12.75">
      <c r="A85" s="102" t="s">
        <v>331</v>
      </c>
      <c r="B85" s="102" t="s">
        <v>332</v>
      </c>
      <c r="C85" s="81">
        <f>+VLOOKUP(A85,'[30]2019 UTC Reg svc pricing'!$O:$P,2,FALSE)</f>
        <v>1033.48</v>
      </c>
      <c r="D85" s="81"/>
      <c r="E85" s="103">
        <f>IFERROR((VLOOKUP($A85,'[30]Regulated Pivot'!$A:$L,E$6,FALSE)),0)</f>
        <v>0</v>
      </c>
      <c r="F85" s="103">
        <f>IFERROR((VLOOKUP($A85,'[30]Regulated Pivot'!$A:$L,F$6,FALSE)),0)</f>
        <v>0</v>
      </c>
      <c r="G85" s="103">
        <f>IFERROR((VLOOKUP($A85,'[30]Regulated Pivot'!$A:$L,G$6,FALSE)),0)</f>
        <v>0</v>
      </c>
      <c r="H85" s="103">
        <f>IFERROR((VLOOKUP($A85,'[30]Regulated Pivot'!$A:$L,H$6,FALSE)),0)</f>
        <v>0</v>
      </c>
      <c r="I85" s="103">
        <f>IFERROR((VLOOKUP($A85,'[30]Regulated Pivot'!$A:$L,I$6,FALSE)),0)</f>
        <v>0</v>
      </c>
      <c r="J85" s="103">
        <f>IFERROR((VLOOKUP($A85,'[30]Regulated Pivot'!$A:$L,J$6,FALSE)),0)</f>
        <v>0</v>
      </c>
      <c r="K85" s="104">
        <f>IFERROR((VLOOKUP($A85,'[30]Regulated Pivot'!$A:$L,K$6,FALSE)),0)</f>
        <v>0</v>
      </c>
      <c r="L85" s="104">
        <f>IFERROR((VLOOKUP($A85,'[30]Regulated Pivot'!$A:$L,L$6,FALSE)),0)</f>
        <v>0</v>
      </c>
      <c r="M85" s="104">
        <f>IFERROR((VLOOKUP($A85,'[30]Regulated Pivot'!$A:$L,M$6,FALSE)),0)</f>
        <v>0</v>
      </c>
      <c r="N85" s="104">
        <f>IFERROR((VLOOKUP($A85,'[30]Regulated Pivot'!$A:$L,N$6,FALSE)),0)</f>
        <v>0</v>
      </c>
      <c r="O85" s="104">
        <f>IFERROR((VLOOKUP($A85,'[30]Regulated Pivot'!$A:$M,O$6,FALSE)),0)</f>
        <v>0</v>
      </c>
      <c r="P85" s="104">
        <f>IFERROR((VLOOKUP($A85,'[30]Regulated Pivot'!$A:$N,P$6,FALSE)),0)</f>
        <v>0</v>
      </c>
      <c r="Q85" s="103">
        <f t="shared" si="23"/>
        <v>0</v>
      </c>
      <c r="S85" s="105">
        <f t="shared" si="30"/>
        <v>0</v>
      </c>
      <c r="T85" s="105">
        <f t="shared" si="30"/>
        <v>0</v>
      </c>
      <c r="U85" s="105">
        <f t="shared" si="30"/>
        <v>0</v>
      </c>
      <c r="V85" s="105">
        <f t="shared" si="30"/>
        <v>0</v>
      </c>
      <c r="W85" s="105">
        <f t="shared" si="30"/>
        <v>0</v>
      </c>
      <c r="X85" s="105">
        <f t="shared" si="30"/>
        <v>0</v>
      </c>
      <c r="Y85" s="105">
        <f t="shared" si="30"/>
        <v>0</v>
      </c>
      <c r="Z85" s="105">
        <f t="shared" si="30"/>
        <v>0</v>
      </c>
      <c r="AA85" s="105">
        <f t="shared" si="30"/>
        <v>0</v>
      </c>
      <c r="AB85" s="105">
        <f t="shared" si="30"/>
        <v>0</v>
      </c>
      <c r="AC85" s="105">
        <f t="shared" si="30"/>
        <v>0</v>
      </c>
      <c r="AD85" s="105">
        <f t="shared" si="30"/>
        <v>0</v>
      </c>
      <c r="AE85" s="146">
        <f t="shared" si="31"/>
        <v>0</v>
      </c>
      <c r="AG85" s="156">
        <f t="shared" si="32"/>
        <v>1036.2786768650421</v>
      </c>
      <c r="AH85" s="157">
        <f t="shared" si="33"/>
        <v>2.7986768650421254</v>
      </c>
      <c r="AI85" s="156">
        <f t="shared" si="34"/>
        <v>0</v>
      </c>
      <c r="AJ85" s="157">
        <f t="shared" si="35"/>
        <v>0</v>
      </c>
    </row>
    <row r="86" spans="1:36" s="80" customFormat="1" ht="12.75">
      <c r="A86" s="102" t="s">
        <v>333</v>
      </c>
      <c r="B86" s="102" t="s">
        <v>334</v>
      </c>
      <c r="C86" s="81">
        <f>+VLOOKUP(A86,'[30]2019 UTC Reg svc pricing'!$O:$P,2,FALSE)</f>
        <v>86.32</v>
      </c>
      <c r="D86" s="81"/>
      <c r="E86" s="103">
        <f>IFERROR((VLOOKUP($A86,'[30]Regulated Pivot'!$A:$L,E$6,FALSE)),0)</f>
        <v>2794.92</v>
      </c>
      <c r="F86" s="103">
        <f>IFERROR((VLOOKUP($A86,'[30]Regulated Pivot'!$A:$L,F$6,FALSE)),0)</f>
        <v>2838.08</v>
      </c>
      <c r="G86" s="103">
        <f>IFERROR((VLOOKUP($A86,'[30]Regulated Pivot'!$A:$L,G$6,FALSE)),0)</f>
        <v>2794.92</v>
      </c>
      <c r="H86" s="103">
        <f>IFERROR((VLOOKUP($A86,'[30]Regulated Pivot'!$A:$L,H$6,FALSE)),0)</f>
        <v>2838.08</v>
      </c>
      <c r="I86" s="103">
        <f>IFERROR((VLOOKUP($A86,'[30]Regulated Pivot'!$A:$L,I$6,FALSE)),0)</f>
        <v>2794.92</v>
      </c>
      <c r="J86" s="103">
        <f>IFERROR((VLOOKUP($A86,'[30]Regulated Pivot'!$A:$L,J$6,FALSE)),0)</f>
        <v>2838.08</v>
      </c>
      <c r="K86" s="104">
        <f>IFERROR((VLOOKUP($A86,'[30]Regulated Pivot'!$A:$L,K$6,FALSE)),0)</f>
        <v>2838.08</v>
      </c>
      <c r="L86" s="104">
        <f>IFERROR((VLOOKUP($A86,'[30]Regulated Pivot'!$A:$L,L$6,FALSE)),0)</f>
        <v>2924.4</v>
      </c>
      <c r="M86" s="104">
        <f>IFERROR((VLOOKUP($A86,'[30]Regulated Pivot'!$A:$L,M$6,FALSE)),0)</f>
        <v>2967.56</v>
      </c>
      <c r="N86" s="104">
        <f>IFERROR((VLOOKUP($A86,'[30]Regulated Pivot'!$A:$L,N$6,FALSE)),0)</f>
        <v>3140.2000000000003</v>
      </c>
      <c r="O86" s="104">
        <f>IFERROR((VLOOKUP($A86,'[30]Regulated Pivot'!$A:$M,O$6,FALSE)),0)</f>
        <v>3193.8399999999997</v>
      </c>
      <c r="P86" s="104">
        <f>IFERROR((VLOOKUP($A86,'[30]Regulated Pivot'!$A:$N,P$6,FALSE)),0)</f>
        <v>3150.68</v>
      </c>
      <c r="Q86" s="103">
        <f t="shared" si="23"/>
        <v>35113.760000000002</v>
      </c>
      <c r="S86" s="105">
        <f t="shared" si="30"/>
        <v>32.378591288229849</v>
      </c>
      <c r="T86" s="105">
        <f t="shared" si="30"/>
        <v>32.878591288229842</v>
      </c>
      <c r="U86" s="105">
        <f t="shared" si="30"/>
        <v>32.378591288229849</v>
      </c>
      <c r="V86" s="105">
        <f t="shared" si="30"/>
        <v>32.878591288229842</v>
      </c>
      <c r="W86" s="105">
        <f t="shared" si="30"/>
        <v>32.378591288229849</v>
      </c>
      <c r="X86" s="105">
        <f t="shared" si="30"/>
        <v>32.878591288229842</v>
      </c>
      <c r="Y86" s="105">
        <f t="shared" si="30"/>
        <v>32.878591288229842</v>
      </c>
      <c r="Z86" s="105">
        <f t="shared" si="30"/>
        <v>33.878591288229849</v>
      </c>
      <c r="AA86" s="105">
        <f t="shared" si="30"/>
        <v>34.378591288229842</v>
      </c>
      <c r="AB86" s="105">
        <f t="shared" si="30"/>
        <v>36.378591288229849</v>
      </c>
      <c r="AC86" s="105">
        <f t="shared" si="30"/>
        <v>37</v>
      </c>
      <c r="AD86" s="105">
        <f t="shared" si="30"/>
        <v>36.5</v>
      </c>
      <c r="AE86" s="146">
        <f t="shared" si="31"/>
        <v>33.898826073524866</v>
      </c>
      <c r="AF86" s="146"/>
      <c r="AG86" s="156">
        <f t="shared" si="32"/>
        <v>86.553755647898782</v>
      </c>
      <c r="AH86" s="157">
        <f t="shared" si="33"/>
        <v>0.23375564789878922</v>
      </c>
      <c r="AI86" s="156">
        <f t="shared" si="34"/>
        <v>95.088504621902089</v>
      </c>
      <c r="AJ86" s="157">
        <f t="shared" si="35"/>
        <v>35208.848504621907</v>
      </c>
    </row>
    <row r="87" spans="1:36" ht="12.75">
      <c r="A87" s="102" t="s">
        <v>335</v>
      </c>
      <c r="B87" s="102" t="s">
        <v>336</v>
      </c>
      <c r="C87" s="81">
        <f>+VLOOKUP(A87,'[30]2019 UTC Reg svc pricing'!$O:$P,2,FALSE)</f>
        <v>222.91</v>
      </c>
      <c r="D87" s="81"/>
      <c r="E87" s="103">
        <f>IFERROR((VLOOKUP($A87,'[30]Regulated Pivot'!$A:$L,E$6,FALSE)),0)</f>
        <v>40235.269999999997</v>
      </c>
      <c r="F87" s="103">
        <f>IFERROR((VLOOKUP($A87,'[30]Regulated Pivot'!$A:$L,F$6,FALSE)),0)</f>
        <v>40291.03</v>
      </c>
      <c r="G87" s="103">
        <f>IFERROR((VLOOKUP($A87,'[30]Regulated Pivot'!$A:$L,G$6,FALSE)),0)</f>
        <v>40235.26</v>
      </c>
      <c r="H87" s="103">
        <f>IFERROR((VLOOKUP($A87,'[30]Regulated Pivot'!$A:$L,H$6,FALSE)),0)</f>
        <v>40513.9</v>
      </c>
      <c r="I87" s="103">
        <f>IFERROR((VLOOKUP($A87,'[30]Regulated Pivot'!$A:$L,I$6,FALSE)),0)</f>
        <v>40848.26</v>
      </c>
      <c r="J87" s="103">
        <f>IFERROR((VLOOKUP($A87,'[30]Regulated Pivot'!$A:$L,J$6,FALSE)),0)</f>
        <v>41572.71</v>
      </c>
      <c r="K87" s="104">
        <f>IFERROR((VLOOKUP($A87,'[30]Regulated Pivot'!$A:$L,K$6,FALSE)),0)</f>
        <v>42185.720000000008</v>
      </c>
      <c r="L87" s="104">
        <f>IFERROR((VLOOKUP($A87,'[30]Regulated Pivot'!$A:$L,L$6,FALSE)),0)</f>
        <v>42579.130000000005</v>
      </c>
      <c r="M87" s="104">
        <f>IFERROR((VLOOKUP($A87,'[30]Regulated Pivot'!$A:$L,M$6,FALSE)),0)</f>
        <v>42464.450000000004</v>
      </c>
      <c r="N87" s="104">
        <f>IFERROR((VLOOKUP($A87,'[30]Regulated Pivot'!$A:$L,N$6,FALSE)),0)</f>
        <v>42241.46</v>
      </c>
      <c r="O87" s="104">
        <f>IFERROR((VLOOKUP($A87,'[30]Regulated Pivot'!$A:$M,O$6,FALSE)),0)</f>
        <v>42575.82</v>
      </c>
      <c r="P87" s="104">
        <f>IFERROR((VLOOKUP($A87,'[30]Regulated Pivot'!$A:$N,P$6,FALSE)),0)</f>
        <v>42743</v>
      </c>
      <c r="Q87" s="103">
        <f t="shared" si="23"/>
        <v>498486.01000000007</v>
      </c>
      <c r="S87" s="105">
        <f t="shared" si="30"/>
        <v>180.50006729173208</v>
      </c>
      <c r="T87" s="105">
        <f t="shared" si="30"/>
        <v>180.75021309048495</v>
      </c>
      <c r="U87" s="105">
        <f t="shared" si="30"/>
        <v>180.50002243057739</v>
      </c>
      <c r="V87" s="105">
        <f t="shared" ref="S87:AD108" si="36">IFERROR(H87/$C87,0)</f>
        <v>181.75003364586604</v>
      </c>
      <c r="W87" s="105">
        <f t="shared" si="36"/>
        <v>183.25001121528868</v>
      </c>
      <c r="X87" s="105">
        <f t="shared" si="36"/>
        <v>186.49997756942264</v>
      </c>
      <c r="Y87" s="105">
        <f t="shared" si="36"/>
        <v>189.25001121528871</v>
      </c>
      <c r="Z87" s="105">
        <f t="shared" si="36"/>
        <v>191.01489390336909</v>
      </c>
      <c r="AA87" s="105">
        <f t="shared" si="36"/>
        <v>190.50042618096992</v>
      </c>
      <c r="AB87" s="105">
        <f t="shared" si="36"/>
        <v>189.50006729173208</v>
      </c>
      <c r="AC87" s="105">
        <f t="shared" si="36"/>
        <v>191.00004486115472</v>
      </c>
      <c r="AD87" s="105">
        <f t="shared" si="36"/>
        <v>191.75003364586604</v>
      </c>
      <c r="AE87" s="146">
        <f t="shared" si="31"/>
        <v>186.35548352847934</v>
      </c>
      <c r="AG87" s="156">
        <f t="shared" si="32"/>
        <v>223.51364308935496</v>
      </c>
      <c r="AH87" s="157">
        <f t="shared" si="33"/>
        <v>0.60364308935496069</v>
      </c>
      <c r="AI87" s="156">
        <f t="shared" si="34"/>
        <v>1349.9063975444251</v>
      </c>
      <c r="AJ87" s="157">
        <f t="shared" si="35"/>
        <v>499835.9163975445</v>
      </c>
    </row>
    <row r="88" spans="1:36" ht="12.75">
      <c r="A88" s="102" t="s">
        <v>337</v>
      </c>
      <c r="B88" s="102" t="s">
        <v>338</v>
      </c>
      <c r="C88" s="81">
        <f>+VLOOKUP(A88,'[30]2019 UTC Reg svc pricing'!$O:$P,2,FALSE)</f>
        <v>445.82</v>
      </c>
      <c r="D88" s="81"/>
      <c r="E88" s="103">
        <f>IFERROR((VLOOKUP($A88,'[30]Regulated Pivot'!$A:$L,E$6,FALSE)),0)</f>
        <v>39009.26</v>
      </c>
      <c r="F88" s="103">
        <f>IFERROR((VLOOKUP($A88,'[30]Regulated Pivot'!$A:$L,F$6,FALSE)),0)</f>
        <v>38786.340000000004</v>
      </c>
      <c r="G88" s="103">
        <f>IFERROR((VLOOKUP($A88,'[30]Regulated Pivot'!$A:$L,G$6,FALSE)),0)</f>
        <v>38006.15</v>
      </c>
      <c r="H88" s="103">
        <f>IFERROR((VLOOKUP($A88,'[30]Regulated Pivot'!$A:$L,H$6,FALSE)),0)</f>
        <v>37225.96</v>
      </c>
      <c r="I88" s="103">
        <f>IFERROR((VLOOKUP($A88,'[30]Regulated Pivot'!$A:$L,I$6,FALSE)),0)</f>
        <v>37448.879999999997</v>
      </c>
      <c r="J88" s="103">
        <f>IFERROR((VLOOKUP($A88,'[30]Regulated Pivot'!$A:$L,J$6,FALSE)),0)</f>
        <v>37448.879999999997</v>
      </c>
      <c r="K88" s="104">
        <f>IFERROR((VLOOKUP($A88,'[30]Regulated Pivot'!$A:$L,K$6,FALSE)),0)</f>
        <v>38117.61</v>
      </c>
      <c r="L88" s="104">
        <f>IFERROR((VLOOKUP($A88,'[30]Regulated Pivot'!$A:$L,L$6,FALSE)),0)</f>
        <v>39789.449999999997</v>
      </c>
      <c r="M88" s="104">
        <f>IFERROR((VLOOKUP($A88,'[30]Regulated Pivot'!$A:$L,M$6,FALSE)),0)</f>
        <v>40458.170000000006</v>
      </c>
      <c r="N88" s="104">
        <f>IFERROR((VLOOKUP($A88,'[30]Regulated Pivot'!$A:$L,N$6,FALSE)),0)</f>
        <v>40172.130000000005</v>
      </c>
      <c r="O88" s="104">
        <f>IFERROR((VLOOKUP($A88,'[30]Regulated Pivot'!$A:$M,O$6,FALSE)),0)</f>
        <v>40569.620000000003</v>
      </c>
      <c r="P88" s="104">
        <f>IFERROR((VLOOKUP($A88,'[30]Regulated Pivot'!$A:$N,P$6,FALSE)),0)</f>
        <v>41015.440000000002</v>
      </c>
      <c r="Q88" s="103">
        <f t="shared" si="23"/>
        <v>468047.89</v>
      </c>
      <c r="S88" s="105">
        <f t="shared" si="36"/>
        <v>87.500022430577374</v>
      </c>
      <c r="T88" s="105">
        <f t="shared" si="36"/>
        <v>87.000000000000014</v>
      </c>
      <c r="U88" s="105">
        <f t="shared" si="36"/>
        <v>85.24998878471132</v>
      </c>
      <c r="V88" s="105">
        <f t="shared" si="36"/>
        <v>83.49997756942264</v>
      </c>
      <c r="W88" s="105">
        <f t="shared" si="36"/>
        <v>84</v>
      </c>
      <c r="X88" s="105">
        <f t="shared" si="36"/>
        <v>84</v>
      </c>
      <c r="Y88" s="105">
        <f t="shared" si="36"/>
        <v>85.5</v>
      </c>
      <c r="Z88" s="105">
        <f t="shared" si="36"/>
        <v>89.25003364586604</v>
      </c>
      <c r="AA88" s="105">
        <f t="shared" si="36"/>
        <v>90.750011215288694</v>
      </c>
      <c r="AB88" s="105">
        <f t="shared" si="36"/>
        <v>90.108406980395685</v>
      </c>
      <c r="AC88" s="105">
        <f t="shared" si="36"/>
        <v>91.000000000000014</v>
      </c>
      <c r="AD88" s="105">
        <f t="shared" si="36"/>
        <v>92</v>
      </c>
      <c r="AE88" s="146">
        <f t="shared" si="31"/>
        <v>87.488203385521828</v>
      </c>
      <c r="AG88" s="156">
        <f t="shared" si="32"/>
        <v>447.02728617870991</v>
      </c>
      <c r="AH88" s="157">
        <f t="shared" si="33"/>
        <v>1.2072861787099214</v>
      </c>
      <c r="AI88" s="156">
        <f t="shared" si="34"/>
        <v>1267.4795849700367</v>
      </c>
      <c r="AJ88" s="157">
        <f t="shared" si="35"/>
        <v>469315.36958497006</v>
      </c>
    </row>
    <row r="89" spans="1:36" ht="12.75">
      <c r="A89" s="102" t="s">
        <v>339</v>
      </c>
      <c r="B89" s="102" t="s">
        <v>340</v>
      </c>
      <c r="C89" s="81">
        <f>+VLOOKUP(A89,'[30]2019 UTC Reg svc pricing'!$O:$P,2,FALSE)</f>
        <v>668.73</v>
      </c>
      <c r="D89" s="81"/>
      <c r="E89" s="103">
        <f>IFERROR((VLOOKUP($A89,'[30]Regulated Pivot'!$A:$L,E$6,FALSE)),0)</f>
        <v>16049.52</v>
      </c>
      <c r="F89" s="103">
        <f>IFERROR((VLOOKUP($A89,'[30]Regulated Pivot'!$A:$L,F$6,FALSE)),0)</f>
        <v>16049.52</v>
      </c>
      <c r="G89" s="103">
        <f>IFERROR((VLOOKUP($A89,'[30]Regulated Pivot'!$A:$L,G$6,FALSE)),0)</f>
        <v>16383.89</v>
      </c>
      <c r="H89" s="103">
        <f>IFERROR((VLOOKUP($A89,'[30]Regulated Pivot'!$A:$L,H$6,FALSE)),0)</f>
        <v>17052.61</v>
      </c>
      <c r="I89" s="103">
        <f>IFERROR((VLOOKUP($A89,'[30]Regulated Pivot'!$A:$L,I$6,FALSE)),0)</f>
        <v>18055.71</v>
      </c>
      <c r="J89" s="103">
        <f>IFERROR((VLOOKUP($A89,'[30]Regulated Pivot'!$A:$L,J$6,FALSE)),0)</f>
        <v>18055.71</v>
      </c>
      <c r="K89" s="104">
        <f>IFERROR((VLOOKUP($A89,'[30]Regulated Pivot'!$A:$L,K$6,FALSE)),0)</f>
        <v>16718.25</v>
      </c>
      <c r="L89" s="104">
        <f>IFERROR((VLOOKUP($A89,'[30]Regulated Pivot'!$A:$L,L$6,FALSE)),0)</f>
        <v>18055.71</v>
      </c>
      <c r="M89" s="104">
        <f>IFERROR((VLOOKUP($A89,'[30]Regulated Pivot'!$A:$L,M$6,FALSE)),0)</f>
        <v>18222.89</v>
      </c>
      <c r="N89" s="104">
        <f>IFERROR((VLOOKUP($A89,'[30]Regulated Pivot'!$A:$L,N$6,FALSE)),0)</f>
        <v>19225.989999999998</v>
      </c>
      <c r="O89" s="104">
        <f>IFERROR((VLOOKUP($A89,'[30]Regulated Pivot'!$A:$M,O$6,FALSE)),0)</f>
        <v>21900.91</v>
      </c>
      <c r="P89" s="104">
        <f>IFERROR((VLOOKUP($A89,'[30]Regulated Pivot'!$A:$N,P$6,FALSE)),0)</f>
        <v>22123.82</v>
      </c>
      <c r="Q89" s="103">
        <f t="shared" si="23"/>
        <v>217894.53</v>
      </c>
      <c r="S89" s="105">
        <f t="shared" si="36"/>
        <v>24</v>
      </c>
      <c r="T89" s="105">
        <f t="shared" si="36"/>
        <v>24</v>
      </c>
      <c r="U89" s="105">
        <f t="shared" si="36"/>
        <v>24.500007476859121</v>
      </c>
      <c r="V89" s="105">
        <f t="shared" si="36"/>
        <v>25.499992523140879</v>
      </c>
      <c r="W89" s="105">
        <f t="shared" si="36"/>
        <v>26.999999999999996</v>
      </c>
      <c r="X89" s="105">
        <f t="shared" si="36"/>
        <v>26.999999999999996</v>
      </c>
      <c r="Y89" s="105">
        <f t="shared" si="36"/>
        <v>25</v>
      </c>
      <c r="Z89" s="105">
        <f t="shared" si="36"/>
        <v>26.999999999999996</v>
      </c>
      <c r="AA89" s="105">
        <f t="shared" si="36"/>
        <v>27.249996261570438</v>
      </c>
      <c r="AB89" s="105">
        <f t="shared" si="36"/>
        <v>28.750003738429555</v>
      </c>
      <c r="AC89" s="105">
        <f t="shared" si="36"/>
        <v>32.750003738429562</v>
      </c>
      <c r="AD89" s="105">
        <f t="shared" si="36"/>
        <v>33.083337071762891</v>
      </c>
      <c r="AE89" s="146">
        <f t="shared" si="31"/>
        <v>27.152778400849371</v>
      </c>
      <c r="AG89" s="156">
        <f t="shared" si="32"/>
        <v>670.54092926806493</v>
      </c>
      <c r="AH89" s="157">
        <f t="shared" si="33"/>
        <v>1.8109292680649105</v>
      </c>
      <c r="AI89" s="156">
        <f t="shared" si="34"/>
        <v>590.06113338454634</v>
      </c>
      <c r="AJ89" s="157">
        <f t="shared" si="35"/>
        <v>218484.59113338456</v>
      </c>
    </row>
    <row r="90" spans="1:36" ht="12.75">
      <c r="A90" s="102" t="s">
        <v>341</v>
      </c>
      <c r="B90" s="102" t="s">
        <v>342</v>
      </c>
      <c r="C90" s="81">
        <f>+VLOOKUP(A90,'[30]2019 UTC Reg svc pricing'!$O:$P,2,FALSE)</f>
        <v>891.62999999999988</v>
      </c>
      <c r="D90" s="81"/>
      <c r="E90" s="103">
        <f>IFERROR((VLOOKUP($A90,'[30]Regulated Pivot'!$A:$L,E$6,FALSE)),0)</f>
        <v>3566.52</v>
      </c>
      <c r="F90" s="103">
        <f>IFERROR((VLOOKUP($A90,'[30]Regulated Pivot'!$A:$L,F$6,FALSE)),0)</f>
        <v>3566.5200000000004</v>
      </c>
      <c r="G90" s="103">
        <f>IFERROR((VLOOKUP($A90,'[30]Regulated Pivot'!$A:$L,G$6,FALSE)),0)</f>
        <v>3566.52</v>
      </c>
      <c r="H90" s="103">
        <f>IFERROR((VLOOKUP($A90,'[30]Regulated Pivot'!$A:$L,H$6,FALSE)),0)</f>
        <v>3566.52</v>
      </c>
      <c r="I90" s="103">
        <f>IFERROR((VLOOKUP($A90,'[30]Regulated Pivot'!$A:$L,I$6,FALSE)),0)</f>
        <v>3566.52</v>
      </c>
      <c r="J90" s="103">
        <f>IFERROR((VLOOKUP($A90,'[30]Regulated Pivot'!$A:$L,J$6,FALSE)),0)</f>
        <v>3566.52</v>
      </c>
      <c r="K90" s="104">
        <f>IFERROR((VLOOKUP($A90,'[30]Regulated Pivot'!$A:$L,K$6,FALSE)),0)</f>
        <v>3566.52</v>
      </c>
      <c r="L90" s="104">
        <f>IFERROR((VLOOKUP($A90,'[30]Regulated Pivot'!$A:$L,L$6,FALSE)),0)</f>
        <v>3566.52</v>
      </c>
      <c r="M90" s="104">
        <f>IFERROR((VLOOKUP($A90,'[30]Regulated Pivot'!$A:$L,M$6,FALSE)),0)</f>
        <v>3566.52</v>
      </c>
      <c r="N90" s="104">
        <f>IFERROR((VLOOKUP($A90,'[30]Regulated Pivot'!$A:$L,N$6,FALSE)),0)</f>
        <v>3566.52</v>
      </c>
      <c r="O90" s="104">
        <f>IFERROR((VLOOKUP($A90,'[30]Regulated Pivot'!$A:$M,O$6,FALSE)),0)</f>
        <v>3566.52</v>
      </c>
      <c r="P90" s="104">
        <f>IFERROR((VLOOKUP($A90,'[30]Regulated Pivot'!$A:$N,P$6,FALSE)),0)</f>
        <v>3566.52</v>
      </c>
      <c r="Q90" s="103">
        <f t="shared" si="23"/>
        <v>42798.239999999998</v>
      </c>
      <c r="S90" s="105">
        <f t="shared" si="36"/>
        <v>4.0000000000000009</v>
      </c>
      <c r="T90" s="105">
        <f t="shared" si="36"/>
        <v>4.0000000000000009</v>
      </c>
      <c r="U90" s="105">
        <f t="shared" si="36"/>
        <v>4.0000000000000009</v>
      </c>
      <c r="V90" s="105">
        <f t="shared" si="36"/>
        <v>4.0000000000000009</v>
      </c>
      <c r="W90" s="105">
        <f t="shared" si="36"/>
        <v>4.0000000000000009</v>
      </c>
      <c r="X90" s="105">
        <f t="shared" si="36"/>
        <v>4.0000000000000009</v>
      </c>
      <c r="Y90" s="105">
        <f t="shared" si="36"/>
        <v>4.0000000000000009</v>
      </c>
      <c r="Z90" s="105">
        <f t="shared" si="36"/>
        <v>4.0000000000000009</v>
      </c>
      <c r="AA90" s="105">
        <f t="shared" si="36"/>
        <v>4.0000000000000009</v>
      </c>
      <c r="AB90" s="105">
        <f t="shared" si="36"/>
        <v>4.0000000000000009</v>
      </c>
      <c r="AC90" s="105">
        <f t="shared" si="36"/>
        <v>4.0000000000000009</v>
      </c>
      <c r="AD90" s="105">
        <f t="shared" si="36"/>
        <v>4.0000000000000009</v>
      </c>
      <c r="AE90" s="146">
        <f t="shared" si="31"/>
        <v>4.0000000000000009</v>
      </c>
      <c r="AG90" s="156">
        <f t="shared" si="32"/>
        <v>894.04454527729365</v>
      </c>
      <c r="AH90" s="157">
        <f t="shared" si="33"/>
        <v>2.4145452772937688</v>
      </c>
      <c r="AI90" s="156">
        <f t="shared" si="34"/>
        <v>115.89817331010093</v>
      </c>
      <c r="AJ90" s="157">
        <f t="shared" si="35"/>
        <v>42914.138173310101</v>
      </c>
    </row>
    <row r="91" spans="1:36" ht="12.75">
      <c r="A91" s="102" t="s">
        <v>343</v>
      </c>
      <c r="B91" s="102" t="s">
        <v>344</v>
      </c>
      <c r="C91" s="81">
        <f>+VLOOKUP(A91,'[30]2019 UTC Reg svc pricing'!$O:$P,2,FALSE)</f>
        <v>1114.54</v>
      </c>
      <c r="D91" s="81"/>
      <c r="E91" s="103">
        <f>IFERROR((VLOOKUP($A91,'[30]Regulated Pivot'!$A:$L,E$6,FALSE)),0)</f>
        <v>5572.7</v>
      </c>
      <c r="F91" s="103">
        <f>IFERROR((VLOOKUP($A91,'[30]Regulated Pivot'!$A:$L,F$6,FALSE)),0)</f>
        <v>5572.7</v>
      </c>
      <c r="G91" s="103">
        <f>IFERROR((VLOOKUP($A91,'[30]Regulated Pivot'!$A:$L,G$6,FALSE)),0)</f>
        <v>5572.7</v>
      </c>
      <c r="H91" s="103">
        <f>IFERROR((VLOOKUP($A91,'[30]Regulated Pivot'!$A:$L,H$6,FALSE)),0)</f>
        <v>5572.7</v>
      </c>
      <c r="I91" s="103">
        <f>IFERROR((VLOOKUP($A91,'[30]Regulated Pivot'!$A:$L,I$6,FALSE)),0)</f>
        <v>3343.62</v>
      </c>
      <c r="J91" s="103">
        <f>IFERROR((VLOOKUP($A91,'[30]Regulated Pivot'!$A:$L,J$6,FALSE)),0)</f>
        <v>3343.62</v>
      </c>
      <c r="K91" s="104">
        <f>IFERROR((VLOOKUP($A91,'[30]Regulated Pivot'!$A:$L,K$6,FALSE)),0)</f>
        <v>3343.62</v>
      </c>
      <c r="L91" s="104">
        <f>IFERROR((VLOOKUP($A91,'[30]Regulated Pivot'!$A:$L,L$6,FALSE)),0)</f>
        <v>3343.62</v>
      </c>
      <c r="M91" s="104">
        <f>IFERROR((VLOOKUP($A91,'[30]Regulated Pivot'!$A:$L,M$6,FALSE)),0)</f>
        <v>3343.62</v>
      </c>
      <c r="N91" s="104">
        <f>IFERROR((VLOOKUP($A91,'[30]Regulated Pivot'!$A:$L,N$6,FALSE)),0)</f>
        <v>3343.62</v>
      </c>
      <c r="O91" s="104">
        <f>IFERROR((VLOOKUP($A91,'[30]Regulated Pivot'!$A:$M,O$6,FALSE)),0)</f>
        <v>3343.62</v>
      </c>
      <c r="P91" s="104">
        <f>IFERROR((VLOOKUP($A91,'[30]Regulated Pivot'!$A:$N,P$6,FALSE)),0)</f>
        <v>3343.62</v>
      </c>
      <c r="Q91" s="103">
        <f t="shared" si="23"/>
        <v>49039.760000000009</v>
      </c>
      <c r="S91" s="105">
        <f t="shared" si="36"/>
        <v>5</v>
      </c>
      <c r="T91" s="105">
        <f t="shared" si="36"/>
        <v>5</v>
      </c>
      <c r="U91" s="105">
        <f t="shared" si="36"/>
        <v>5</v>
      </c>
      <c r="V91" s="105">
        <f t="shared" si="36"/>
        <v>5</v>
      </c>
      <c r="W91" s="105">
        <f t="shared" si="36"/>
        <v>3</v>
      </c>
      <c r="X91" s="105">
        <f t="shared" si="36"/>
        <v>3</v>
      </c>
      <c r="Y91" s="105">
        <f t="shared" si="36"/>
        <v>3</v>
      </c>
      <c r="Z91" s="105">
        <f t="shared" si="36"/>
        <v>3</v>
      </c>
      <c r="AA91" s="105">
        <f t="shared" si="36"/>
        <v>3</v>
      </c>
      <c r="AB91" s="105">
        <f t="shared" si="36"/>
        <v>3</v>
      </c>
      <c r="AC91" s="105">
        <f t="shared" si="36"/>
        <v>3</v>
      </c>
      <c r="AD91" s="105">
        <f t="shared" si="36"/>
        <v>3</v>
      </c>
      <c r="AE91" s="146">
        <f t="shared" si="31"/>
        <v>3.6666666666666665</v>
      </c>
      <c r="AG91" s="156">
        <f t="shared" si="32"/>
        <v>1117.5581883666487</v>
      </c>
      <c r="AH91" s="157">
        <f t="shared" si="33"/>
        <v>3.018188366648701</v>
      </c>
      <c r="AI91" s="156">
        <f t="shared" si="34"/>
        <v>132.80028813254285</v>
      </c>
      <c r="AJ91" s="157">
        <f t="shared" si="35"/>
        <v>49172.560288132554</v>
      </c>
    </row>
    <row r="92" spans="1:36" ht="12.75">
      <c r="A92" s="102" t="s">
        <v>345</v>
      </c>
      <c r="B92" s="102" t="s">
        <v>346</v>
      </c>
      <c r="C92" s="81">
        <f>+VLOOKUP(A92,'[30]2019 UTC Reg svc pricing'!$O:$P,2,FALSE)</f>
        <v>1337.45</v>
      </c>
      <c r="D92" s="81"/>
      <c r="E92" s="103">
        <f>IFERROR((VLOOKUP($A92,'[30]Regulated Pivot'!$A:$L,E$6,FALSE)),0)</f>
        <v>1337.45</v>
      </c>
      <c r="F92" s="103">
        <f>IFERROR((VLOOKUP($A92,'[30]Regulated Pivot'!$A:$L,F$6,FALSE)),0)</f>
        <v>1337.45</v>
      </c>
      <c r="G92" s="103">
        <f>IFERROR((VLOOKUP($A92,'[30]Regulated Pivot'!$A:$L,G$6,FALSE)),0)</f>
        <v>1337.45</v>
      </c>
      <c r="H92" s="103">
        <f>IFERROR((VLOOKUP($A92,'[30]Regulated Pivot'!$A:$L,H$6,FALSE)),0)</f>
        <v>1337.45</v>
      </c>
      <c r="I92" s="103">
        <f>IFERROR((VLOOKUP($A92,'[30]Regulated Pivot'!$A:$L,I$6,FALSE)),0)</f>
        <v>1337.45</v>
      </c>
      <c r="J92" s="103">
        <f>IFERROR((VLOOKUP($A92,'[30]Regulated Pivot'!$A:$L,J$6,FALSE)),0)</f>
        <v>1337.45</v>
      </c>
      <c r="K92" s="104">
        <f>IFERROR((VLOOKUP($A92,'[30]Regulated Pivot'!$A:$L,K$6,FALSE)),0)</f>
        <v>1337.45</v>
      </c>
      <c r="L92" s="104">
        <f>IFERROR((VLOOKUP($A92,'[30]Regulated Pivot'!$A:$L,L$6,FALSE)),0)</f>
        <v>1337.45</v>
      </c>
      <c r="M92" s="104">
        <f>IFERROR((VLOOKUP($A92,'[30]Regulated Pivot'!$A:$L,M$6,FALSE)),0)</f>
        <v>1337.45</v>
      </c>
      <c r="N92" s="104">
        <f>IFERROR((VLOOKUP($A92,'[30]Regulated Pivot'!$A:$L,N$6,FALSE)),0)</f>
        <v>1337.45</v>
      </c>
      <c r="O92" s="104">
        <f>IFERROR((VLOOKUP($A92,'[30]Regulated Pivot'!$A:$M,O$6,FALSE)),0)</f>
        <v>1337.45</v>
      </c>
      <c r="P92" s="104">
        <f>IFERROR((VLOOKUP($A92,'[30]Regulated Pivot'!$A:$N,P$6,FALSE)),0)</f>
        <v>1337.45</v>
      </c>
      <c r="Q92" s="103">
        <f t="shared" si="23"/>
        <v>16049.400000000003</v>
      </c>
      <c r="S92" s="105">
        <f t="shared" si="36"/>
        <v>1</v>
      </c>
      <c r="T92" s="105">
        <f t="shared" si="36"/>
        <v>1</v>
      </c>
      <c r="U92" s="105">
        <f t="shared" si="36"/>
        <v>1</v>
      </c>
      <c r="V92" s="105">
        <f t="shared" si="36"/>
        <v>1</v>
      </c>
      <c r="W92" s="105">
        <f t="shared" si="36"/>
        <v>1</v>
      </c>
      <c r="X92" s="105">
        <f t="shared" si="36"/>
        <v>1</v>
      </c>
      <c r="Y92" s="105">
        <f t="shared" si="36"/>
        <v>1</v>
      </c>
      <c r="Z92" s="105">
        <f t="shared" si="36"/>
        <v>1</v>
      </c>
      <c r="AA92" s="105">
        <f t="shared" si="36"/>
        <v>1</v>
      </c>
      <c r="AB92" s="105">
        <f t="shared" si="36"/>
        <v>1</v>
      </c>
      <c r="AC92" s="105">
        <f t="shared" si="36"/>
        <v>1</v>
      </c>
      <c r="AD92" s="105">
        <f t="shared" si="36"/>
        <v>1</v>
      </c>
      <c r="AE92" s="146">
        <f t="shared" si="31"/>
        <v>1</v>
      </c>
      <c r="AG92" s="156">
        <f t="shared" si="32"/>
        <v>1341.0718314560038</v>
      </c>
      <c r="AH92" s="157">
        <f t="shared" si="33"/>
        <v>3.621831456003747</v>
      </c>
      <c r="AI92" s="156">
        <f t="shared" si="34"/>
        <v>43.461977472044964</v>
      </c>
      <c r="AJ92" s="157">
        <f t="shared" si="35"/>
        <v>16092.861977472048</v>
      </c>
    </row>
    <row r="93" spans="1:36" ht="12.75">
      <c r="A93" s="102" t="s">
        <v>347</v>
      </c>
      <c r="B93" s="102" t="s">
        <v>348</v>
      </c>
      <c r="C93" s="81">
        <f>+VLOOKUP(A93,'[30]2019 UTC Reg svc pricing'!$O:$P,2,FALSE)</f>
        <v>111.71</v>
      </c>
      <c r="D93" s="81"/>
      <c r="E93" s="103">
        <f>IFERROR((VLOOKUP($A93,'[30]Regulated Pivot'!$A:$L,E$6,FALSE)),0)</f>
        <v>2345.91</v>
      </c>
      <c r="F93" s="103">
        <f>IFERROR((VLOOKUP($A93,'[30]Regulated Pivot'!$A:$L,F$6,FALSE)),0)</f>
        <v>2401.77</v>
      </c>
      <c r="G93" s="103">
        <f>IFERROR((VLOOKUP($A93,'[30]Regulated Pivot'!$A:$L,G$6,FALSE)),0)</f>
        <v>2457.62</v>
      </c>
      <c r="H93" s="103">
        <f>IFERROR((VLOOKUP($A93,'[30]Regulated Pivot'!$A:$L,H$6,FALSE)),0)</f>
        <v>2625.1899999999996</v>
      </c>
      <c r="I93" s="103">
        <f>IFERROR((VLOOKUP($A93,'[30]Regulated Pivot'!$A:$L,I$6,FALSE)),0)</f>
        <v>2569.33</v>
      </c>
      <c r="J93" s="103">
        <f>IFERROR((VLOOKUP($A93,'[30]Regulated Pivot'!$A:$L,J$6,FALSE)),0)</f>
        <v>2569.33</v>
      </c>
      <c r="K93" s="104">
        <f>IFERROR((VLOOKUP($A93,'[30]Regulated Pivot'!$A:$L,K$6,FALSE)),0)</f>
        <v>2569.33</v>
      </c>
      <c r="L93" s="104">
        <f>IFERROR((VLOOKUP($A93,'[30]Regulated Pivot'!$A:$L,L$6,FALSE)),0)</f>
        <v>2457.62</v>
      </c>
      <c r="M93" s="104">
        <f>IFERROR((VLOOKUP($A93,'[30]Regulated Pivot'!$A:$L,M$6,FALSE)),0)</f>
        <v>2457.62</v>
      </c>
      <c r="N93" s="104">
        <f>IFERROR((VLOOKUP($A93,'[30]Regulated Pivot'!$A:$L,N$6,FALSE)),0)</f>
        <v>2513.48</v>
      </c>
      <c r="O93" s="104">
        <f>IFERROR((VLOOKUP($A93,'[30]Regulated Pivot'!$A:$M,O$6,FALSE)),0)</f>
        <v>2457.62</v>
      </c>
      <c r="P93" s="104">
        <f>IFERROR((VLOOKUP($A93,'[30]Regulated Pivot'!$A:$N,P$6,FALSE)),0)</f>
        <v>2513.48</v>
      </c>
      <c r="Q93" s="103">
        <f t="shared" si="23"/>
        <v>29938.299999999996</v>
      </c>
      <c r="S93" s="105">
        <f t="shared" si="36"/>
        <v>21</v>
      </c>
      <c r="T93" s="105">
        <f t="shared" si="36"/>
        <v>21.500044758750338</v>
      </c>
      <c r="U93" s="105">
        <f t="shared" si="36"/>
        <v>22</v>
      </c>
      <c r="V93" s="105">
        <f t="shared" si="36"/>
        <v>23.500044758750334</v>
      </c>
      <c r="W93" s="105">
        <f t="shared" si="36"/>
        <v>23</v>
      </c>
      <c r="X93" s="105">
        <f t="shared" si="36"/>
        <v>23</v>
      </c>
      <c r="Y93" s="105">
        <f t="shared" si="36"/>
        <v>23</v>
      </c>
      <c r="Z93" s="105">
        <f t="shared" si="36"/>
        <v>22</v>
      </c>
      <c r="AA93" s="105">
        <f t="shared" si="36"/>
        <v>22</v>
      </c>
      <c r="AB93" s="105">
        <f t="shared" si="36"/>
        <v>22.500044758750338</v>
      </c>
      <c r="AC93" s="105">
        <f t="shared" si="36"/>
        <v>22</v>
      </c>
      <c r="AD93" s="105">
        <f t="shared" si="36"/>
        <v>22.500044758750338</v>
      </c>
      <c r="AE93" s="146">
        <f t="shared" si="31"/>
        <v>22.333348252916778</v>
      </c>
      <c r="AG93" s="156">
        <f t="shared" si="32"/>
        <v>112.01251208789125</v>
      </c>
      <c r="AH93" s="157">
        <f t="shared" si="33"/>
        <v>0.30251208789125883</v>
      </c>
      <c r="AI93" s="156">
        <f t="shared" si="34"/>
        <v>81.073293715109429</v>
      </c>
      <c r="AJ93" s="157">
        <f t="shared" si="35"/>
        <v>30019.373293715104</v>
      </c>
    </row>
    <row r="94" spans="1:36" ht="12.75">
      <c r="A94" s="102" t="s">
        <v>349</v>
      </c>
      <c r="B94" s="102" t="s">
        <v>350</v>
      </c>
      <c r="C94" s="81">
        <f>+VLOOKUP(A94,'[30]2019 UTC Reg svc pricing'!$O:$P,2,FALSE)</f>
        <v>273.48</v>
      </c>
      <c r="D94" s="81"/>
      <c r="E94" s="103">
        <f>IFERROR((VLOOKUP($A94,'[30]Regulated Pivot'!$A:$L,E$6,FALSE)),0)</f>
        <v>1093.92</v>
      </c>
      <c r="F94" s="103">
        <f>IFERROR((VLOOKUP($A94,'[30]Regulated Pivot'!$A:$L,F$6,FALSE)),0)</f>
        <v>1093.92</v>
      </c>
      <c r="G94" s="103">
        <f>IFERROR((VLOOKUP($A94,'[30]Regulated Pivot'!$A:$L,G$6,FALSE)),0)</f>
        <v>1093.92</v>
      </c>
      <c r="H94" s="103">
        <f>IFERROR((VLOOKUP($A94,'[30]Regulated Pivot'!$A:$L,H$6,FALSE)),0)</f>
        <v>1093.92</v>
      </c>
      <c r="I94" s="103">
        <f>IFERROR((VLOOKUP($A94,'[30]Regulated Pivot'!$A:$L,I$6,FALSE)),0)</f>
        <v>1093.92</v>
      </c>
      <c r="J94" s="103">
        <f>IFERROR((VLOOKUP($A94,'[30]Regulated Pivot'!$A:$L,J$6,FALSE)),0)</f>
        <v>1093.92</v>
      </c>
      <c r="K94" s="104">
        <f>IFERROR((VLOOKUP($A94,'[30]Regulated Pivot'!$A:$L,K$6,FALSE)),0)</f>
        <v>1093.92</v>
      </c>
      <c r="L94" s="104">
        <f>IFERROR((VLOOKUP($A94,'[30]Regulated Pivot'!$A:$L,L$6,FALSE)),0)</f>
        <v>1093.92</v>
      </c>
      <c r="M94" s="104">
        <f>IFERROR((VLOOKUP($A94,'[30]Regulated Pivot'!$A:$L,M$6,FALSE)),0)</f>
        <v>1093.92</v>
      </c>
      <c r="N94" s="104">
        <f>IFERROR((VLOOKUP($A94,'[30]Regulated Pivot'!$A:$L,N$6,FALSE)),0)</f>
        <v>1093.92</v>
      </c>
      <c r="O94" s="104">
        <f>IFERROR((VLOOKUP($A94,'[30]Regulated Pivot'!$A:$M,O$6,FALSE)),0)</f>
        <v>820.44</v>
      </c>
      <c r="P94" s="104">
        <f>IFERROR((VLOOKUP($A94,'[30]Regulated Pivot'!$A:$N,P$6,FALSE)),0)</f>
        <v>820.44</v>
      </c>
      <c r="Q94" s="103">
        <f t="shared" si="23"/>
        <v>12580.080000000002</v>
      </c>
      <c r="S94" s="105">
        <f t="shared" si="36"/>
        <v>4</v>
      </c>
      <c r="T94" s="105">
        <f t="shared" si="36"/>
        <v>4</v>
      </c>
      <c r="U94" s="105">
        <f t="shared" si="36"/>
        <v>4</v>
      </c>
      <c r="V94" s="105">
        <f t="shared" si="36"/>
        <v>4</v>
      </c>
      <c r="W94" s="105">
        <f t="shared" si="36"/>
        <v>4</v>
      </c>
      <c r="X94" s="105">
        <f t="shared" si="36"/>
        <v>4</v>
      </c>
      <c r="Y94" s="105">
        <f t="shared" si="36"/>
        <v>4</v>
      </c>
      <c r="Z94" s="105">
        <f t="shared" si="36"/>
        <v>4</v>
      </c>
      <c r="AA94" s="105">
        <f t="shared" si="36"/>
        <v>4</v>
      </c>
      <c r="AB94" s="105">
        <f t="shared" si="36"/>
        <v>4</v>
      </c>
      <c r="AC94" s="105">
        <f t="shared" si="36"/>
        <v>3</v>
      </c>
      <c r="AD94" s="105">
        <f t="shared" si="36"/>
        <v>3</v>
      </c>
      <c r="AE94" s="146">
        <f t="shared" si="31"/>
        <v>3.8333333333333335</v>
      </c>
      <c r="AG94" s="156">
        <f t="shared" si="32"/>
        <v>274.22058728669327</v>
      </c>
      <c r="AH94" s="157">
        <f t="shared" si="33"/>
        <v>0.74058728669325546</v>
      </c>
      <c r="AI94" s="156">
        <f t="shared" si="34"/>
        <v>34.067015187889751</v>
      </c>
      <c r="AJ94" s="157">
        <f t="shared" si="35"/>
        <v>12614.147015187891</v>
      </c>
    </row>
    <row r="95" spans="1:36" ht="12.75">
      <c r="A95" s="102" t="s">
        <v>351</v>
      </c>
      <c r="B95" s="102" t="s">
        <v>352</v>
      </c>
      <c r="C95" s="81">
        <f>+VLOOKUP(A95,'[30]2019 UTC Reg svc pricing'!$O:$P,2,FALSE)</f>
        <v>546.97</v>
      </c>
      <c r="D95" s="81"/>
      <c r="E95" s="103">
        <f>IFERROR((VLOOKUP($A95,'[30]Regulated Pivot'!$A:$L,E$6,FALSE)),0)</f>
        <v>0</v>
      </c>
      <c r="F95" s="103">
        <f>IFERROR((VLOOKUP($A95,'[30]Regulated Pivot'!$A:$L,F$6,FALSE)),0)</f>
        <v>0</v>
      </c>
      <c r="G95" s="103">
        <f>IFERROR((VLOOKUP($A95,'[30]Regulated Pivot'!$A:$L,G$6,FALSE)),0)</f>
        <v>0</v>
      </c>
      <c r="H95" s="103">
        <f>IFERROR((VLOOKUP($A95,'[30]Regulated Pivot'!$A:$L,H$6,FALSE)),0)</f>
        <v>0</v>
      </c>
      <c r="I95" s="103">
        <f>IFERROR((VLOOKUP($A95,'[30]Regulated Pivot'!$A:$L,I$6,FALSE)),0)</f>
        <v>0</v>
      </c>
      <c r="J95" s="103">
        <f>IFERROR((VLOOKUP($A95,'[30]Regulated Pivot'!$A:$L,J$6,FALSE)),0)</f>
        <v>0</v>
      </c>
      <c r="K95" s="104">
        <f>IFERROR((VLOOKUP($A95,'[30]Regulated Pivot'!$A:$L,K$6,FALSE)),0)</f>
        <v>0</v>
      </c>
      <c r="L95" s="104">
        <f>IFERROR((VLOOKUP($A95,'[30]Regulated Pivot'!$A:$L,L$6,FALSE)),0)</f>
        <v>0</v>
      </c>
      <c r="M95" s="104">
        <f>IFERROR((VLOOKUP($A95,'[30]Regulated Pivot'!$A:$L,M$6,FALSE)),0)</f>
        <v>0</v>
      </c>
      <c r="N95" s="104">
        <f>IFERROR((VLOOKUP($A95,'[30]Regulated Pivot'!$A:$L,N$6,FALSE)),0)</f>
        <v>0</v>
      </c>
      <c r="O95" s="104">
        <f>IFERROR((VLOOKUP($A95,'[30]Regulated Pivot'!$A:$M,O$6,FALSE)),0)</f>
        <v>0</v>
      </c>
      <c r="P95" s="104">
        <f>IFERROR((VLOOKUP($A95,'[30]Regulated Pivot'!$A:$N,P$6,FALSE)),0)</f>
        <v>0</v>
      </c>
      <c r="Q95" s="103">
        <f t="shared" si="23"/>
        <v>0</v>
      </c>
      <c r="S95" s="105">
        <f t="shared" si="36"/>
        <v>0</v>
      </c>
      <c r="T95" s="105">
        <f t="shared" si="36"/>
        <v>0</v>
      </c>
      <c r="U95" s="105">
        <f t="shared" si="36"/>
        <v>0</v>
      </c>
      <c r="V95" s="105">
        <f t="shared" si="36"/>
        <v>0</v>
      </c>
      <c r="W95" s="105">
        <f t="shared" si="36"/>
        <v>0</v>
      </c>
      <c r="X95" s="105">
        <f t="shared" si="36"/>
        <v>0</v>
      </c>
      <c r="Y95" s="105">
        <f t="shared" si="36"/>
        <v>0</v>
      </c>
      <c r="Z95" s="105">
        <f t="shared" si="36"/>
        <v>0</v>
      </c>
      <c r="AA95" s="105">
        <f t="shared" si="36"/>
        <v>0</v>
      </c>
      <c r="AB95" s="105">
        <f t="shared" si="36"/>
        <v>0</v>
      </c>
      <c r="AC95" s="105">
        <f t="shared" si="36"/>
        <v>0</v>
      </c>
      <c r="AD95" s="105">
        <f t="shared" si="36"/>
        <v>0</v>
      </c>
      <c r="AE95" s="146">
        <f t="shared" si="31"/>
        <v>0</v>
      </c>
      <c r="AG95" s="156">
        <f t="shared" si="32"/>
        <v>548.45120165351261</v>
      </c>
      <c r="AH95" s="157">
        <f t="shared" si="33"/>
        <v>1.4812016535125849</v>
      </c>
      <c r="AI95" s="156">
        <f t="shared" si="34"/>
        <v>0</v>
      </c>
      <c r="AJ95" s="157">
        <f t="shared" si="35"/>
        <v>0</v>
      </c>
    </row>
    <row r="96" spans="1:36" ht="12.75">
      <c r="A96" s="102" t="s">
        <v>353</v>
      </c>
      <c r="B96" s="102" t="s">
        <v>354</v>
      </c>
      <c r="C96" s="81">
        <f>+VLOOKUP(A96,'[30]2019 UTC Reg svc pricing'!$O:$P,2,FALSE)</f>
        <v>820.45</v>
      </c>
      <c r="D96" s="81"/>
      <c r="E96" s="103">
        <f>IFERROR((VLOOKUP($A96,'[30]Regulated Pivot'!$A:$L,E$6,FALSE)),0)</f>
        <v>0</v>
      </c>
      <c r="F96" s="103">
        <f>IFERROR((VLOOKUP($A96,'[30]Regulated Pivot'!$A:$L,F$6,FALSE)),0)</f>
        <v>0</v>
      </c>
      <c r="G96" s="103">
        <f>IFERROR((VLOOKUP($A96,'[30]Regulated Pivot'!$A:$L,G$6,FALSE)),0)</f>
        <v>0</v>
      </c>
      <c r="H96" s="103">
        <f>IFERROR((VLOOKUP($A96,'[30]Regulated Pivot'!$A:$L,H$6,FALSE)),0)</f>
        <v>0</v>
      </c>
      <c r="I96" s="103">
        <f>IFERROR((VLOOKUP($A96,'[30]Regulated Pivot'!$A:$L,I$6,FALSE)),0)</f>
        <v>0</v>
      </c>
      <c r="J96" s="103">
        <f>IFERROR((VLOOKUP($A96,'[30]Regulated Pivot'!$A:$L,J$6,FALSE)),0)</f>
        <v>0</v>
      </c>
      <c r="K96" s="104">
        <f>IFERROR((VLOOKUP($A96,'[30]Regulated Pivot'!$A:$L,K$6,FALSE)),0)</f>
        <v>0</v>
      </c>
      <c r="L96" s="104">
        <f>IFERROR((VLOOKUP($A96,'[30]Regulated Pivot'!$A:$L,L$6,FALSE)),0)</f>
        <v>0</v>
      </c>
      <c r="M96" s="104">
        <f>IFERROR((VLOOKUP($A96,'[30]Regulated Pivot'!$A:$L,M$6,FALSE)),0)</f>
        <v>0</v>
      </c>
      <c r="N96" s="104">
        <f>IFERROR((VLOOKUP($A96,'[30]Regulated Pivot'!$A:$L,N$6,FALSE)),0)</f>
        <v>0</v>
      </c>
      <c r="O96" s="104">
        <f>IFERROR((VLOOKUP($A96,'[30]Regulated Pivot'!$A:$M,O$6,FALSE)),0)</f>
        <v>0</v>
      </c>
      <c r="P96" s="104">
        <f>IFERROR((VLOOKUP($A96,'[30]Regulated Pivot'!$A:$N,P$6,FALSE)),0)</f>
        <v>0</v>
      </c>
      <c r="Q96" s="103">
        <f t="shared" si="23"/>
        <v>0</v>
      </c>
      <c r="S96" s="105">
        <f t="shared" si="36"/>
        <v>0</v>
      </c>
      <c r="T96" s="105">
        <f t="shared" si="36"/>
        <v>0</v>
      </c>
      <c r="U96" s="105">
        <f t="shared" si="36"/>
        <v>0</v>
      </c>
      <c r="V96" s="105">
        <f t="shared" si="36"/>
        <v>0</v>
      </c>
      <c r="W96" s="105">
        <f t="shared" si="36"/>
        <v>0</v>
      </c>
      <c r="X96" s="105">
        <f t="shared" si="36"/>
        <v>0</v>
      </c>
      <c r="Y96" s="105">
        <f t="shared" si="36"/>
        <v>0</v>
      </c>
      <c r="Z96" s="105">
        <f t="shared" si="36"/>
        <v>0</v>
      </c>
      <c r="AA96" s="105">
        <f t="shared" si="36"/>
        <v>0</v>
      </c>
      <c r="AB96" s="105">
        <f t="shared" si="36"/>
        <v>0</v>
      </c>
      <c r="AC96" s="105">
        <f t="shared" si="36"/>
        <v>0</v>
      </c>
      <c r="AD96" s="105">
        <f t="shared" si="36"/>
        <v>0</v>
      </c>
      <c r="AE96" s="146">
        <f t="shared" si="31"/>
        <v>0</v>
      </c>
      <c r="AG96" s="156">
        <f t="shared" si="32"/>
        <v>822.67178894020583</v>
      </c>
      <c r="AH96" s="157">
        <f t="shared" si="33"/>
        <v>2.2217889402057835</v>
      </c>
      <c r="AI96" s="156">
        <f t="shared" si="34"/>
        <v>0</v>
      </c>
      <c r="AJ96" s="157">
        <f t="shared" si="35"/>
        <v>0</v>
      </c>
    </row>
    <row r="97" spans="1:36" ht="12.75">
      <c r="A97" s="102" t="s">
        <v>355</v>
      </c>
      <c r="B97" s="102" t="s">
        <v>356</v>
      </c>
      <c r="C97" s="81">
        <f>+VLOOKUP(A97,'[30]2019 UTC Reg svc pricing'!$O:$P,2,FALSE)</f>
        <v>137.06</v>
      </c>
      <c r="D97" s="81"/>
      <c r="E97" s="103">
        <f>IFERROR((VLOOKUP($A97,'[30]Regulated Pivot'!$A:$L,E$6,FALSE)),0)</f>
        <v>0</v>
      </c>
      <c r="F97" s="103">
        <f>IFERROR((VLOOKUP($A97,'[30]Regulated Pivot'!$A:$L,F$6,FALSE)),0)</f>
        <v>0</v>
      </c>
      <c r="G97" s="103">
        <f>IFERROR((VLOOKUP($A97,'[30]Regulated Pivot'!$A:$L,G$6,FALSE)),0)</f>
        <v>0</v>
      </c>
      <c r="H97" s="103">
        <f>IFERROR((VLOOKUP($A97,'[30]Regulated Pivot'!$A:$L,H$6,FALSE)),0)</f>
        <v>0</v>
      </c>
      <c r="I97" s="103">
        <f>IFERROR((VLOOKUP($A97,'[30]Regulated Pivot'!$A:$L,I$6,FALSE)),0)</f>
        <v>0</v>
      </c>
      <c r="J97" s="103">
        <f>IFERROR((VLOOKUP($A97,'[30]Regulated Pivot'!$A:$L,J$6,FALSE)),0)</f>
        <v>0</v>
      </c>
      <c r="K97" s="104">
        <f>IFERROR((VLOOKUP($A97,'[30]Regulated Pivot'!$A:$L,K$6,FALSE)),0)</f>
        <v>0</v>
      </c>
      <c r="L97" s="104">
        <f>IFERROR((VLOOKUP($A97,'[30]Regulated Pivot'!$A:$L,L$6,FALSE)),0)</f>
        <v>0</v>
      </c>
      <c r="M97" s="104">
        <f>IFERROR((VLOOKUP($A97,'[30]Regulated Pivot'!$A:$L,M$6,FALSE)),0)</f>
        <v>0</v>
      </c>
      <c r="N97" s="104">
        <f>IFERROR((VLOOKUP($A97,'[30]Regulated Pivot'!$A:$L,N$6,FALSE)),0)</f>
        <v>0</v>
      </c>
      <c r="O97" s="104">
        <f>IFERROR((VLOOKUP($A97,'[30]Regulated Pivot'!$A:$M,O$6,FALSE)),0)</f>
        <v>137.06</v>
      </c>
      <c r="P97" s="104">
        <f>IFERROR((VLOOKUP($A97,'[30]Regulated Pivot'!$A:$N,P$6,FALSE)),0)</f>
        <v>137.06</v>
      </c>
      <c r="Q97" s="103">
        <f t="shared" si="23"/>
        <v>274.12</v>
      </c>
      <c r="S97" s="105">
        <f t="shared" si="36"/>
        <v>0</v>
      </c>
      <c r="T97" s="105">
        <f t="shared" si="36"/>
        <v>0</v>
      </c>
      <c r="U97" s="105">
        <f t="shared" si="36"/>
        <v>0</v>
      </c>
      <c r="V97" s="105">
        <f t="shared" si="36"/>
        <v>0</v>
      </c>
      <c r="W97" s="105">
        <f t="shared" si="36"/>
        <v>0</v>
      </c>
      <c r="X97" s="105">
        <f t="shared" si="36"/>
        <v>0</v>
      </c>
      <c r="Y97" s="105">
        <f t="shared" si="36"/>
        <v>0</v>
      </c>
      <c r="Z97" s="105">
        <f t="shared" si="36"/>
        <v>0</v>
      </c>
      <c r="AA97" s="105">
        <f t="shared" si="36"/>
        <v>0</v>
      </c>
      <c r="AB97" s="105">
        <f t="shared" si="36"/>
        <v>0</v>
      </c>
      <c r="AC97" s="105">
        <f t="shared" si="36"/>
        <v>1</v>
      </c>
      <c r="AD97" s="105">
        <f t="shared" si="36"/>
        <v>1</v>
      </c>
      <c r="AE97" s="146">
        <f t="shared" si="31"/>
        <v>0.16666666666666666</v>
      </c>
      <c r="AG97" s="156">
        <f t="shared" si="32"/>
        <v>137.43116020737961</v>
      </c>
      <c r="AH97" s="157">
        <f t="shared" si="33"/>
        <v>0.37116020737960298</v>
      </c>
      <c r="AI97" s="156">
        <f t="shared" si="34"/>
        <v>0.74232041475920596</v>
      </c>
      <c r="AJ97" s="157">
        <f t="shared" si="35"/>
        <v>274.86232041475921</v>
      </c>
    </row>
    <row r="98" spans="1:36" ht="12.75">
      <c r="A98" s="102" t="s">
        <v>357</v>
      </c>
      <c r="B98" s="102" t="s">
        <v>358</v>
      </c>
      <c r="C98" s="81">
        <f>+VLOOKUP(A98,'[30]2019 UTC Reg svc pricing'!$O:$P,2,FALSE)</f>
        <v>323.58</v>
      </c>
      <c r="D98" s="81"/>
      <c r="E98" s="103">
        <f>IFERROR((VLOOKUP($A98,'[30]Regulated Pivot'!$A:$L,E$6,FALSE)),0)</f>
        <v>27722.83</v>
      </c>
      <c r="F98" s="103">
        <f>IFERROR((VLOOKUP($A98,'[30]Regulated Pivot'!$A:$L,F$6,FALSE)),0)</f>
        <v>27261.62</v>
      </c>
      <c r="G98" s="103">
        <f>IFERROR((VLOOKUP($A98,'[30]Regulated Pivot'!$A:$L,G$6,FALSE)),0)</f>
        <v>27504.3</v>
      </c>
      <c r="H98" s="103">
        <f>IFERROR((VLOOKUP($A98,'[30]Regulated Pivot'!$A:$L,H$6,FALSE)),0)</f>
        <v>28151.46</v>
      </c>
      <c r="I98" s="103">
        <f>IFERROR((VLOOKUP($A98,'[30]Regulated Pivot'!$A:$L,I$6,FALSE)),0)</f>
        <v>27585.200000000001</v>
      </c>
      <c r="J98" s="103">
        <f>IFERROR((VLOOKUP($A98,'[30]Regulated Pivot'!$A:$L,J$6,FALSE)),0)</f>
        <v>27099.829999999998</v>
      </c>
      <c r="K98" s="104">
        <f>IFERROR((VLOOKUP($A98,'[30]Regulated Pivot'!$A:$L,K$6,FALSE)),0)</f>
        <v>26695.360000000001</v>
      </c>
      <c r="L98" s="104">
        <f>IFERROR((VLOOKUP($A98,'[30]Regulated Pivot'!$A:$L,L$6,FALSE)),0)</f>
        <v>27989.670000000002</v>
      </c>
      <c r="M98" s="104">
        <f>IFERROR((VLOOKUP($A98,'[30]Regulated Pivot'!$A:$L,M$6,FALSE)),0)</f>
        <v>28151.46</v>
      </c>
      <c r="N98" s="104">
        <f>IFERROR((VLOOKUP($A98,'[30]Regulated Pivot'!$A:$L,N$6,FALSE)),0)</f>
        <v>28636.829999999998</v>
      </c>
      <c r="O98" s="104">
        <f>IFERROR((VLOOKUP($A98,'[30]Regulated Pivot'!$A:$M,O$6,FALSE)),0)</f>
        <v>28070.57</v>
      </c>
      <c r="P98" s="104">
        <f>IFERROR((VLOOKUP($A98,'[30]Regulated Pivot'!$A:$N,P$6,FALSE)),0)</f>
        <v>27504.3</v>
      </c>
      <c r="Q98" s="103">
        <f t="shared" si="23"/>
        <v>332373.43</v>
      </c>
      <c r="S98" s="105">
        <f t="shared" si="36"/>
        <v>85.675350763335203</v>
      </c>
      <c r="T98" s="105">
        <f t="shared" si="36"/>
        <v>84.250015452129304</v>
      </c>
      <c r="U98" s="105">
        <f t="shared" si="36"/>
        <v>85</v>
      </c>
      <c r="V98" s="105">
        <f t="shared" si="36"/>
        <v>87</v>
      </c>
      <c r="W98" s="105">
        <f t="shared" si="36"/>
        <v>85.250015452129304</v>
      </c>
      <c r="X98" s="105">
        <f t="shared" si="36"/>
        <v>83.750015452129304</v>
      </c>
      <c r="Y98" s="105">
        <f t="shared" si="36"/>
        <v>82.500030904258608</v>
      </c>
      <c r="Z98" s="105">
        <f t="shared" si="36"/>
        <v>86.500000000000014</v>
      </c>
      <c r="AA98" s="105">
        <f t="shared" si="36"/>
        <v>87</v>
      </c>
      <c r="AB98" s="105">
        <f t="shared" si="36"/>
        <v>88.5</v>
      </c>
      <c r="AC98" s="105">
        <f t="shared" si="36"/>
        <v>86.750015452129304</v>
      </c>
      <c r="AD98" s="105">
        <f t="shared" si="36"/>
        <v>85</v>
      </c>
      <c r="AE98" s="146">
        <f t="shared" si="31"/>
        <v>85.597953623009246</v>
      </c>
      <c r="AG98" s="156">
        <f t="shared" si="32"/>
        <v>324.45625871810807</v>
      </c>
      <c r="AH98" s="157">
        <f t="shared" si="33"/>
        <v>0.87625871810809031</v>
      </c>
      <c r="AI98" s="156">
        <f t="shared" si="34"/>
        <v>900.07143737248623</v>
      </c>
      <c r="AJ98" s="157">
        <f t="shared" si="35"/>
        <v>333273.50143737247</v>
      </c>
    </row>
    <row r="99" spans="1:36" ht="12.75">
      <c r="A99" s="102" t="s">
        <v>359</v>
      </c>
      <c r="B99" s="102" t="s">
        <v>360</v>
      </c>
      <c r="C99" s="81">
        <f>+VLOOKUP(A99,'[30]2019 UTC Reg svc pricing'!$O:$P,2,FALSE)</f>
        <v>647.16</v>
      </c>
      <c r="D99" s="81"/>
      <c r="E99" s="103">
        <f>IFERROR((VLOOKUP($A99,'[30]Regulated Pivot'!$A:$L,E$6,FALSE)),0)</f>
        <v>15864.509999999998</v>
      </c>
      <c r="F99" s="103">
        <f>IFERROR((VLOOKUP($A99,'[30]Regulated Pivot'!$A:$L,F$6,FALSE)),0)</f>
        <v>16179</v>
      </c>
      <c r="G99" s="103">
        <f>IFERROR((VLOOKUP($A99,'[30]Regulated Pivot'!$A:$L,G$6,FALSE)),0)</f>
        <v>16179</v>
      </c>
      <c r="H99" s="103">
        <f>IFERROR((VLOOKUP($A99,'[30]Regulated Pivot'!$A:$L,H$6,FALSE)),0)</f>
        <v>16179</v>
      </c>
      <c r="I99" s="103">
        <f>IFERROR((VLOOKUP($A99,'[30]Regulated Pivot'!$A:$L,I$6,FALSE)),0)</f>
        <v>16179</v>
      </c>
      <c r="J99" s="103">
        <f>IFERROR((VLOOKUP($A99,'[30]Regulated Pivot'!$A:$L,J$6,FALSE)),0)</f>
        <v>16179</v>
      </c>
      <c r="K99" s="104">
        <f>IFERROR((VLOOKUP($A99,'[30]Regulated Pivot'!$A:$L,K$6,FALSE)),0)</f>
        <v>16179</v>
      </c>
      <c r="L99" s="104">
        <f>IFERROR((VLOOKUP($A99,'[30]Regulated Pivot'!$A:$L,L$6,FALSE)),0)</f>
        <v>16421.689999999999</v>
      </c>
      <c r="M99" s="104">
        <f>IFERROR((VLOOKUP($A99,'[30]Regulated Pivot'!$A:$L,M$6,FALSE)),0)</f>
        <v>16502.579999999998</v>
      </c>
      <c r="N99" s="104">
        <f>IFERROR((VLOOKUP($A99,'[30]Regulated Pivot'!$A:$L,N$6,FALSE)),0)</f>
        <v>16421.68</v>
      </c>
      <c r="O99" s="104">
        <f>IFERROR((VLOOKUP($A99,'[30]Regulated Pivot'!$A:$M,O$6,FALSE)),0)</f>
        <v>16987.95</v>
      </c>
      <c r="P99" s="104">
        <f>IFERROR((VLOOKUP($A99,'[30]Regulated Pivot'!$A:$N,P$6,FALSE)),0)</f>
        <v>18120.48</v>
      </c>
      <c r="Q99" s="103">
        <f t="shared" si="23"/>
        <v>197392.89</v>
      </c>
      <c r="S99" s="105">
        <f t="shared" si="36"/>
        <v>24.514045985536807</v>
      </c>
      <c r="T99" s="105">
        <f t="shared" si="36"/>
        <v>25</v>
      </c>
      <c r="U99" s="105">
        <f t="shared" si="36"/>
        <v>25</v>
      </c>
      <c r="V99" s="105">
        <f t="shared" si="36"/>
        <v>25</v>
      </c>
      <c r="W99" s="105">
        <f t="shared" si="36"/>
        <v>25</v>
      </c>
      <c r="X99" s="105">
        <f t="shared" si="36"/>
        <v>25</v>
      </c>
      <c r="Y99" s="105">
        <f t="shared" si="36"/>
        <v>25</v>
      </c>
      <c r="Z99" s="105">
        <f t="shared" si="36"/>
        <v>25.375007726064652</v>
      </c>
      <c r="AA99" s="105">
        <f t="shared" si="36"/>
        <v>25.5</v>
      </c>
      <c r="AB99" s="105">
        <f t="shared" si="36"/>
        <v>25.374992273935352</v>
      </c>
      <c r="AC99" s="105">
        <f t="shared" si="36"/>
        <v>26.250000000000004</v>
      </c>
      <c r="AD99" s="105">
        <f t="shared" si="36"/>
        <v>28</v>
      </c>
      <c r="AE99" s="146">
        <f t="shared" si="31"/>
        <v>25.417837165461407</v>
      </c>
      <c r="AG99" s="156">
        <f t="shared" si="32"/>
        <v>648.91251743621615</v>
      </c>
      <c r="AH99" s="157">
        <f t="shared" si="33"/>
        <v>1.7525174362161806</v>
      </c>
      <c r="AI99" s="156">
        <f t="shared" si="34"/>
        <v>534.54243388049724</v>
      </c>
      <c r="AJ99" s="157">
        <f t="shared" si="35"/>
        <v>197927.43243388052</v>
      </c>
    </row>
    <row r="100" spans="1:36" ht="12.75">
      <c r="A100" s="102" t="s">
        <v>361</v>
      </c>
      <c r="B100" s="102" t="s">
        <v>362</v>
      </c>
      <c r="C100" s="81">
        <f>+VLOOKUP(A100,'[30]2019 UTC Reg svc pricing'!$O:$P,2,FALSE)</f>
        <v>970.74</v>
      </c>
      <c r="D100" s="81"/>
      <c r="E100" s="103">
        <f>IFERROR((VLOOKUP($A100,'[30]Regulated Pivot'!$A:$L,E$6,FALSE)),0)</f>
        <v>7604.1399999999994</v>
      </c>
      <c r="F100" s="103">
        <f>IFERROR((VLOOKUP($A100,'[30]Regulated Pivot'!$A:$L,F$6,FALSE)),0)</f>
        <v>7604.13</v>
      </c>
      <c r="G100" s="103">
        <f>IFERROR((VLOOKUP($A100,'[30]Regulated Pivot'!$A:$L,G$6,FALSE)),0)</f>
        <v>7037.87</v>
      </c>
      <c r="H100" s="103">
        <f>IFERROR((VLOOKUP($A100,'[30]Regulated Pivot'!$A:$L,H$6,FALSE)),0)</f>
        <v>6795.18</v>
      </c>
      <c r="I100" s="103">
        <f>IFERROR((VLOOKUP($A100,'[30]Regulated Pivot'!$A:$L,I$6,FALSE)),0)</f>
        <v>6795.18</v>
      </c>
      <c r="J100" s="103">
        <f>IFERROR((VLOOKUP($A100,'[30]Regulated Pivot'!$A:$L,J$6,FALSE)),0)</f>
        <v>6795.18</v>
      </c>
      <c r="K100" s="104">
        <f>IFERROR((VLOOKUP($A100,'[30]Regulated Pivot'!$A:$L,K$6,FALSE)),0)</f>
        <v>5824.44</v>
      </c>
      <c r="L100" s="104">
        <f>IFERROR((VLOOKUP($A100,'[30]Regulated Pivot'!$A:$L,L$6,FALSE)),0)</f>
        <v>5824.44</v>
      </c>
      <c r="M100" s="104">
        <f>IFERROR((VLOOKUP($A100,'[30]Regulated Pivot'!$A:$L,M$6,FALSE)),0)</f>
        <v>5824.44</v>
      </c>
      <c r="N100" s="104">
        <f>IFERROR((VLOOKUP($A100,'[30]Regulated Pivot'!$A:$L,N$6,FALSE)),0)</f>
        <v>5824.44</v>
      </c>
      <c r="O100" s="104">
        <f>IFERROR((VLOOKUP($A100,'[30]Regulated Pivot'!$A:$M,O$6,FALSE)),0)</f>
        <v>5824.44</v>
      </c>
      <c r="P100" s="104">
        <f>IFERROR((VLOOKUP($A100,'[30]Regulated Pivot'!$A:$N,P$6,FALSE)),0)</f>
        <v>5824.44</v>
      </c>
      <c r="Q100" s="103">
        <f t="shared" si="23"/>
        <v>77578.320000000007</v>
      </c>
      <c r="S100" s="105">
        <f t="shared" si="36"/>
        <v>7.8333436347528682</v>
      </c>
      <c r="T100" s="105">
        <f t="shared" si="36"/>
        <v>7.833333333333333</v>
      </c>
      <c r="U100" s="105">
        <f t="shared" si="36"/>
        <v>7.250005150709768</v>
      </c>
      <c r="V100" s="105">
        <f t="shared" si="36"/>
        <v>7</v>
      </c>
      <c r="W100" s="105">
        <f t="shared" si="36"/>
        <v>7</v>
      </c>
      <c r="X100" s="105">
        <f t="shared" si="36"/>
        <v>7</v>
      </c>
      <c r="Y100" s="105">
        <f t="shared" si="36"/>
        <v>5.9999999999999991</v>
      </c>
      <c r="Z100" s="105">
        <f t="shared" si="36"/>
        <v>5.9999999999999991</v>
      </c>
      <c r="AA100" s="105">
        <f t="shared" si="36"/>
        <v>5.9999999999999991</v>
      </c>
      <c r="AB100" s="105">
        <f t="shared" si="36"/>
        <v>5.9999999999999991</v>
      </c>
      <c r="AC100" s="105">
        <f t="shared" si="36"/>
        <v>5.9999999999999991</v>
      </c>
      <c r="AD100" s="105">
        <f t="shared" si="36"/>
        <v>5.9999999999999991</v>
      </c>
      <c r="AE100" s="146">
        <f t="shared" si="31"/>
        <v>6.6597235098996634</v>
      </c>
      <c r="AG100" s="156">
        <f t="shared" si="32"/>
        <v>973.36877615432434</v>
      </c>
      <c r="AH100" s="157">
        <f t="shared" si="33"/>
        <v>2.6287761543243278</v>
      </c>
      <c r="AI100" s="156">
        <f t="shared" si="34"/>
        <v>210.08306828660824</v>
      </c>
      <c r="AJ100" s="157">
        <f t="shared" si="35"/>
        <v>77788.403068286614</v>
      </c>
    </row>
    <row r="101" spans="1:36" ht="12.75">
      <c r="A101" s="102" t="s">
        <v>363</v>
      </c>
      <c r="B101" s="102" t="s">
        <v>364</v>
      </c>
      <c r="C101" s="81">
        <f>+VLOOKUP(A101,'[30]2019 UTC Reg svc pricing'!$O:$P,2,FALSE)</f>
        <v>1294.32</v>
      </c>
      <c r="D101" s="81"/>
      <c r="E101" s="103">
        <f>IFERROR((VLOOKUP($A101,'[30]Regulated Pivot'!$A:$L,E$6,FALSE)),0)</f>
        <v>1294.32</v>
      </c>
      <c r="F101" s="103">
        <f>IFERROR((VLOOKUP($A101,'[30]Regulated Pivot'!$A:$L,F$6,FALSE)),0)</f>
        <v>1294.32</v>
      </c>
      <c r="G101" s="103">
        <f>IFERROR((VLOOKUP($A101,'[30]Regulated Pivot'!$A:$L,G$6,FALSE)),0)</f>
        <v>1294.32</v>
      </c>
      <c r="H101" s="103">
        <f>IFERROR((VLOOKUP($A101,'[30]Regulated Pivot'!$A:$L,H$6,FALSE)),0)</f>
        <v>1294.32</v>
      </c>
      <c r="I101" s="103">
        <f>IFERROR((VLOOKUP($A101,'[30]Regulated Pivot'!$A:$L,I$6,FALSE)),0)</f>
        <v>1294.32</v>
      </c>
      <c r="J101" s="103">
        <f>IFERROR((VLOOKUP($A101,'[30]Regulated Pivot'!$A:$L,J$6,FALSE)),0)</f>
        <v>1294.32</v>
      </c>
      <c r="K101" s="104">
        <f>IFERROR((VLOOKUP($A101,'[30]Regulated Pivot'!$A:$L,K$6,FALSE)),0)</f>
        <v>1294.32</v>
      </c>
      <c r="L101" s="104">
        <f>IFERROR((VLOOKUP($A101,'[30]Regulated Pivot'!$A:$L,L$6,FALSE)),0)</f>
        <v>1294.32</v>
      </c>
      <c r="M101" s="104">
        <f>IFERROR((VLOOKUP($A101,'[30]Regulated Pivot'!$A:$L,M$6,FALSE)),0)</f>
        <v>1294.32</v>
      </c>
      <c r="N101" s="104">
        <f>IFERROR((VLOOKUP($A101,'[30]Regulated Pivot'!$A:$L,N$6,FALSE)),0)</f>
        <v>1294.32</v>
      </c>
      <c r="O101" s="104">
        <f>IFERROR((VLOOKUP($A101,'[30]Regulated Pivot'!$A:$M,O$6,FALSE)),0)</f>
        <v>1294.32</v>
      </c>
      <c r="P101" s="104">
        <f>IFERROR((VLOOKUP($A101,'[30]Regulated Pivot'!$A:$N,P$6,FALSE)),0)</f>
        <v>1294.32</v>
      </c>
      <c r="Q101" s="103">
        <f t="shared" si="23"/>
        <v>15531.839999999998</v>
      </c>
      <c r="S101" s="105">
        <f t="shared" si="36"/>
        <v>1</v>
      </c>
      <c r="T101" s="105">
        <f t="shared" si="36"/>
        <v>1</v>
      </c>
      <c r="U101" s="105">
        <f t="shared" si="36"/>
        <v>1</v>
      </c>
      <c r="V101" s="105">
        <f t="shared" si="36"/>
        <v>1</v>
      </c>
      <c r="W101" s="105">
        <f t="shared" si="36"/>
        <v>1</v>
      </c>
      <c r="X101" s="105">
        <f t="shared" si="36"/>
        <v>1</v>
      </c>
      <c r="Y101" s="105">
        <f t="shared" si="36"/>
        <v>1</v>
      </c>
      <c r="Z101" s="105">
        <f t="shared" si="36"/>
        <v>1</v>
      </c>
      <c r="AA101" s="105">
        <f t="shared" si="36"/>
        <v>1</v>
      </c>
      <c r="AB101" s="105">
        <f t="shared" si="36"/>
        <v>1</v>
      </c>
      <c r="AC101" s="105">
        <f t="shared" si="36"/>
        <v>1</v>
      </c>
      <c r="AD101" s="105">
        <f t="shared" si="36"/>
        <v>1</v>
      </c>
      <c r="AE101" s="146">
        <f t="shared" si="31"/>
        <v>1</v>
      </c>
      <c r="AG101" s="156">
        <f t="shared" si="32"/>
        <v>1297.8250348724323</v>
      </c>
      <c r="AH101" s="157">
        <f t="shared" si="33"/>
        <v>3.5050348724323612</v>
      </c>
      <c r="AI101" s="156">
        <f t="shared" si="34"/>
        <v>42.060418469188335</v>
      </c>
      <c r="AJ101" s="157">
        <f t="shared" si="35"/>
        <v>15573.900418469188</v>
      </c>
    </row>
    <row r="102" spans="1:36" ht="12.75">
      <c r="A102" s="102" t="s">
        <v>365</v>
      </c>
      <c r="B102" s="102" t="s">
        <v>366</v>
      </c>
      <c r="C102" s="81">
        <f>+VLOOKUP(A102,'[30]2019 UTC Reg svc pricing'!$O:$P,2,FALSE)</f>
        <v>1617.9</v>
      </c>
      <c r="D102" s="81"/>
      <c r="E102" s="103">
        <f>IFERROR((VLOOKUP($A102,'[30]Regulated Pivot'!$A:$L,E$6,FALSE)),0)</f>
        <v>0</v>
      </c>
      <c r="F102" s="103">
        <f>IFERROR((VLOOKUP($A102,'[30]Regulated Pivot'!$A:$L,F$6,FALSE)),0)</f>
        <v>0</v>
      </c>
      <c r="G102" s="103">
        <f>IFERROR((VLOOKUP($A102,'[30]Regulated Pivot'!$A:$L,G$6,FALSE)),0)</f>
        <v>0</v>
      </c>
      <c r="H102" s="103">
        <f>IFERROR((VLOOKUP($A102,'[30]Regulated Pivot'!$A:$L,H$6,FALSE)),0)</f>
        <v>0</v>
      </c>
      <c r="I102" s="103">
        <f>IFERROR((VLOOKUP($A102,'[30]Regulated Pivot'!$A:$L,I$6,FALSE)),0)</f>
        <v>0</v>
      </c>
      <c r="J102" s="103">
        <f>IFERROR((VLOOKUP($A102,'[30]Regulated Pivot'!$A:$L,J$6,FALSE)),0)</f>
        <v>0</v>
      </c>
      <c r="K102" s="104">
        <f>IFERROR((VLOOKUP($A102,'[30]Regulated Pivot'!$A:$L,K$6,FALSE)),0)</f>
        <v>0</v>
      </c>
      <c r="L102" s="104">
        <f>IFERROR((VLOOKUP($A102,'[30]Regulated Pivot'!$A:$L,L$6,FALSE)),0)</f>
        <v>0</v>
      </c>
      <c r="M102" s="104">
        <f>IFERROR((VLOOKUP($A102,'[30]Regulated Pivot'!$A:$L,M$6,FALSE)),0)</f>
        <v>0</v>
      </c>
      <c r="N102" s="104">
        <f>IFERROR((VLOOKUP($A102,'[30]Regulated Pivot'!$A:$L,N$6,FALSE)),0)</f>
        <v>0</v>
      </c>
      <c r="O102" s="104">
        <f>IFERROR((VLOOKUP($A102,'[30]Regulated Pivot'!$A:$M,O$6,FALSE)),0)</f>
        <v>0</v>
      </c>
      <c r="P102" s="104">
        <f>IFERROR((VLOOKUP($A102,'[30]Regulated Pivot'!$A:$N,P$6,FALSE)),0)</f>
        <v>0</v>
      </c>
      <c r="Q102" s="103">
        <f t="shared" si="23"/>
        <v>0</v>
      </c>
      <c r="S102" s="105">
        <f t="shared" si="36"/>
        <v>0</v>
      </c>
      <c r="T102" s="105">
        <f t="shared" si="36"/>
        <v>0</v>
      </c>
      <c r="U102" s="105">
        <f t="shared" si="36"/>
        <v>0</v>
      </c>
      <c r="V102" s="105">
        <f t="shared" si="36"/>
        <v>0</v>
      </c>
      <c r="W102" s="105">
        <f t="shared" si="36"/>
        <v>0</v>
      </c>
      <c r="X102" s="105">
        <f t="shared" si="36"/>
        <v>0</v>
      </c>
      <c r="Y102" s="105">
        <f t="shared" si="36"/>
        <v>0</v>
      </c>
      <c r="Z102" s="105">
        <f t="shared" si="36"/>
        <v>0</v>
      </c>
      <c r="AA102" s="105">
        <f t="shared" si="36"/>
        <v>0</v>
      </c>
      <c r="AB102" s="105">
        <f t="shared" si="36"/>
        <v>0</v>
      </c>
      <c r="AC102" s="105">
        <f t="shared" si="36"/>
        <v>0</v>
      </c>
      <c r="AD102" s="105">
        <f t="shared" si="36"/>
        <v>0</v>
      </c>
      <c r="AE102" s="146">
        <f t="shared" si="31"/>
        <v>0</v>
      </c>
      <c r="AG102" s="156">
        <f t="shared" si="32"/>
        <v>1622.2812935905406</v>
      </c>
      <c r="AH102" s="157">
        <f t="shared" si="33"/>
        <v>4.3812935905405084</v>
      </c>
      <c r="AI102" s="156">
        <f t="shared" si="34"/>
        <v>0</v>
      </c>
      <c r="AJ102" s="157">
        <f t="shared" si="35"/>
        <v>0</v>
      </c>
    </row>
    <row r="103" spans="1:36" ht="12.75">
      <c r="A103" s="102" t="s">
        <v>367</v>
      </c>
      <c r="B103" s="102" t="s">
        <v>368</v>
      </c>
      <c r="C103" s="81">
        <f>+VLOOKUP(A103,'[30]2019 UTC Reg svc pricing'!$O:$P,2,FALSE)</f>
        <v>162.16</v>
      </c>
      <c r="D103" s="81"/>
      <c r="E103" s="103">
        <f>IFERROR((VLOOKUP($A103,'[30]Regulated Pivot'!$A:$L,E$6,FALSE)),0)</f>
        <v>2997.75</v>
      </c>
      <c r="F103" s="103">
        <f>IFERROR((VLOOKUP($A103,'[30]Regulated Pivot'!$A:$L,F$6,FALSE)),0)</f>
        <v>3081.04</v>
      </c>
      <c r="G103" s="103">
        <f>IFERROR((VLOOKUP($A103,'[30]Regulated Pivot'!$A:$L,G$6,FALSE)),0)</f>
        <v>3081.04</v>
      </c>
      <c r="H103" s="103">
        <f>IFERROR((VLOOKUP($A103,'[30]Regulated Pivot'!$A:$L,H$6,FALSE)),0)</f>
        <v>2837.8</v>
      </c>
      <c r="I103" s="103">
        <f>IFERROR((VLOOKUP($A103,'[30]Regulated Pivot'!$A:$L,I$6,FALSE)),0)</f>
        <v>2675.6400000000003</v>
      </c>
      <c r="J103" s="103">
        <f>IFERROR((VLOOKUP($A103,'[30]Regulated Pivot'!$A:$L,J$6,FALSE)),0)</f>
        <v>2837.8</v>
      </c>
      <c r="K103" s="104">
        <f>IFERROR((VLOOKUP($A103,'[30]Regulated Pivot'!$A:$L,K$6,FALSE)),0)</f>
        <v>2837.8</v>
      </c>
      <c r="L103" s="104">
        <f>IFERROR((VLOOKUP($A103,'[30]Regulated Pivot'!$A:$L,L$6,FALSE)),0)</f>
        <v>2756.7200000000003</v>
      </c>
      <c r="M103" s="104">
        <f>IFERROR((VLOOKUP($A103,'[30]Regulated Pivot'!$A:$L,M$6,FALSE)),0)</f>
        <v>2756.7200000000003</v>
      </c>
      <c r="N103" s="104">
        <f>IFERROR((VLOOKUP($A103,'[30]Regulated Pivot'!$A:$L,N$6,FALSE)),0)</f>
        <v>2594.56</v>
      </c>
      <c r="O103" s="104">
        <f>IFERROR((VLOOKUP($A103,'[30]Regulated Pivot'!$A:$M,O$6,FALSE)),0)</f>
        <v>2756.7200000000003</v>
      </c>
      <c r="P103" s="104">
        <f>IFERROR((VLOOKUP($A103,'[30]Regulated Pivot'!$A:$N,P$6,FALSE)),0)</f>
        <v>2918.88</v>
      </c>
      <c r="Q103" s="103">
        <f t="shared" si="23"/>
        <v>34132.47</v>
      </c>
      <c r="S103" s="105">
        <f t="shared" si="36"/>
        <v>18.486371484953132</v>
      </c>
      <c r="T103" s="105">
        <f t="shared" si="36"/>
        <v>19</v>
      </c>
      <c r="U103" s="105">
        <f t="shared" si="36"/>
        <v>19</v>
      </c>
      <c r="V103" s="105">
        <f t="shared" si="36"/>
        <v>17.5</v>
      </c>
      <c r="W103" s="105">
        <f t="shared" si="36"/>
        <v>16.500000000000004</v>
      </c>
      <c r="X103" s="105">
        <f t="shared" si="36"/>
        <v>17.5</v>
      </c>
      <c r="Y103" s="105">
        <f t="shared" si="36"/>
        <v>17.5</v>
      </c>
      <c r="Z103" s="105">
        <f t="shared" si="36"/>
        <v>17.000000000000004</v>
      </c>
      <c r="AA103" s="105">
        <f t="shared" si="36"/>
        <v>17.000000000000004</v>
      </c>
      <c r="AB103" s="105">
        <f t="shared" si="36"/>
        <v>16</v>
      </c>
      <c r="AC103" s="105">
        <f t="shared" si="36"/>
        <v>17.000000000000004</v>
      </c>
      <c r="AD103" s="105">
        <f t="shared" si="36"/>
        <v>18</v>
      </c>
      <c r="AE103" s="146">
        <f t="shared" si="31"/>
        <v>17.540530957079429</v>
      </c>
      <c r="AG103" s="156">
        <f t="shared" si="32"/>
        <v>162.59913132371719</v>
      </c>
      <c r="AH103" s="157">
        <f t="shared" si="33"/>
        <v>0.43913132371719144</v>
      </c>
      <c r="AI103" s="156">
        <f t="shared" si="34"/>
        <v>92.431158934615979</v>
      </c>
      <c r="AJ103" s="157">
        <f t="shared" si="35"/>
        <v>34224.901158934619</v>
      </c>
    </row>
    <row r="104" spans="1:36" ht="12.75">
      <c r="A104" s="102" t="s">
        <v>369</v>
      </c>
      <c r="B104" s="102" t="s">
        <v>370</v>
      </c>
      <c r="C104" s="81">
        <f>+VLOOKUP(A104,'[30]2019 UTC Reg svc pricing'!$O:$P,2,FALSE)</f>
        <v>422.22000000000008</v>
      </c>
      <c r="D104" s="81"/>
      <c r="E104" s="103">
        <f>IFERROR((VLOOKUP($A104,'[30]Regulated Pivot'!$A:$L,E$6,FALSE)),0)</f>
        <v>20794.340000000004</v>
      </c>
      <c r="F104" s="103">
        <f>IFERROR((VLOOKUP($A104,'[30]Regulated Pivot'!$A:$L,F$6,FALSE)),0)</f>
        <v>21849.899999999998</v>
      </c>
      <c r="G104" s="103">
        <f>IFERROR((VLOOKUP($A104,'[30]Regulated Pivot'!$A:$L,G$6,FALSE)),0)</f>
        <v>21955.439999999999</v>
      </c>
      <c r="H104" s="103">
        <f>IFERROR((VLOOKUP($A104,'[30]Regulated Pivot'!$A:$L,H$6,FALSE)),0)</f>
        <v>22377.66</v>
      </c>
      <c r="I104" s="103">
        <f>IFERROR((VLOOKUP($A104,'[30]Regulated Pivot'!$A:$L,I$6,FALSE)),0)</f>
        <v>22799.88</v>
      </c>
      <c r="J104" s="103">
        <f>IFERROR((VLOOKUP($A104,'[30]Regulated Pivot'!$A:$L,J$6,FALSE)),0)</f>
        <v>22694.33</v>
      </c>
      <c r="K104" s="104">
        <f>IFERROR((VLOOKUP($A104,'[30]Regulated Pivot'!$A:$L,K$6,FALSE)),0)</f>
        <v>24699.880000000005</v>
      </c>
      <c r="L104" s="104">
        <f>IFERROR((VLOOKUP($A104,'[30]Regulated Pivot'!$A:$L,L$6,FALSE)),0)</f>
        <v>23222.11</v>
      </c>
      <c r="M104" s="104">
        <f>IFERROR((VLOOKUP($A104,'[30]Regulated Pivot'!$A:$L,M$6,FALSE)),0)</f>
        <v>23222.110000000004</v>
      </c>
      <c r="N104" s="104">
        <f>IFERROR((VLOOKUP($A104,'[30]Regulated Pivot'!$A:$L,N$6,FALSE)),0)</f>
        <v>23222.100000000002</v>
      </c>
      <c r="O104" s="104">
        <f>IFERROR((VLOOKUP($A104,'[30]Regulated Pivot'!$A:$M,O$6,FALSE)),0)</f>
        <v>22588.780000000002</v>
      </c>
      <c r="P104" s="104">
        <f>IFERROR((VLOOKUP($A104,'[30]Regulated Pivot'!$A:$N,P$6,FALSE)),0)</f>
        <v>22166.55</v>
      </c>
      <c r="Q104" s="103">
        <f t="shared" si="23"/>
        <v>271593.08000000007</v>
      </c>
      <c r="S104" s="105">
        <f t="shared" si="36"/>
        <v>49.250011842167588</v>
      </c>
      <c r="T104" s="105">
        <f t="shared" si="36"/>
        <v>51.750035526502757</v>
      </c>
      <c r="U104" s="105">
        <f t="shared" si="36"/>
        <v>51.999999999999986</v>
      </c>
      <c r="V104" s="105">
        <f t="shared" si="36"/>
        <v>52.999999999999986</v>
      </c>
      <c r="W104" s="105">
        <f t="shared" si="36"/>
        <v>53.999999999999993</v>
      </c>
      <c r="X104" s="105">
        <f t="shared" si="36"/>
        <v>53.750011842167581</v>
      </c>
      <c r="Y104" s="105">
        <f t="shared" si="36"/>
        <v>58.500023684335183</v>
      </c>
      <c r="Z104" s="105">
        <f t="shared" si="36"/>
        <v>55.000023684335169</v>
      </c>
      <c r="AA104" s="105">
        <f t="shared" si="36"/>
        <v>55.000023684335183</v>
      </c>
      <c r="AB104" s="105">
        <f t="shared" si="36"/>
        <v>54.999999999999993</v>
      </c>
      <c r="AC104" s="105">
        <f t="shared" si="36"/>
        <v>53.500023684335176</v>
      </c>
      <c r="AD104" s="105">
        <f t="shared" si="36"/>
        <v>52.499999999999986</v>
      </c>
      <c r="AE104" s="146">
        <f t="shared" si="31"/>
        <v>53.604179495681542</v>
      </c>
      <c r="AG104" s="156">
        <f t="shared" si="32"/>
        <v>423.36337708127706</v>
      </c>
      <c r="AH104" s="157">
        <f t="shared" si="33"/>
        <v>1.1433770812769808</v>
      </c>
      <c r="AI104" s="156">
        <f t="shared" si="34"/>
        <v>735.47748355223689</v>
      </c>
      <c r="AJ104" s="157">
        <f t="shared" si="35"/>
        <v>272328.55748355231</v>
      </c>
    </row>
    <row r="105" spans="1:36" ht="12.75">
      <c r="A105" s="102" t="s">
        <v>371</v>
      </c>
      <c r="B105" s="102" t="s">
        <v>372</v>
      </c>
      <c r="C105" s="81">
        <f>+VLOOKUP(A105,'[30]2019 UTC Reg svc pricing'!$O:$P,2,FALSE)</f>
        <v>844.44000000000017</v>
      </c>
      <c r="D105" s="81"/>
      <c r="E105" s="103">
        <f>IFERROR((VLOOKUP($A105,'[30]Regulated Pivot'!$A:$L,E$6,FALSE)),0)</f>
        <v>11294.390000000001</v>
      </c>
      <c r="F105" s="103">
        <f>IFERROR((VLOOKUP($A105,'[30]Regulated Pivot'!$A:$L,F$6,FALSE)),0)</f>
        <v>11716.61</v>
      </c>
      <c r="G105" s="103">
        <f>IFERROR((VLOOKUP($A105,'[30]Regulated Pivot'!$A:$L,G$6,FALSE)),0)</f>
        <v>12033.27</v>
      </c>
      <c r="H105" s="103">
        <f>IFERROR((VLOOKUP($A105,'[30]Regulated Pivot'!$A:$L,H$6,FALSE)),0)</f>
        <v>12244.38</v>
      </c>
      <c r="I105" s="103">
        <f>IFERROR((VLOOKUP($A105,'[30]Regulated Pivot'!$A:$L,I$6,FALSE)),0)</f>
        <v>12666.599999999999</v>
      </c>
      <c r="J105" s="103">
        <f>IFERROR((VLOOKUP($A105,'[30]Regulated Pivot'!$A:$L,J$6,FALSE)),0)</f>
        <v>13511.04</v>
      </c>
      <c r="K105" s="104">
        <f>IFERROR((VLOOKUP($A105,'[30]Regulated Pivot'!$A:$L,K$6,FALSE)),0)</f>
        <v>9499.9500000000007</v>
      </c>
      <c r="L105" s="104">
        <f>IFERROR((VLOOKUP($A105,'[30]Regulated Pivot'!$A:$L,L$6,FALSE)),0)</f>
        <v>12455.490000000002</v>
      </c>
      <c r="M105" s="104">
        <f>IFERROR((VLOOKUP($A105,'[30]Regulated Pivot'!$A:$L,M$6,FALSE)),0)</f>
        <v>13088.82</v>
      </c>
      <c r="N105" s="104">
        <f>IFERROR((VLOOKUP($A105,'[30]Regulated Pivot'!$A:$L,N$6,FALSE)),0)</f>
        <v>14355.48</v>
      </c>
      <c r="O105" s="104">
        <f>IFERROR((VLOOKUP($A105,'[30]Regulated Pivot'!$A:$M,O$6,FALSE)),0)</f>
        <v>15094.37</v>
      </c>
      <c r="P105" s="104">
        <f>IFERROR((VLOOKUP($A105,'[30]Regulated Pivot'!$A:$N,P$6,FALSE)),0)</f>
        <v>15199.920000000002</v>
      </c>
      <c r="Q105" s="103">
        <f t="shared" si="23"/>
        <v>153160.32000000004</v>
      </c>
      <c r="S105" s="105">
        <f t="shared" si="36"/>
        <v>13.375005921083794</v>
      </c>
      <c r="T105" s="105">
        <f t="shared" si="36"/>
        <v>13.875005921083794</v>
      </c>
      <c r="U105" s="105">
        <f t="shared" si="36"/>
        <v>14.249999999999998</v>
      </c>
      <c r="V105" s="105">
        <f t="shared" si="36"/>
        <v>14.499999999999996</v>
      </c>
      <c r="W105" s="105">
        <f t="shared" si="36"/>
        <v>14.999999999999995</v>
      </c>
      <c r="X105" s="105">
        <f t="shared" si="36"/>
        <v>15.999999999999998</v>
      </c>
      <c r="Y105" s="105">
        <f t="shared" si="36"/>
        <v>11.249999999999998</v>
      </c>
      <c r="Z105" s="105">
        <f t="shared" si="36"/>
        <v>14.749999999999998</v>
      </c>
      <c r="AA105" s="105">
        <f t="shared" si="36"/>
        <v>15.499999999999996</v>
      </c>
      <c r="AB105" s="105">
        <f t="shared" si="36"/>
        <v>16.999999999999996</v>
      </c>
      <c r="AC105" s="105">
        <f t="shared" si="36"/>
        <v>17.875005921083794</v>
      </c>
      <c r="AD105" s="105">
        <f t="shared" si="36"/>
        <v>18</v>
      </c>
      <c r="AE105" s="146">
        <f t="shared" si="31"/>
        <v>15.11458481360428</v>
      </c>
      <c r="AG105" s="156">
        <f t="shared" si="32"/>
        <v>846.72675416255413</v>
      </c>
      <c r="AH105" s="157">
        <f t="shared" si="33"/>
        <v>2.2867541625539616</v>
      </c>
      <c r="AI105" s="156">
        <f t="shared" si="34"/>
        <v>414.76007685341381</v>
      </c>
      <c r="AJ105" s="157">
        <f t="shared" si="35"/>
        <v>153575.08007685345</v>
      </c>
    </row>
    <row r="106" spans="1:36" ht="12.75">
      <c r="A106" s="102" t="s">
        <v>373</v>
      </c>
      <c r="B106" s="102" t="s">
        <v>374</v>
      </c>
      <c r="C106" s="81">
        <f>+VLOOKUP(A106,'[30]2019 UTC Reg svc pricing'!$O:$P,2,FALSE)</f>
        <v>1266.6500000000001</v>
      </c>
      <c r="D106" s="81"/>
      <c r="E106" s="103">
        <f>IFERROR((VLOOKUP($A106,'[30]Regulated Pivot'!$A:$L,E$6,FALSE)),0)</f>
        <v>7494.35</v>
      </c>
      <c r="F106" s="103">
        <f>IFERROR((VLOOKUP($A106,'[30]Regulated Pivot'!$A:$L,F$6,FALSE)),0)</f>
        <v>7599.9000000000005</v>
      </c>
      <c r="G106" s="103">
        <f>IFERROR((VLOOKUP($A106,'[30]Regulated Pivot'!$A:$L,G$6,FALSE)),0)</f>
        <v>8549.89</v>
      </c>
      <c r="H106" s="103">
        <f>IFERROR((VLOOKUP($A106,'[30]Regulated Pivot'!$A:$L,H$6,FALSE)),0)</f>
        <v>8866.5499999999993</v>
      </c>
      <c r="I106" s="103">
        <f>IFERROR((VLOOKUP($A106,'[30]Regulated Pivot'!$A:$L,I$6,FALSE)),0)</f>
        <v>8866.5499999999993</v>
      </c>
      <c r="J106" s="103">
        <f>IFERROR((VLOOKUP($A106,'[30]Regulated Pivot'!$A:$L,J$6,FALSE)),0)</f>
        <v>8866.5499999999993</v>
      </c>
      <c r="K106" s="104">
        <f>IFERROR((VLOOKUP($A106,'[30]Regulated Pivot'!$A:$L,K$6,FALSE)),0)</f>
        <v>8866.5499999999993</v>
      </c>
      <c r="L106" s="104">
        <f>IFERROR((VLOOKUP($A106,'[30]Regulated Pivot'!$A:$L,L$6,FALSE)),0)</f>
        <v>8866.5499999999993</v>
      </c>
      <c r="M106" s="104">
        <f>IFERROR((VLOOKUP($A106,'[30]Regulated Pivot'!$A:$L,M$6,FALSE)),0)</f>
        <v>8866.5499999999993</v>
      </c>
      <c r="N106" s="104">
        <f>IFERROR((VLOOKUP($A106,'[30]Regulated Pivot'!$A:$L,N$6,FALSE)),0)</f>
        <v>8866.5499999999993</v>
      </c>
      <c r="O106" s="104">
        <f>IFERROR((VLOOKUP($A106,'[30]Regulated Pivot'!$A:$M,O$6,FALSE)),0)</f>
        <v>8549.89</v>
      </c>
      <c r="P106" s="104">
        <f>IFERROR((VLOOKUP($A106,'[30]Regulated Pivot'!$A:$N,P$6,FALSE)),0)</f>
        <v>8233.23</v>
      </c>
      <c r="Q106" s="103">
        <f t="shared" si="23"/>
        <v>102493.11</v>
      </c>
      <c r="S106" s="105">
        <f t="shared" si="36"/>
        <v>5.9166699561836342</v>
      </c>
      <c r="T106" s="105">
        <f t="shared" si="36"/>
        <v>6</v>
      </c>
      <c r="U106" s="105">
        <f t="shared" si="36"/>
        <v>6.7500019737101793</v>
      </c>
      <c r="V106" s="105">
        <f t="shared" si="36"/>
        <v>6.9999999999999991</v>
      </c>
      <c r="W106" s="105">
        <f t="shared" si="36"/>
        <v>6.9999999999999991</v>
      </c>
      <c r="X106" s="105">
        <f t="shared" si="36"/>
        <v>6.9999999999999991</v>
      </c>
      <c r="Y106" s="105">
        <f t="shared" si="36"/>
        <v>6.9999999999999991</v>
      </c>
      <c r="Z106" s="105">
        <f t="shared" si="36"/>
        <v>6.9999999999999991</v>
      </c>
      <c r="AA106" s="105">
        <f t="shared" si="36"/>
        <v>6.9999999999999991</v>
      </c>
      <c r="AB106" s="105">
        <f t="shared" si="36"/>
        <v>6.9999999999999991</v>
      </c>
      <c r="AC106" s="105">
        <f t="shared" si="36"/>
        <v>6.7500019737101793</v>
      </c>
      <c r="AD106" s="105">
        <f t="shared" si="36"/>
        <v>6.5000039474203604</v>
      </c>
      <c r="AE106" s="146">
        <f t="shared" si="31"/>
        <v>6.7430564875853634</v>
      </c>
      <c r="AG106" s="156">
        <f t="shared" si="32"/>
        <v>1270.0801041637048</v>
      </c>
      <c r="AH106" s="157">
        <f t="shared" si="33"/>
        <v>3.4301041637047547</v>
      </c>
      <c r="AI106" s="156">
        <f t="shared" si="34"/>
        <v>277.55263360995497</v>
      </c>
      <c r="AJ106" s="157">
        <f t="shared" si="35"/>
        <v>102770.66263360996</v>
      </c>
    </row>
    <row r="107" spans="1:36" ht="12.75">
      <c r="A107" s="102" t="s">
        <v>375</v>
      </c>
      <c r="B107" s="102" t="s">
        <v>376</v>
      </c>
      <c r="C107" s="81">
        <f>+VLOOKUP(A107,'[30]2019 UTC Reg svc pricing'!$O:$P,2,FALSE)</f>
        <v>1688.8699999999997</v>
      </c>
      <c r="D107" s="81"/>
      <c r="E107" s="103">
        <f>IFERROR((VLOOKUP($A107,'[30]Regulated Pivot'!$A:$L,E$6,FALSE)),0)</f>
        <v>1688.87</v>
      </c>
      <c r="F107" s="103">
        <f>IFERROR((VLOOKUP($A107,'[30]Regulated Pivot'!$A:$L,F$6,FALSE)),0)</f>
        <v>1688.87</v>
      </c>
      <c r="G107" s="103">
        <f>IFERROR((VLOOKUP($A107,'[30]Regulated Pivot'!$A:$L,G$6,FALSE)),0)</f>
        <v>1688.87</v>
      </c>
      <c r="H107" s="103">
        <f>IFERROR((VLOOKUP($A107,'[30]Regulated Pivot'!$A:$L,H$6,FALSE)),0)</f>
        <v>1688.87</v>
      </c>
      <c r="I107" s="103">
        <f>IFERROR((VLOOKUP($A107,'[30]Regulated Pivot'!$A:$L,I$6,FALSE)),0)</f>
        <v>1688.87</v>
      </c>
      <c r="J107" s="103">
        <f>IFERROR((VLOOKUP($A107,'[30]Regulated Pivot'!$A:$L,J$6,FALSE)),0)</f>
        <v>1688.87</v>
      </c>
      <c r="K107" s="104">
        <f>IFERROR((VLOOKUP($A107,'[30]Regulated Pivot'!$A:$L,K$6,FALSE)),0)</f>
        <v>1688.87</v>
      </c>
      <c r="L107" s="104">
        <f>IFERROR((VLOOKUP($A107,'[30]Regulated Pivot'!$A:$L,L$6,FALSE)),0)</f>
        <v>1688.87</v>
      </c>
      <c r="M107" s="104">
        <f>IFERROR((VLOOKUP($A107,'[30]Regulated Pivot'!$A:$L,M$6,FALSE)),0)</f>
        <v>1688.87</v>
      </c>
      <c r="N107" s="104">
        <f>IFERROR((VLOOKUP($A107,'[30]Regulated Pivot'!$A:$L,N$6,FALSE)),0)</f>
        <v>1688.87</v>
      </c>
      <c r="O107" s="104">
        <f>IFERROR((VLOOKUP($A107,'[30]Regulated Pivot'!$A:$M,O$6,FALSE)),0)</f>
        <v>1688.87</v>
      </c>
      <c r="P107" s="104">
        <f>IFERROR((VLOOKUP($A107,'[30]Regulated Pivot'!$A:$N,P$6,FALSE)),0)</f>
        <v>1688.87</v>
      </c>
      <c r="Q107" s="103">
        <f t="shared" si="23"/>
        <v>20266.439999999991</v>
      </c>
      <c r="S107" s="105">
        <f t="shared" si="36"/>
        <v>1.0000000000000002</v>
      </c>
      <c r="T107" s="105">
        <f t="shared" si="36"/>
        <v>1.0000000000000002</v>
      </c>
      <c r="U107" s="105">
        <f t="shared" si="36"/>
        <v>1.0000000000000002</v>
      </c>
      <c r="V107" s="105">
        <f t="shared" si="36"/>
        <v>1.0000000000000002</v>
      </c>
      <c r="W107" s="105">
        <f t="shared" si="36"/>
        <v>1.0000000000000002</v>
      </c>
      <c r="X107" s="105">
        <f t="shared" si="36"/>
        <v>1.0000000000000002</v>
      </c>
      <c r="Y107" s="105">
        <f t="shared" si="36"/>
        <v>1.0000000000000002</v>
      </c>
      <c r="Z107" s="105">
        <f t="shared" si="36"/>
        <v>1.0000000000000002</v>
      </c>
      <c r="AA107" s="105">
        <f t="shared" si="36"/>
        <v>1.0000000000000002</v>
      </c>
      <c r="AB107" s="105">
        <f t="shared" si="36"/>
        <v>1.0000000000000002</v>
      </c>
      <c r="AC107" s="105">
        <f t="shared" si="36"/>
        <v>1.0000000000000002</v>
      </c>
      <c r="AD107" s="105">
        <f t="shared" si="36"/>
        <v>1.0000000000000002</v>
      </c>
      <c r="AE107" s="146">
        <f t="shared" si="31"/>
        <v>1.0000000000000002</v>
      </c>
      <c r="AG107" s="156">
        <f t="shared" si="32"/>
        <v>1693.4434812449815</v>
      </c>
      <c r="AH107" s="157">
        <f t="shared" si="33"/>
        <v>4.5734812449818492</v>
      </c>
      <c r="AI107" s="156">
        <f t="shared" si="34"/>
        <v>54.881774939782204</v>
      </c>
      <c r="AJ107" s="157">
        <f t="shared" si="35"/>
        <v>20321.321774939774</v>
      </c>
    </row>
    <row r="108" spans="1:36" s="80" customFormat="1" ht="12.75">
      <c r="A108" s="102" t="s">
        <v>377</v>
      </c>
      <c r="B108" s="102" t="s">
        <v>378</v>
      </c>
      <c r="C108" s="81">
        <f>+VLOOKUP(A108,'[30]2019 UTC Reg svc pricing'!$O:$P,2,FALSE)</f>
        <v>2111.09</v>
      </c>
      <c r="D108" s="81"/>
      <c r="E108" s="103">
        <f>IFERROR((VLOOKUP($A108,'[30]Regulated Pivot'!$A:$L,E$6,FALSE)),0)</f>
        <v>0</v>
      </c>
      <c r="F108" s="103">
        <f>IFERROR((VLOOKUP($A108,'[30]Regulated Pivot'!$A:$L,F$6,FALSE)),0)</f>
        <v>0</v>
      </c>
      <c r="G108" s="103">
        <f>IFERROR((VLOOKUP($A108,'[30]Regulated Pivot'!$A:$L,G$6,FALSE)),0)</f>
        <v>0</v>
      </c>
      <c r="H108" s="103">
        <f>IFERROR((VLOOKUP($A108,'[30]Regulated Pivot'!$A:$L,H$6,FALSE)),0)</f>
        <v>0</v>
      </c>
      <c r="I108" s="103">
        <f>IFERROR((VLOOKUP($A108,'[30]Regulated Pivot'!$A:$L,I$6,FALSE)),0)</f>
        <v>0</v>
      </c>
      <c r="J108" s="103">
        <f>IFERROR((VLOOKUP($A108,'[30]Regulated Pivot'!$A:$L,J$6,FALSE)),0)</f>
        <v>0</v>
      </c>
      <c r="K108" s="104">
        <f>IFERROR((VLOOKUP($A108,'[30]Regulated Pivot'!$A:$L,K$6,FALSE)),0)</f>
        <v>0</v>
      </c>
      <c r="L108" s="104">
        <f>IFERROR((VLOOKUP($A108,'[30]Regulated Pivot'!$A:$L,L$6,FALSE)),0)</f>
        <v>0</v>
      </c>
      <c r="M108" s="104">
        <f>IFERROR((VLOOKUP($A108,'[30]Regulated Pivot'!$A:$L,M$6,FALSE)),0)</f>
        <v>0</v>
      </c>
      <c r="N108" s="104">
        <f>IFERROR((VLOOKUP($A108,'[30]Regulated Pivot'!$A:$L,N$6,FALSE)),0)</f>
        <v>0</v>
      </c>
      <c r="O108" s="104">
        <f>IFERROR((VLOOKUP($A108,'[30]Regulated Pivot'!$A:$M,O$6,FALSE)),0)</f>
        <v>0</v>
      </c>
      <c r="P108" s="104">
        <f>IFERROR((VLOOKUP($A108,'[30]Regulated Pivot'!$A:$N,P$6,FALSE)),0)</f>
        <v>0</v>
      </c>
      <c r="Q108" s="103">
        <f t="shared" si="23"/>
        <v>0</v>
      </c>
      <c r="S108" s="105">
        <f t="shared" si="36"/>
        <v>0</v>
      </c>
      <c r="T108" s="105">
        <f t="shared" si="36"/>
        <v>0</v>
      </c>
      <c r="U108" s="105">
        <f t="shared" si="36"/>
        <v>0</v>
      </c>
      <c r="V108" s="105">
        <f t="shared" si="36"/>
        <v>0</v>
      </c>
      <c r="W108" s="105">
        <f t="shared" si="36"/>
        <v>0</v>
      </c>
      <c r="X108" s="105">
        <f t="shared" si="36"/>
        <v>0</v>
      </c>
      <c r="Y108" s="105">
        <f t="shared" ref="S108:AD129" si="37">IFERROR(K108/$C108,0)</f>
        <v>0</v>
      </c>
      <c r="Z108" s="105">
        <f t="shared" si="37"/>
        <v>0</v>
      </c>
      <c r="AA108" s="105">
        <f t="shared" si="37"/>
        <v>0</v>
      </c>
      <c r="AB108" s="105">
        <f t="shared" si="37"/>
        <v>0</v>
      </c>
      <c r="AC108" s="105">
        <f t="shared" si="37"/>
        <v>0</v>
      </c>
      <c r="AD108" s="105">
        <f t="shared" si="37"/>
        <v>0</v>
      </c>
      <c r="AE108" s="146">
        <f t="shared" si="31"/>
        <v>0</v>
      </c>
      <c r="AF108" s="146"/>
      <c r="AG108" s="156">
        <f t="shared" si="32"/>
        <v>2116.8068583262589</v>
      </c>
      <c r="AH108" s="157">
        <f t="shared" si="33"/>
        <v>5.7168583262587163</v>
      </c>
      <c r="AI108" s="156">
        <f t="shared" si="34"/>
        <v>0</v>
      </c>
      <c r="AJ108" s="157">
        <f t="shared" si="35"/>
        <v>0</v>
      </c>
    </row>
    <row r="109" spans="1:36" ht="12.75">
      <c r="A109" s="102" t="s">
        <v>379</v>
      </c>
      <c r="B109" s="102" t="s">
        <v>380</v>
      </c>
      <c r="C109" s="81">
        <f>+VLOOKUP(A109,'[30]2019 UTC Reg svc pricing'!$O:$P,2,FALSE)</f>
        <v>211.6</v>
      </c>
      <c r="D109" s="81"/>
      <c r="E109" s="103">
        <f>IFERROR((VLOOKUP($A109,'[30]Regulated Pivot'!$A:$L,E$6,FALSE)),0)</f>
        <v>211.6</v>
      </c>
      <c r="F109" s="103">
        <f>IFERROR((VLOOKUP($A109,'[30]Regulated Pivot'!$A:$L,F$6,FALSE)),0)</f>
        <v>211.6</v>
      </c>
      <c r="G109" s="103">
        <f>IFERROR((VLOOKUP($A109,'[30]Regulated Pivot'!$A:$L,G$6,FALSE)),0)</f>
        <v>211.6</v>
      </c>
      <c r="H109" s="103">
        <f>IFERROR((VLOOKUP($A109,'[30]Regulated Pivot'!$A:$L,H$6,FALSE)),0)</f>
        <v>317.39999999999998</v>
      </c>
      <c r="I109" s="103">
        <f>IFERROR((VLOOKUP($A109,'[30]Regulated Pivot'!$A:$L,I$6,FALSE)),0)</f>
        <v>423.2</v>
      </c>
      <c r="J109" s="103">
        <f>IFERROR((VLOOKUP($A109,'[30]Regulated Pivot'!$A:$L,J$6,FALSE)),0)</f>
        <v>423.2</v>
      </c>
      <c r="K109" s="104">
        <f>IFERROR((VLOOKUP($A109,'[30]Regulated Pivot'!$A:$L,K$6,FALSE)),0)</f>
        <v>423.2</v>
      </c>
      <c r="L109" s="104">
        <f>IFERROR((VLOOKUP($A109,'[30]Regulated Pivot'!$A:$L,L$6,FALSE)),0)</f>
        <v>423.2</v>
      </c>
      <c r="M109" s="104">
        <f>IFERROR((VLOOKUP($A109,'[30]Regulated Pivot'!$A:$L,M$6,FALSE)),0)</f>
        <v>423.2</v>
      </c>
      <c r="N109" s="104">
        <f>IFERROR((VLOOKUP($A109,'[30]Regulated Pivot'!$A:$L,N$6,FALSE)),0)</f>
        <v>423.2</v>
      </c>
      <c r="O109" s="104">
        <f>IFERROR((VLOOKUP($A109,'[30]Regulated Pivot'!$A:$M,O$6,FALSE)),0)</f>
        <v>423.2</v>
      </c>
      <c r="P109" s="104">
        <f>IFERROR((VLOOKUP($A109,'[30]Regulated Pivot'!$A:$N,P$6,FALSE)),0)</f>
        <v>423.2</v>
      </c>
      <c r="Q109" s="103">
        <f t="shared" si="23"/>
        <v>4337.7999999999993</v>
      </c>
      <c r="S109" s="105">
        <f t="shared" si="37"/>
        <v>1</v>
      </c>
      <c r="T109" s="105">
        <f t="shared" si="37"/>
        <v>1</v>
      </c>
      <c r="U109" s="105">
        <f t="shared" si="37"/>
        <v>1</v>
      </c>
      <c r="V109" s="105">
        <f t="shared" si="37"/>
        <v>1.5</v>
      </c>
      <c r="W109" s="105">
        <f t="shared" si="37"/>
        <v>2</v>
      </c>
      <c r="X109" s="105">
        <f t="shared" si="37"/>
        <v>2</v>
      </c>
      <c r="Y109" s="105">
        <f t="shared" si="37"/>
        <v>2</v>
      </c>
      <c r="Z109" s="105">
        <f t="shared" si="37"/>
        <v>2</v>
      </c>
      <c r="AA109" s="105">
        <f t="shared" si="37"/>
        <v>2</v>
      </c>
      <c r="AB109" s="105">
        <f t="shared" si="37"/>
        <v>2</v>
      </c>
      <c r="AC109" s="105">
        <f t="shared" si="37"/>
        <v>2</v>
      </c>
      <c r="AD109" s="105">
        <f t="shared" si="37"/>
        <v>2</v>
      </c>
      <c r="AE109" s="146">
        <f t="shared" si="31"/>
        <v>1.7083333333333333</v>
      </c>
      <c r="AG109" s="156">
        <f t="shared" si="32"/>
        <v>212.17301546681398</v>
      </c>
      <c r="AH109" s="157">
        <f t="shared" si="33"/>
        <v>0.57301546681398463</v>
      </c>
      <c r="AI109" s="156">
        <f t="shared" si="34"/>
        <v>11.746817069686685</v>
      </c>
      <c r="AJ109" s="157">
        <f t="shared" si="35"/>
        <v>4349.5468170696859</v>
      </c>
    </row>
    <row r="110" spans="1:36" ht="12.75">
      <c r="A110" s="102" t="s">
        <v>381</v>
      </c>
      <c r="B110" s="102" t="s">
        <v>382</v>
      </c>
      <c r="C110" s="81">
        <f>+VLOOKUP(A110,'[30]2019 UTC Reg svc pricing'!$O:$P,2,FALSE)</f>
        <v>265.08</v>
      </c>
      <c r="D110" s="81"/>
      <c r="E110" s="103">
        <f>IFERROR((VLOOKUP($A110,'[30]Regulated Pivot'!$A:$L,E$6,FALSE)),0)</f>
        <v>265.08</v>
      </c>
      <c r="F110" s="103">
        <f>IFERROR((VLOOKUP($A110,'[30]Regulated Pivot'!$A:$L,F$6,FALSE)),0)</f>
        <v>265.08</v>
      </c>
      <c r="G110" s="103">
        <f>IFERROR((VLOOKUP($A110,'[30]Regulated Pivot'!$A:$L,G$6,FALSE)),0)</f>
        <v>265.08</v>
      </c>
      <c r="H110" s="103">
        <f>IFERROR((VLOOKUP($A110,'[30]Regulated Pivot'!$A:$L,H$6,FALSE)),0)</f>
        <v>265.08</v>
      </c>
      <c r="I110" s="103">
        <f>IFERROR((VLOOKUP($A110,'[30]Regulated Pivot'!$A:$L,I$6,FALSE)),0)</f>
        <v>265.08</v>
      </c>
      <c r="J110" s="103">
        <f>IFERROR((VLOOKUP($A110,'[30]Regulated Pivot'!$A:$L,J$6,FALSE)),0)</f>
        <v>265.08</v>
      </c>
      <c r="K110" s="104">
        <f>IFERROR((VLOOKUP($A110,'[30]Regulated Pivot'!$A:$L,K$6,FALSE)),0)</f>
        <v>265.08</v>
      </c>
      <c r="L110" s="104">
        <f>IFERROR((VLOOKUP($A110,'[30]Regulated Pivot'!$A:$L,L$6,FALSE)),0)</f>
        <v>265.08</v>
      </c>
      <c r="M110" s="104">
        <f>IFERROR((VLOOKUP($A110,'[30]Regulated Pivot'!$A:$L,M$6,FALSE)),0)</f>
        <v>265.08</v>
      </c>
      <c r="N110" s="104">
        <f>IFERROR((VLOOKUP($A110,'[30]Regulated Pivot'!$A:$L,N$6,FALSE)),0)</f>
        <v>265.08</v>
      </c>
      <c r="O110" s="104">
        <f>IFERROR((VLOOKUP($A110,'[30]Regulated Pivot'!$A:$M,O$6,FALSE)),0)</f>
        <v>265.08</v>
      </c>
      <c r="P110" s="104">
        <f>IFERROR((VLOOKUP($A110,'[30]Regulated Pivot'!$A:$N,P$6,FALSE)),0)</f>
        <v>265.08</v>
      </c>
      <c r="Q110" s="103">
        <f t="shared" si="23"/>
        <v>3180.9599999999996</v>
      </c>
      <c r="S110" s="105">
        <f t="shared" si="37"/>
        <v>1</v>
      </c>
      <c r="T110" s="105">
        <f t="shared" si="37"/>
        <v>1</v>
      </c>
      <c r="U110" s="105">
        <f t="shared" si="37"/>
        <v>1</v>
      </c>
      <c r="V110" s="105">
        <f t="shared" si="37"/>
        <v>1</v>
      </c>
      <c r="W110" s="105">
        <f t="shared" si="37"/>
        <v>1</v>
      </c>
      <c r="X110" s="105">
        <f t="shared" si="37"/>
        <v>1</v>
      </c>
      <c r="Y110" s="105">
        <f t="shared" si="37"/>
        <v>1</v>
      </c>
      <c r="Z110" s="105">
        <f t="shared" si="37"/>
        <v>1</v>
      </c>
      <c r="AA110" s="105">
        <f t="shared" si="37"/>
        <v>1</v>
      </c>
      <c r="AB110" s="105">
        <f t="shared" si="37"/>
        <v>1</v>
      </c>
      <c r="AC110" s="105">
        <f t="shared" si="37"/>
        <v>1</v>
      </c>
      <c r="AD110" s="105">
        <f t="shared" si="37"/>
        <v>1</v>
      </c>
      <c r="AE110" s="146">
        <f t="shared" si="31"/>
        <v>1</v>
      </c>
      <c r="AG110" s="156">
        <f t="shared" si="32"/>
        <v>265.79783998082729</v>
      </c>
      <c r="AH110" s="157">
        <f t="shared" si="33"/>
        <v>0.71783998082730704</v>
      </c>
      <c r="AI110" s="156">
        <f t="shared" si="34"/>
        <v>8.6140797699276845</v>
      </c>
      <c r="AJ110" s="157">
        <f t="shared" si="35"/>
        <v>3189.5740797699273</v>
      </c>
    </row>
    <row r="111" spans="1:36" ht="12.75">
      <c r="A111" s="102" t="s">
        <v>383</v>
      </c>
      <c r="B111" s="102" t="s">
        <v>384</v>
      </c>
      <c r="C111" s="81">
        <f>+VLOOKUP(A111,'[30]2019 UTC Reg svc pricing'!$O:$P,2,FALSE)</f>
        <v>359.48</v>
      </c>
      <c r="D111" s="81"/>
      <c r="E111" s="103">
        <f>IFERROR((VLOOKUP($A111,'[30]Regulated Pivot'!$A:$L,E$6,FALSE)),0)</f>
        <v>0</v>
      </c>
      <c r="F111" s="103">
        <f>IFERROR((VLOOKUP($A111,'[30]Regulated Pivot'!$A:$L,F$6,FALSE)),0)</f>
        <v>0</v>
      </c>
      <c r="G111" s="103">
        <f>IFERROR((VLOOKUP($A111,'[30]Regulated Pivot'!$A:$L,G$6,FALSE)),0)</f>
        <v>0</v>
      </c>
      <c r="H111" s="103">
        <f>IFERROR((VLOOKUP($A111,'[30]Regulated Pivot'!$A:$L,H$6,FALSE)),0)</f>
        <v>0</v>
      </c>
      <c r="I111" s="103">
        <f>IFERROR((VLOOKUP($A111,'[30]Regulated Pivot'!$A:$L,I$6,FALSE)),0)</f>
        <v>0</v>
      </c>
      <c r="J111" s="103">
        <f>IFERROR((VLOOKUP($A111,'[30]Regulated Pivot'!$A:$L,J$6,FALSE)),0)</f>
        <v>0</v>
      </c>
      <c r="K111" s="104">
        <f>IFERROR((VLOOKUP($A111,'[30]Regulated Pivot'!$A:$L,K$6,FALSE)),0)</f>
        <v>0</v>
      </c>
      <c r="L111" s="104">
        <f>IFERROR((VLOOKUP($A111,'[30]Regulated Pivot'!$A:$L,L$6,FALSE)),0)</f>
        <v>0</v>
      </c>
      <c r="M111" s="104">
        <f>IFERROR((VLOOKUP($A111,'[30]Regulated Pivot'!$A:$L,M$6,FALSE)),0)</f>
        <v>0</v>
      </c>
      <c r="N111" s="104">
        <f>IFERROR((VLOOKUP($A111,'[30]Regulated Pivot'!$A:$L,N$6,FALSE)),0)</f>
        <v>0</v>
      </c>
      <c r="O111" s="104">
        <f>IFERROR((VLOOKUP($A111,'[30]Regulated Pivot'!$A:$M,O$6,FALSE)),0)</f>
        <v>0</v>
      </c>
      <c r="P111" s="104">
        <f>IFERROR((VLOOKUP($A111,'[30]Regulated Pivot'!$A:$N,P$6,FALSE)),0)</f>
        <v>0</v>
      </c>
      <c r="Q111" s="103">
        <f t="shared" si="23"/>
        <v>0</v>
      </c>
      <c r="S111" s="105">
        <f t="shared" si="37"/>
        <v>0</v>
      </c>
      <c r="T111" s="105">
        <f t="shared" si="37"/>
        <v>0</v>
      </c>
      <c r="U111" s="105">
        <f t="shared" si="37"/>
        <v>0</v>
      </c>
      <c r="V111" s="105">
        <f t="shared" si="37"/>
        <v>0</v>
      </c>
      <c r="W111" s="105">
        <f t="shared" si="37"/>
        <v>0</v>
      </c>
      <c r="X111" s="105">
        <f t="shared" si="37"/>
        <v>0</v>
      </c>
      <c r="Y111" s="105">
        <f t="shared" si="37"/>
        <v>0</v>
      </c>
      <c r="Z111" s="105">
        <f t="shared" si="37"/>
        <v>0</v>
      </c>
      <c r="AA111" s="105">
        <f t="shared" si="37"/>
        <v>0</v>
      </c>
      <c r="AB111" s="105">
        <f t="shared" si="37"/>
        <v>0</v>
      </c>
      <c r="AC111" s="105">
        <f t="shared" si="37"/>
        <v>0</v>
      </c>
      <c r="AD111" s="105">
        <f t="shared" si="37"/>
        <v>0</v>
      </c>
      <c r="AE111" s="146">
        <f t="shared" si="31"/>
        <v>0</v>
      </c>
      <c r="AG111" s="156">
        <f t="shared" si="32"/>
        <v>360.45347637055909</v>
      </c>
      <c r="AH111" s="157">
        <f t="shared" si="33"/>
        <v>0.97347637055906944</v>
      </c>
      <c r="AI111" s="156">
        <f t="shared" si="34"/>
        <v>0</v>
      </c>
      <c r="AJ111" s="157">
        <f t="shared" si="35"/>
        <v>0</v>
      </c>
    </row>
    <row r="112" spans="1:36" ht="12.75">
      <c r="A112" s="102" t="s">
        <v>385</v>
      </c>
      <c r="B112" s="102" t="s">
        <v>386</v>
      </c>
      <c r="C112" s="81">
        <f>+VLOOKUP(A112,'[30]2019 UTC Reg svc pricing'!$O:$P,2,FALSE)</f>
        <v>467.25</v>
      </c>
      <c r="D112" s="81"/>
      <c r="E112" s="103">
        <f>IFERROR((VLOOKUP($A112,'[30]Regulated Pivot'!$A:$L,E$6,FALSE)),0)</f>
        <v>3270.75</v>
      </c>
      <c r="F112" s="103">
        <f>IFERROR((VLOOKUP($A112,'[30]Regulated Pivot'!$A:$L,F$6,FALSE)),0)</f>
        <v>1401.75</v>
      </c>
      <c r="G112" s="103">
        <f>IFERROR((VLOOKUP($A112,'[30]Regulated Pivot'!$A:$L,G$6,FALSE)),0)</f>
        <v>2803.5</v>
      </c>
      <c r="H112" s="103">
        <f>IFERROR((VLOOKUP($A112,'[30]Regulated Pivot'!$A:$L,H$6,FALSE)),0)</f>
        <v>2803.5</v>
      </c>
      <c r="I112" s="103">
        <f>IFERROR((VLOOKUP($A112,'[30]Regulated Pivot'!$A:$L,I$6,FALSE)),0)</f>
        <v>2803.5</v>
      </c>
      <c r="J112" s="103">
        <f>IFERROR((VLOOKUP($A112,'[30]Regulated Pivot'!$A:$L,J$6,FALSE)),0)</f>
        <v>2803.5</v>
      </c>
      <c r="K112" s="104">
        <f>IFERROR((VLOOKUP($A112,'[30]Regulated Pivot'!$A:$L,K$6,FALSE)),0)</f>
        <v>2803.5</v>
      </c>
      <c r="L112" s="104">
        <f>IFERROR((VLOOKUP($A112,'[30]Regulated Pivot'!$A:$L,L$6,FALSE)),0)</f>
        <v>2803.5</v>
      </c>
      <c r="M112" s="104">
        <f>IFERROR((VLOOKUP($A112,'[30]Regulated Pivot'!$A:$L,M$6,FALSE)),0)</f>
        <v>2803.5</v>
      </c>
      <c r="N112" s="104">
        <f>IFERROR((VLOOKUP($A112,'[30]Regulated Pivot'!$A:$L,N$6,FALSE)),0)</f>
        <v>2803.5</v>
      </c>
      <c r="O112" s="104">
        <f>IFERROR((VLOOKUP($A112,'[30]Regulated Pivot'!$A:$M,O$6,FALSE)),0)</f>
        <v>2803.5</v>
      </c>
      <c r="P112" s="104">
        <f>IFERROR((VLOOKUP($A112,'[30]Regulated Pivot'!$A:$N,P$6,FALSE)),0)</f>
        <v>2803.5</v>
      </c>
      <c r="Q112" s="103">
        <f t="shared" si="23"/>
        <v>32707.5</v>
      </c>
      <c r="S112" s="105">
        <f t="shared" si="37"/>
        <v>7</v>
      </c>
      <c r="T112" s="105">
        <f t="shared" si="37"/>
        <v>3</v>
      </c>
      <c r="U112" s="105">
        <f t="shared" si="37"/>
        <v>6</v>
      </c>
      <c r="V112" s="105">
        <f t="shared" si="37"/>
        <v>6</v>
      </c>
      <c r="W112" s="105">
        <f t="shared" si="37"/>
        <v>6</v>
      </c>
      <c r="X112" s="105">
        <f t="shared" si="37"/>
        <v>6</v>
      </c>
      <c r="Y112" s="105">
        <f t="shared" si="37"/>
        <v>6</v>
      </c>
      <c r="Z112" s="105">
        <f t="shared" si="37"/>
        <v>6</v>
      </c>
      <c r="AA112" s="105">
        <f t="shared" si="37"/>
        <v>6</v>
      </c>
      <c r="AB112" s="105">
        <f t="shared" si="37"/>
        <v>6</v>
      </c>
      <c r="AC112" s="105">
        <f t="shared" si="37"/>
        <v>6</v>
      </c>
      <c r="AD112" s="105">
        <f t="shared" si="37"/>
        <v>6</v>
      </c>
      <c r="AE112" s="146">
        <f t="shared" si="31"/>
        <v>5.833333333333333</v>
      </c>
      <c r="AG112" s="156">
        <f t="shared" si="32"/>
        <v>468.51531888879413</v>
      </c>
      <c r="AH112" s="157">
        <f t="shared" si="33"/>
        <v>1.2653188887941269</v>
      </c>
      <c r="AI112" s="156">
        <f t="shared" si="34"/>
        <v>88.572322215588883</v>
      </c>
      <c r="AJ112" s="157">
        <f t="shared" si="35"/>
        <v>32796.072322215587</v>
      </c>
    </row>
    <row r="113" spans="1:36" ht="12.75">
      <c r="A113" s="102" t="s">
        <v>387</v>
      </c>
      <c r="B113" s="102" t="s">
        <v>388</v>
      </c>
      <c r="C113" s="81">
        <f>+VLOOKUP(A113,'[30]2019 UTC Reg svc pricing'!$O:$P,2,FALSE)</f>
        <v>12.6</v>
      </c>
      <c r="D113" s="81"/>
      <c r="E113" s="103">
        <f>IFERROR((VLOOKUP($A113,'[30]Regulated Pivot'!$A:$L,E$6,FALSE)),0)</f>
        <v>10565.23</v>
      </c>
      <c r="F113" s="103">
        <f>IFERROR((VLOOKUP($A113,'[30]Regulated Pivot'!$A:$L,F$6,FALSE)),0)</f>
        <v>10568.25</v>
      </c>
      <c r="G113" s="103">
        <f>IFERROR((VLOOKUP($A113,'[30]Regulated Pivot'!$A:$L,G$6,FALSE)),0)</f>
        <v>10558.800000000001</v>
      </c>
      <c r="H113" s="103">
        <f>IFERROR((VLOOKUP($A113,'[30]Regulated Pivot'!$A:$L,H$6,FALSE)),0)</f>
        <v>10568.250000000002</v>
      </c>
      <c r="I113" s="103">
        <f>IFERROR((VLOOKUP($A113,'[30]Regulated Pivot'!$A:$L,I$6,FALSE)),0)</f>
        <v>9818.5500000000011</v>
      </c>
      <c r="J113" s="103">
        <f>IFERROR((VLOOKUP($A113,'[30]Regulated Pivot'!$A:$L,J$6,FALSE)),0)</f>
        <v>10621.8</v>
      </c>
      <c r="K113" s="104">
        <f>IFERROR((VLOOKUP($A113,'[30]Regulated Pivot'!$A:$L,K$6,FALSE)),0)</f>
        <v>10672.199999999999</v>
      </c>
      <c r="L113" s="104">
        <f>IFERROR((VLOOKUP($A113,'[30]Regulated Pivot'!$A:$L,L$6,FALSE)),0)</f>
        <v>10708.429999999998</v>
      </c>
      <c r="M113" s="104">
        <f>IFERROR((VLOOKUP($A113,'[30]Regulated Pivot'!$A:$L,M$6,FALSE)),0)</f>
        <v>10735.199999999999</v>
      </c>
      <c r="N113" s="104">
        <f>IFERROR((VLOOKUP($A113,'[30]Regulated Pivot'!$A:$L,N$6,FALSE)),0)</f>
        <v>10713.149999999998</v>
      </c>
      <c r="O113" s="104">
        <f>IFERROR((VLOOKUP($A113,'[30]Regulated Pivot'!$A:$M,O$6,FALSE)),0)</f>
        <v>10782.449999999999</v>
      </c>
      <c r="P113" s="104">
        <f>IFERROR((VLOOKUP($A113,'[30]Regulated Pivot'!$A:$N,P$6,FALSE)),0)</f>
        <v>10832.85</v>
      </c>
      <c r="Q113" s="103">
        <f t="shared" si="23"/>
        <v>127145.15999999999</v>
      </c>
      <c r="S113" s="105">
        <f t="shared" si="37"/>
        <v>838.51031746031742</v>
      </c>
      <c r="T113" s="105">
        <f t="shared" si="37"/>
        <v>838.75</v>
      </c>
      <c r="U113" s="105">
        <f t="shared" si="37"/>
        <v>838.00000000000011</v>
      </c>
      <c r="V113" s="105">
        <f t="shared" si="37"/>
        <v>838.75000000000011</v>
      </c>
      <c r="W113" s="105">
        <f t="shared" si="37"/>
        <v>779.25000000000011</v>
      </c>
      <c r="X113" s="105">
        <f t="shared" si="37"/>
        <v>843</v>
      </c>
      <c r="Y113" s="105">
        <f t="shared" si="37"/>
        <v>846.99999999999989</v>
      </c>
      <c r="Z113" s="105">
        <f t="shared" si="37"/>
        <v>849.87539682539671</v>
      </c>
      <c r="AA113" s="105">
        <f t="shared" si="37"/>
        <v>851.99999999999989</v>
      </c>
      <c r="AB113" s="105">
        <f t="shared" si="37"/>
        <v>850.24999999999989</v>
      </c>
      <c r="AC113" s="105">
        <f t="shared" si="37"/>
        <v>855.74999999999989</v>
      </c>
      <c r="AD113" s="105">
        <f t="shared" si="37"/>
        <v>859.75</v>
      </c>
      <c r="AE113" s="146">
        <f t="shared" si="31"/>
        <v>840.90714285714284</v>
      </c>
      <c r="AG113" s="156">
        <f t="shared" si="32"/>
        <v>12.634120958798944</v>
      </c>
      <c r="AH113" s="157">
        <f t="shared" si="33"/>
        <v>3.4120958798943946E-2</v>
      </c>
      <c r="AI113" s="156">
        <f t="shared" si="34"/>
        <v>344.31069570199492</v>
      </c>
      <c r="AJ113" s="157">
        <f t="shared" si="35"/>
        <v>127489.47069570198</v>
      </c>
    </row>
    <row r="114" spans="1:36" ht="12.75">
      <c r="A114" s="102" t="s">
        <v>389</v>
      </c>
      <c r="B114" s="102" t="s">
        <v>204</v>
      </c>
      <c r="C114" s="81">
        <f>+VLOOKUP(A114,'[30]2019 UTC Reg svc pricing'!$O:$P,2,FALSE)</f>
        <v>25.2</v>
      </c>
      <c r="D114" s="81"/>
      <c r="E114" s="103">
        <f>IFERROR((VLOOKUP($A114,'[30]Regulated Pivot'!$A:$L,E$6,FALSE)),0)</f>
        <v>1619.1</v>
      </c>
      <c r="F114" s="103">
        <f>IFERROR((VLOOKUP($A114,'[30]Regulated Pivot'!$A:$L,F$6,FALSE)),0)</f>
        <v>1625.4</v>
      </c>
      <c r="G114" s="103">
        <f>IFERROR((VLOOKUP($A114,'[30]Regulated Pivot'!$A:$L,G$6,FALSE)),0)</f>
        <v>1638</v>
      </c>
      <c r="H114" s="103">
        <f>IFERROR((VLOOKUP($A114,'[30]Regulated Pivot'!$A:$L,H$6,FALSE)),0)</f>
        <v>1638</v>
      </c>
      <c r="I114" s="103">
        <f>IFERROR((VLOOKUP($A114,'[30]Regulated Pivot'!$A:$L,I$6,FALSE)),0)</f>
        <v>1631.7</v>
      </c>
      <c r="J114" s="103">
        <f>IFERROR((VLOOKUP($A114,'[30]Regulated Pivot'!$A:$L,J$6,FALSE)),0)</f>
        <v>1644.3</v>
      </c>
      <c r="K114" s="104">
        <f>IFERROR((VLOOKUP($A114,'[30]Regulated Pivot'!$A:$L,K$6,FALSE)),0)</f>
        <v>1593.9</v>
      </c>
      <c r="L114" s="104">
        <f>IFERROR((VLOOKUP($A114,'[30]Regulated Pivot'!$A:$L,L$6,FALSE)),0)</f>
        <v>1606.5</v>
      </c>
      <c r="M114" s="104">
        <f>IFERROR((VLOOKUP($A114,'[30]Regulated Pivot'!$A:$L,M$6,FALSE)),0)</f>
        <v>1612.8000000000002</v>
      </c>
      <c r="N114" s="104">
        <f>IFERROR((VLOOKUP($A114,'[30]Regulated Pivot'!$A:$L,N$6,FALSE)),0)</f>
        <v>1638</v>
      </c>
      <c r="O114" s="104">
        <f>IFERROR((VLOOKUP($A114,'[30]Regulated Pivot'!$A:$M,O$6,FALSE)),0)</f>
        <v>1663.2000000000003</v>
      </c>
      <c r="P114" s="104">
        <f>IFERROR((VLOOKUP($A114,'[30]Regulated Pivot'!$A:$N,P$6,FALSE)),0)</f>
        <v>1669.5</v>
      </c>
      <c r="Q114" s="103">
        <f t="shared" si="23"/>
        <v>19580.400000000001</v>
      </c>
      <c r="S114" s="105">
        <f t="shared" si="37"/>
        <v>64.25</v>
      </c>
      <c r="T114" s="105">
        <f t="shared" si="37"/>
        <v>64.5</v>
      </c>
      <c r="U114" s="105">
        <f t="shared" si="37"/>
        <v>65</v>
      </c>
      <c r="V114" s="105">
        <f t="shared" si="37"/>
        <v>65</v>
      </c>
      <c r="W114" s="105">
        <f t="shared" si="37"/>
        <v>64.75</v>
      </c>
      <c r="X114" s="105">
        <f t="shared" si="37"/>
        <v>65.25</v>
      </c>
      <c r="Y114" s="105">
        <f t="shared" si="37"/>
        <v>63.250000000000007</v>
      </c>
      <c r="Z114" s="105">
        <f t="shared" si="37"/>
        <v>63.75</v>
      </c>
      <c r="AA114" s="105">
        <f t="shared" si="37"/>
        <v>64.000000000000014</v>
      </c>
      <c r="AB114" s="105">
        <f t="shared" si="37"/>
        <v>65</v>
      </c>
      <c r="AC114" s="105">
        <f t="shared" si="37"/>
        <v>66.000000000000014</v>
      </c>
      <c r="AD114" s="105">
        <f t="shared" si="37"/>
        <v>66.25</v>
      </c>
      <c r="AE114" s="146">
        <f t="shared" si="31"/>
        <v>64.75</v>
      </c>
      <c r="AG114" s="156">
        <f t="shared" si="32"/>
        <v>25.268241917597887</v>
      </c>
      <c r="AH114" s="157">
        <f t="shared" si="33"/>
        <v>6.8241917597887891E-2</v>
      </c>
      <c r="AI114" s="156">
        <f t="shared" si="34"/>
        <v>53.023969973558891</v>
      </c>
      <c r="AJ114" s="157">
        <f t="shared" si="35"/>
        <v>19633.423969973559</v>
      </c>
    </row>
    <row r="115" spans="1:36" s="80" customFormat="1" ht="12.75">
      <c r="A115" s="102" t="s">
        <v>390</v>
      </c>
      <c r="B115" s="102" t="s">
        <v>206</v>
      </c>
      <c r="C115" s="81">
        <f>+VLOOKUP(A115,'[30]2019 UTC Reg svc pricing'!$O:$P,2,FALSE)</f>
        <v>37.799999999999997</v>
      </c>
      <c r="D115" s="81"/>
      <c r="E115" s="103">
        <f>IFERROR((VLOOKUP($A115,'[30]Regulated Pivot'!$A:$L,E$6,FALSE)),0)</f>
        <v>500.85</v>
      </c>
      <c r="F115" s="103">
        <f>IFERROR((VLOOKUP($A115,'[30]Regulated Pivot'!$A:$L,F$6,FALSE)),0)</f>
        <v>500.84999999999997</v>
      </c>
      <c r="G115" s="103">
        <f>IFERROR((VLOOKUP($A115,'[30]Regulated Pivot'!$A:$L,G$6,FALSE)),0)</f>
        <v>491.4</v>
      </c>
      <c r="H115" s="103">
        <f>IFERROR((VLOOKUP($A115,'[30]Regulated Pivot'!$A:$L,H$6,FALSE)),0)</f>
        <v>481.95</v>
      </c>
      <c r="I115" s="103">
        <f>IFERROR((VLOOKUP($A115,'[30]Regulated Pivot'!$A:$L,I$6,FALSE)),0)</f>
        <v>491.4</v>
      </c>
      <c r="J115" s="103">
        <f>IFERROR((VLOOKUP($A115,'[30]Regulated Pivot'!$A:$L,J$6,FALSE)),0)</f>
        <v>491.4</v>
      </c>
      <c r="K115" s="104">
        <f>IFERROR((VLOOKUP($A115,'[30]Regulated Pivot'!$A:$L,K$6,FALSE)),0)</f>
        <v>491.4</v>
      </c>
      <c r="L115" s="104">
        <f>IFERROR((VLOOKUP($A115,'[30]Regulated Pivot'!$A:$L,L$6,FALSE)),0)</f>
        <v>491.4</v>
      </c>
      <c r="M115" s="104">
        <f>IFERROR((VLOOKUP($A115,'[30]Regulated Pivot'!$A:$L,M$6,FALSE)),0)</f>
        <v>491.4</v>
      </c>
      <c r="N115" s="104">
        <f>IFERROR((VLOOKUP($A115,'[30]Regulated Pivot'!$A:$L,N$6,FALSE)),0)</f>
        <v>491.4</v>
      </c>
      <c r="O115" s="104">
        <f>IFERROR((VLOOKUP($A115,'[30]Regulated Pivot'!$A:$M,O$6,FALSE)),0)</f>
        <v>529.20000000000005</v>
      </c>
      <c r="P115" s="104">
        <f>IFERROR((VLOOKUP($A115,'[30]Regulated Pivot'!$A:$N,P$6,FALSE)),0)</f>
        <v>529.20000000000005</v>
      </c>
      <c r="Q115" s="103">
        <f t="shared" si="23"/>
        <v>5981.8499999999995</v>
      </c>
      <c r="S115" s="105">
        <f t="shared" si="37"/>
        <v>13.250000000000002</v>
      </c>
      <c r="T115" s="105">
        <f t="shared" si="37"/>
        <v>13.25</v>
      </c>
      <c r="U115" s="105">
        <f t="shared" si="37"/>
        <v>13</v>
      </c>
      <c r="V115" s="105">
        <f t="shared" si="37"/>
        <v>12.75</v>
      </c>
      <c r="W115" s="105">
        <f t="shared" si="37"/>
        <v>13</v>
      </c>
      <c r="X115" s="105">
        <f t="shared" si="37"/>
        <v>13</v>
      </c>
      <c r="Y115" s="105">
        <f t="shared" si="37"/>
        <v>13</v>
      </c>
      <c r="Z115" s="105">
        <f t="shared" si="37"/>
        <v>13</v>
      </c>
      <c r="AA115" s="105">
        <f t="shared" si="37"/>
        <v>13</v>
      </c>
      <c r="AB115" s="105">
        <f t="shared" si="37"/>
        <v>13</v>
      </c>
      <c r="AC115" s="105">
        <f t="shared" si="37"/>
        <v>14.000000000000002</v>
      </c>
      <c r="AD115" s="105">
        <f t="shared" si="37"/>
        <v>14.000000000000002</v>
      </c>
      <c r="AE115" s="146">
        <f t="shared" si="31"/>
        <v>13.1875</v>
      </c>
      <c r="AF115" s="146"/>
      <c r="AG115" s="156">
        <f t="shared" si="32"/>
        <v>37.902362876396829</v>
      </c>
      <c r="AH115" s="157">
        <f t="shared" si="33"/>
        <v>0.10236287639683184</v>
      </c>
      <c r="AI115" s="156">
        <f t="shared" si="34"/>
        <v>16.198925189798636</v>
      </c>
      <c r="AJ115" s="157">
        <f t="shared" si="35"/>
        <v>5998.048925189798</v>
      </c>
    </row>
    <row r="116" spans="1:36" ht="12.75">
      <c r="A116" s="102" t="s">
        <v>391</v>
      </c>
      <c r="B116" s="102" t="s">
        <v>208</v>
      </c>
      <c r="C116" s="81">
        <f>+VLOOKUP(A116,'[30]2019 UTC Reg svc pricing'!$O:$P,2,FALSE)</f>
        <v>50.4</v>
      </c>
      <c r="D116" s="81"/>
      <c r="E116" s="103">
        <f>IFERROR((VLOOKUP($A116,'[30]Regulated Pivot'!$A:$L,E$6,FALSE)),0)</f>
        <v>302.39999999999998</v>
      </c>
      <c r="F116" s="103">
        <f>IFERROR((VLOOKUP($A116,'[30]Regulated Pivot'!$A:$L,F$6,FALSE)),0)</f>
        <v>302.39999999999998</v>
      </c>
      <c r="G116" s="103">
        <f>IFERROR((VLOOKUP($A116,'[30]Regulated Pivot'!$A:$L,G$6,FALSE)),0)</f>
        <v>302.39999999999998</v>
      </c>
      <c r="H116" s="103">
        <f>IFERROR((VLOOKUP($A116,'[30]Regulated Pivot'!$A:$L,H$6,FALSE)),0)</f>
        <v>302.39999999999998</v>
      </c>
      <c r="I116" s="103">
        <f>IFERROR((VLOOKUP($A116,'[30]Regulated Pivot'!$A:$L,I$6,FALSE)),0)</f>
        <v>302.39999999999998</v>
      </c>
      <c r="J116" s="103">
        <f>IFERROR((VLOOKUP($A116,'[30]Regulated Pivot'!$A:$L,J$6,FALSE)),0)</f>
        <v>252</v>
      </c>
      <c r="K116" s="104">
        <f>IFERROR((VLOOKUP($A116,'[30]Regulated Pivot'!$A:$L,K$6,FALSE)),0)</f>
        <v>252</v>
      </c>
      <c r="L116" s="104">
        <f>IFERROR((VLOOKUP($A116,'[30]Regulated Pivot'!$A:$L,L$6,FALSE)),0)</f>
        <v>252</v>
      </c>
      <c r="M116" s="104">
        <f>IFERROR((VLOOKUP($A116,'[30]Regulated Pivot'!$A:$L,M$6,FALSE)),0)</f>
        <v>252</v>
      </c>
      <c r="N116" s="104">
        <f>IFERROR((VLOOKUP($A116,'[30]Regulated Pivot'!$A:$L,N$6,FALSE)),0)</f>
        <v>252</v>
      </c>
      <c r="O116" s="104">
        <f>IFERROR((VLOOKUP($A116,'[30]Regulated Pivot'!$A:$M,O$6,FALSE)),0)</f>
        <v>252</v>
      </c>
      <c r="P116" s="104">
        <f>IFERROR((VLOOKUP($A116,'[30]Regulated Pivot'!$A:$N,P$6,FALSE)),0)</f>
        <v>252</v>
      </c>
      <c r="Q116" s="103">
        <f t="shared" si="23"/>
        <v>3276</v>
      </c>
      <c r="S116" s="105">
        <f t="shared" si="37"/>
        <v>6</v>
      </c>
      <c r="T116" s="105">
        <f t="shared" si="37"/>
        <v>6</v>
      </c>
      <c r="U116" s="105">
        <f t="shared" si="37"/>
        <v>6</v>
      </c>
      <c r="V116" s="105">
        <f t="shared" si="37"/>
        <v>6</v>
      </c>
      <c r="W116" s="105">
        <f t="shared" si="37"/>
        <v>6</v>
      </c>
      <c r="X116" s="105">
        <f t="shared" si="37"/>
        <v>5</v>
      </c>
      <c r="Y116" s="105">
        <f t="shared" si="37"/>
        <v>5</v>
      </c>
      <c r="Z116" s="105">
        <f t="shared" si="37"/>
        <v>5</v>
      </c>
      <c r="AA116" s="105">
        <f t="shared" si="37"/>
        <v>5</v>
      </c>
      <c r="AB116" s="105">
        <f t="shared" si="37"/>
        <v>5</v>
      </c>
      <c r="AC116" s="105">
        <f t="shared" si="37"/>
        <v>5</v>
      </c>
      <c r="AD116" s="105">
        <f t="shared" si="37"/>
        <v>5</v>
      </c>
      <c r="AE116" s="146">
        <f t="shared" si="31"/>
        <v>5.416666666666667</v>
      </c>
      <c r="AG116" s="156">
        <f t="shared" si="32"/>
        <v>50.536483835195774</v>
      </c>
      <c r="AH116" s="157">
        <f t="shared" si="33"/>
        <v>0.13648383519577578</v>
      </c>
      <c r="AI116" s="156">
        <f t="shared" si="34"/>
        <v>8.8714492877254258</v>
      </c>
      <c r="AJ116" s="157">
        <f t="shared" si="35"/>
        <v>3284.8714492877252</v>
      </c>
    </row>
    <row r="117" spans="1:36" ht="12.75">
      <c r="A117" s="102" t="s">
        <v>392</v>
      </c>
      <c r="B117" s="102" t="s">
        <v>210</v>
      </c>
      <c r="C117" s="81">
        <f>+VLOOKUP(A117,'[30]2019 UTC Reg svc pricing'!$O:$P,2,FALSE)</f>
        <v>63</v>
      </c>
      <c r="D117" s="81"/>
      <c r="E117" s="103">
        <f>IFERROR((VLOOKUP($A117,'[30]Regulated Pivot'!$A:$L,E$6,FALSE)),0)</f>
        <v>63</v>
      </c>
      <c r="F117" s="103">
        <f>IFERROR((VLOOKUP($A117,'[30]Regulated Pivot'!$A:$L,F$6,FALSE)),0)</f>
        <v>63</v>
      </c>
      <c r="G117" s="103">
        <f>IFERROR((VLOOKUP($A117,'[30]Regulated Pivot'!$A:$L,G$6,FALSE)),0)</f>
        <v>63</v>
      </c>
      <c r="H117" s="103">
        <f>IFERROR((VLOOKUP($A117,'[30]Regulated Pivot'!$A:$L,H$6,FALSE)),0)</f>
        <v>63</v>
      </c>
      <c r="I117" s="103">
        <f>IFERROR((VLOOKUP($A117,'[30]Regulated Pivot'!$A:$L,I$6,FALSE)),0)</f>
        <v>63</v>
      </c>
      <c r="J117" s="103">
        <f>IFERROR((VLOOKUP($A117,'[30]Regulated Pivot'!$A:$L,J$6,FALSE)),0)</f>
        <v>63</v>
      </c>
      <c r="K117" s="104">
        <f>IFERROR((VLOOKUP($A117,'[30]Regulated Pivot'!$A:$L,K$6,FALSE)),0)</f>
        <v>63</v>
      </c>
      <c r="L117" s="104">
        <f>IFERROR((VLOOKUP($A117,'[30]Regulated Pivot'!$A:$L,L$6,FALSE)),0)</f>
        <v>63</v>
      </c>
      <c r="M117" s="104">
        <f>IFERROR((VLOOKUP($A117,'[30]Regulated Pivot'!$A:$L,M$6,FALSE)),0)</f>
        <v>63</v>
      </c>
      <c r="N117" s="104">
        <f>IFERROR((VLOOKUP($A117,'[30]Regulated Pivot'!$A:$L,N$6,FALSE)),0)</f>
        <v>63</v>
      </c>
      <c r="O117" s="104">
        <f>IFERROR((VLOOKUP($A117,'[30]Regulated Pivot'!$A:$M,O$6,FALSE)),0)</f>
        <v>63</v>
      </c>
      <c r="P117" s="104">
        <f>IFERROR((VLOOKUP($A117,'[30]Regulated Pivot'!$A:$N,P$6,FALSE)),0)</f>
        <v>63</v>
      </c>
      <c r="Q117" s="103">
        <f t="shared" si="23"/>
        <v>756</v>
      </c>
      <c r="S117" s="105">
        <f t="shared" si="37"/>
        <v>1</v>
      </c>
      <c r="T117" s="105">
        <f t="shared" si="37"/>
        <v>1</v>
      </c>
      <c r="U117" s="105">
        <f t="shared" si="37"/>
        <v>1</v>
      </c>
      <c r="V117" s="105">
        <f t="shared" si="37"/>
        <v>1</v>
      </c>
      <c r="W117" s="105">
        <f t="shared" si="37"/>
        <v>1</v>
      </c>
      <c r="X117" s="105">
        <f t="shared" si="37"/>
        <v>1</v>
      </c>
      <c r="Y117" s="105">
        <f t="shared" si="37"/>
        <v>1</v>
      </c>
      <c r="Z117" s="105">
        <f t="shared" si="37"/>
        <v>1</v>
      </c>
      <c r="AA117" s="105">
        <f t="shared" si="37"/>
        <v>1</v>
      </c>
      <c r="AB117" s="105">
        <f t="shared" si="37"/>
        <v>1</v>
      </c>
      <c r="AC117" s="105">
        <f t="shared" si="37"/>
        <v>1</v>
      </c>
      <c r="AD117" s="105">
        <f t="shared" si="37"/>
        <v>1</v>
      </c>
      <c r="AE117" s="146">
        <f t="shared" si="31"/>
        <v>1</v>
      </c>
      <c r="AG117" s="156">
        <f t="shared" si="32"/>
        <v>63.170604793994713</v>
      </c>
      <c r="AH117" s="157">
        <f t="shared" si="33"/>
        <v>0.17060479399471262</v>
      </c>
      <c r="AI117" s="156">
        <f t="shared" si="34"/>
        <v>2.0472575279365515</v>
      </c>
      <c r="AJ117" s="157">
        <f t="shared" si="35"/>
        <v>758.04725752793661</v>
      </c>
    </row>
    <row r="118" spans="1:36" ht="12.75">
      <c r="A118" s="102" t="s">
        <v>393</v>
      </c>
      <c r="B118" s="102" t="s">
        <v>212</v>
      </c>
      <c r="C118" s="81">
        <f>+VLOOKUP(A118,'[30]2019 UTC Reg svc pricing'!$O:$P,2,FALSE)</f>
        <v>75.599999999999994</v>
      </c>
      <c r="D118" s="81"/>
      <c r="E118" s="103">
        <f>IFERROR((VLOOKUP($A118,'[30]Regulated Pivot'!$A:$L,E$6,FALSE)),0)</f>
        <v>151.19999999999999</v>
      </c>
      <c r="F118" s="103">
        <f>IFERROR((VLOOKUP($A118,'[30]Regulated Pivot'!$A:$L,F$6,FALSE)),0)</f>
        <v>151.19999999999999</v>
      </c>
      <c r="G118" s="103">
        <f>IFERROR((VLOOKUP($A118,'[30]Regulated Pivot'!$A:$L,G$6,FALSE)),0)</f>
        <v>151.19999999999999</v>
      </c>
      <c r="H118" s="103">
        <f>IFERROR((VLOOKUP($A118,'[30]Regulated Pivot'!$A:$L,H$6,FALSE)),0)</f>
        <v>151.19999999999999</v>
      </c>
      <c r="I118" s="103">
        <f>IFERROR((VLOOKUP($A118,'[30]Regulated Pivot'!$A:$L,I$6,FALSE)),0)</f>
        <v>170.1</v>
      </c>
      <c r="J118" s="103">
        <f>IFERROR((VLOOKUP($A118,'[30]Regulated Pivot'!$A:$L,J$6,FALSE)),0)</f>
        <v>226.79999999999998</v>
      </c>
      <c r="K118" s="104">
        <f>IFERROR((VLOOKUP($A118,'[30]Regulated Pivot'!$A:$L,K$6,FALSE)),0)</f>
        <v>226.79999999999998</v>
      </c>
      <c r="L118" s="104">
        <f>IFERROR((VLOOKUP($A118,'[30]Regulated Pivot'!$A:$L,L$6,FALSE)),0)</f>
        <v>226.79999999999998</v>
      </c>
      <c r="M118" s="104">
        <f>IFERROR((VLOOKUP($A118,'[30]Regulated Pivot'!$A:$L,M$6,FALSE)),0)</f>
        <v>226.79999999999998</v>
      </c>
      <c r="N118" s="104">
        <f>IFERROR((VLOOKUP($A118,'[30]Regulated Pivot'!$A:$L,N$6,FALSE)),0)</f>
        <v>226.79999999999998</v>
      </c>
      <c r="O118" s="104">
        <f>IFERROR((VLOOKUP($A118,'[30]Regulated Pivot'!$A:$M,O$6,FALSE)),0)</f>
        <v>151.19999999999999</v>
      </c>
      <c r="P118" s="104">
        <f>IFERROR((VLOOKUP($A118,'[30]Regulated Pivot'!$A:$N,P$6,FALSE)),0)</f>
        <v>151.19999999999999</v>
      </c>
      <c r="Q118" s="103">
        <f t="shared" si="23"/>
        <v>2211.2999999999997</v>
      </c>
      <c r="S118" s="105">
        <f t="shared" si="37"/>
        <v>2</v>
      </c>
      <c r="T118" s="105">
        <f t="shared" si="37"/>
        <v>2</v>
      </c>
      <c r="U118" s="105">
        <f t="shared" si="37"/>
        <v>2</v>
      </c>
      <c r="V118" s="105">
        <f t="shared" si="37"/>
        <v>2</v>
      </c>
      <c r="W118" s="105">
        <f t="shared" si="37"/>
        <v>2.25</v>
      </c>
      <c r="X118" s="105">
        <f t="shared" si="37"/>
        <v>3</v>
      </c>
      <c r="Y118" s="105">
        <f t="shared" si="37"/>
        <v>3</v>
      </c>
      <c r="Z118" s="105">
        <f t="shared" si="37"/>
        <v>3</v>
      </c>
      <c r="AA118" s="105">
        <f t="shared" si="37"/>
        <v>3</v>
      </c>
      <c r="AB118" s="105">
        <f t="shared" si="37"/>
        <v>3</v>
      </c>
      <c r="AC118" s="105">
        <f t="shared" si="37"/>
        <v>2</v>
      </c>
      <c r="AD118" s="105">
        <f t="shared" si="37"/>
        <v>2</v>
      </c>
      <c r="AE118" s="146">
        <f t="shared" si="31"/>
        <v>2.4375</v>
      </c>
      <c r="AG118" s="156">
        <f t="shared" si="32"/>
        <v>75.804725752793658</v>
      </c>
      <c r="AH118" s="157">
        <f t="shared" si="33"/>
        <v>0.20472575279366367</v>
      </c>
      <c r="AI118" s="156">
        <f t="shared" si="34"/>
        <v>5.9882282692146624</v>
      </c>
      <c r="AJ118" s="157">
        <f t="shared" si="35"/>
        <v>2217.2882282692144</v>
      </c>
    </row>
    <row r="119" spans="1:36" ht="12.75">
      <c r="A119" s="102" t="s">
        <v>394</v>
      </c>
      <c r="B119" s="102" t="s">
        <v>214</v>
      </c>
      <c r="C119" s="81">
        <f>+VLOOKUP(A119,'[30]2019 UTC Reg svc pricing'!$O:$P,2,FALSE)</f>
        <v>88.2</v>
      </c>
      <c r="D119" s="81"/>
      <c r="E119" s="103">
        <f>IFERROR((VLOOKUP($A119,'[30]Regulated Pivot'!$A:$L,E$6,FALSE)),0)</f>
        <v>0</v>
      </c>
      <c r="F119" s="103">
        <f>IFERROR((VLOOKUP($A119,'[30]Regulated Pivot'!$A:$L,F$6,FALSE)),0)</f>
        <v>0</v>
      </c>
      <c r="G119" s="103">
        <f>IFERROR((VLOOKUP($A119,'[30]Regulated Pivot'!$A:$L,G$6,FALSE)),0)</f>
        <v>0</v>
      </c>
      <c r="H119" s="103">
        <f>IFERROR((VLOOKUP($A119,'[30]Regulated Pivot'!$A:$L,H$6,FALSE)),0)</f>
        <v>0</v>
      </c>
      <c r="I119" s="103">
        <f>IFERROR((VLOOKUP($A119,'[30]Regulated Pivot'!$A:$L,I$6,FALSE)),0)</f>
        <v>0</v>
      </c>
      <c r="J119" s="103">
        <f>IFERROR((VLOOKUP($A119,'[30]Regulated Pivot'!$A:$L,J$6,FALSE)),0)</f>
        <v>0</v>
      </c>
      <c r="K119" s="104">
        <f>IFERROR((VLOOKUP($A119,'[30]Regulated Pivot'!$A:$L,K$6,FALSE)),0)</f>
        <v>0</v>
      </c>
      <c r="L119" s="104">
        <f>IFERROR((VLOOKUP($A119,'[30]Regulated Pivot'!$A:$L,L$6,FALSE)),0)</f>
        <v>0</v>
      </c>
      <c r="M119" s="104">
        <f>IFERROR((VLOOKUP($A119,'[30]Regulated Pivot'!$A:$L,M$6,FALSE)),0)</f>
        <v>0</v>
      </c>
      <c r="N119" s="104">
        <f>IFERROR((VLOOKUP($A119,'[30]Regulated Pivot'!$A:$L,N$6,FALSE)),0)</f>
        <v>0</v>
      </c>
      <c r="O119" s="104">
        <f>IFERROR((VLOOKUP($A119,'[30]Regulated Pivot'!$A:$M,O$6,FALSE)),0)</f>
        <v>0</v>
      </c>
      <c r="P119" s="104">
        <f>IFERROR((VLOOKUP($A119,'[30]Regulated Pivot'!$A:$N,P$6,FALSE)),0)</f>
        <v>0</v>
      </c>
      <c r="Q119" s="103">
        <f t="shared" si="23"/>
        <v>0</v>
      </c>
      <c r="S119" s="105">
        <f t="shared" si="37"/>
        <v>0</v>
      </c>
      <c r="T119" s="105">
        <f t="shared" si="37"/>
        <v>0</v>
      </c>
      <c r="U119" s="105">
        <f t="shared" si="37"/>
        <v>0</v>
      </c>
      <c r="V119" s="105">
        <f t="shared" si="37"/>
        <v>0</v>
      </c>
      <c r="W119" s="105">
        <f t="shared" si="37"/>
        <v>0</v>
      </c>
      <c r="X119" s="105">
        <f t="shared" si="37"/>
        <v>0</v>
      </c>
      <c r="Y119" s="105">
        <f t="shared" si="37"/>
        <v>0</v>
      </c>
      <c r="Z119" s="105">
        <f t="shared" si="37"/>
        <v>0</v>
      </c>
      <c r="AA119" s="105">
        <f t="shared" si="37"/>
        <v>0</v>
      </c>
      <c r="AB119" s="105">
        <f t="shared" si="37"/>
        <v>0</v>
      </c>
      <c r="AC119" s="105">
        <f t="shared" si="37"/>
        <v>0</v>
      </c>
      <c r="AD119" s="105">
        <f t="shared" si="37"/>
        <v>0</v>
      </c>
      <c r="AE119" s="146">
        <f t="shared" si="31"/>
        <v>0</v>
      </c>
      <c r="AG119" s="156">
        <f t="shared" si="32"/>
        <v>88.438846711592603</v>
      </c>
      <c r="AH119" s="157">
        <f t="shared" si="33"/>
        <v>0.23884671159260051</v>
      </c>
      <c r="AI119" s="156">
        <f t="shared" si="34"/>
        <v>0</v>
      </c>
      <c r="AJ119" s="157">
        <f t="shared" si="35"/>
        <v>0</v>
      </c>
    </row>
    <row r="120" spans="1:36" ht="12.75">
      <c r="A120" s="102" t="s">
        <v>395</v>
      </c>
      <c r="B120" s="102" t="s">
        <v>216</v>
      </c>
      <c r="C120" s="81">
        <f>+VLOOKUP(A120,'[30]2019 UTC Reg svc pricing'!$O:$P,2,FALSE)</f>
        <v>100.8</v>
      </c>
      <c r="D120" s="81"/>
      <c r="E120" s="103">
        <f>IFERROR((VLOOKUP($A120,'[30]Regulated Pivot'!$A:$L,E$6,FALSE)),0)</f>
        <v>100.8</v>
      </c>
      <c r="F120" s="103">
        <f>IFERROR((VLOOKUP($A120,'[30]Regulated Pivot'!$A:$L,F$6,FALSE)),0)</f>
        <v>100.8</v>
      </c>
      <c r="G120" s="103">
        <f>IFERROR((VLOOKUP($A120,'[30]Regulated Pivot'!$A:$L,G$6,FALSE)),0)</f>
        <v>100.8</v>
      </c>
      <c r="H120" s="103">
        <f>IFERROR((VLOOKUP($A120,'[30]Regulated Pivot'!$A:$L,H$6,FALSE)),0)</f>
        <v>100.8</v>
      </c>
      <c r="I120" s="103">
        <f>IFERROR((VLOOKUP($A120,'[30]Regulated Pivot'!$A:$L,I$6,FALSE)),0)</f>
        <v>100.8</v>
      </c>
      <c r="J120" s="103">
        <f>IFERROR((VLOOKUP($A120,'[30]Regulated Pivot'!$A:$L,J$6,FALSE)),0)</f>
        <v>100.8</v>
      </c>
      <c r="K120" s="104">
        <f>IFERROR((VLOOKUP($A120,'[30]Regulated Pivot'!$A:$L,K$6,FALSE)),0)</f>
        <v>100.8</v>
      </c>
      <c r="L120" s="104">
        <f>IFERROR((VLOOKUP($A120,'[30]Regulated Pivot'!$A:$L,L$6,FALSE)),0)</f>
        <v>100.8</v>
      </c>
      <c r="M120" s="104">
        <f>IFERROR((VLOOKUP($A120,'[30]Regulated Pivot'!$A:$L,M$6,FALSE)),0)</f>
        <v>100.8</v>
      </c>
      <c r="N120" s="104">
        <f>IFERROR((VLOOKUP($A120,'[30]Regulated Pivot'!$A:$L,N$6,FALSE)),0)</f>
        <v>100.8</v>
      </c>
      <c r="O120" s="104">
        <f>IFERROR((VLOOKUP($A120,'[30]Regulated Pivot'!$A:$M,O$6,FALSE)),0)</f>
        <v>100.8</v>
      </c>
      <c r="P120" s="104">
        <f>IFERROR((VLOOKUP($A120,'[30]Regulated Pivot'!$A:$N,P$6,FALSE)),0)</f>
        <v>100.8</v>
      </c>
      <c r="Q120" s="103">
        <f t="shared" si="23"/>
        <v>1209.5999999999997</v>
      </c>
      <c r="S120" s="105">
        <f t="shared" si="37"/>
        <v>1</v>
      </c>
      <c r="T120" s="105">
        <f t="shared" si="37"/>
        <v>1</v>
      </c>
      <c r="U120" s="105">
        <f t="shared" si="37"/>
        <v>1</v>
      </c>
      <c r="V120" s="105">
        <f t="shared" si="37"/>
        <v>1</v>
      </c>
      <c r="W120" s="105">
        <f t="shared" si="37"/>
        <v>1</v>
      </c>
      <c r="X120" s="105">
        <f t="shared" si="37"/>
        <v>1</v>
      </c>
      <c r="Y120" s="105">
        <f t="shared" si="37"/>
        <v>1</v>
      </c>
      <c r="Z120" s="105">
        <f t="shared" si="37"/>
        <v>1</v>
      </c>
      <c r="AA120" s="105">
        <f t="shared" si="37"/>
        <v>1</v>
      </c>
      <c r="AB120" s="105">
        <f t="shared" si="37"/>
        <v>1</v>
      </c>
      <c r="AC120" s="105">
        <f t="shared" si="37"/>
        <v>1</v>
      </c>
      <c r="AD120" s="105">
        <f t="shared" si="37"/>
        <v>1</v>
      </c>
      <c r="AE120" s="146">
        <f t="shared" si="31"/>
        <v>1</v>
      </c>
      <c r="AG120" s="156">
        <f t="shared" si="32"/>
        <v>101.07296767039155</v>
      </c>
      <c r="AH120" s="157">
        <f t="shared" si="33"/>
        <v>0.27296767039155156</v>
      </c>
      <c r="AI120" s="156">
        <f t="shared" si="34"/>
        <v>3.2756120446986188</v>
      </c>
      <c r="AJ120" s="157">
        <f t="shared" si="35"/>
        <v>1212.8756120446983</v>
      </c>
    </row>
    <row r="121" spans="1:36" ht="12.75">
      <c r="A121" s="102" t="s">
        <v>396</v>
      </c>
      <c r="B121" s="102" t="s">
        <v>218</v>
      </c>
      <c r="C121" s="81">
        <f>+VLOOKUP(A121,'[30]2019 UTC Reg svc pricing'!$O:$P,2,FALSE)</f>
        <v>113.4</v>
      </c>
      <c r="D121" s="81"/>
      <c r="E121" s="103">
        <f>IFERROR((VLOOKUP($A121,'[30]Regulated Pivot'!$A:$L,E$6,FALSE)),0)</f>
        <v>113.4</v>
      </c>
      <c r="F121" s="103">
        <f>IFERROR((VLOOKUP($A121,'[30]Regulated Pivot'!$A:$L,F$6,FALSE)),0)</f>
        <v>113.4</v>
      </c>
      <c r="G121" s="103">
        <f>IFERROR((VLOOKUP($A121,'[30]Regulated Pivot'!$A:$L,G$6,FALSE)),0)</f>
        <v>113.4</v>
      </c>
      <c r="H121" s="103">
        <f>IFERROR((VLOOKUP($A121,'[30]Regulated Pivot'!$A:$L,H$6,FALSE)),0)</f>
        <v>113.4</v>
      </c>
      <c r="I121" s="103">
        <f>IFERROR((VLOOKUP($A121,'[30]Regulated Pivot'!$A:$L,I$6,FALSE)),0)</f>
        <v>113.4</v>
      </c>
      <c r="J121" s="103">
        <f>IFERROR((VLOOKUP($A121,'[30]Regulated Pivot'!$A:$L,J$6,FALSE)),0)</f>
        <v>113.4</v>
      </c>
      <c r="K121" s="104">
        <f>IFERROR((VLOOKUP($A121,'[30]Regulated Pivot'!$A:$L,K$6,FALSE)),0)</f>
        <v>113.4</v>
      </c>
      <c r="L121" s="104">
        <f>IFERROR((VLOOKUP($A121,'[30]Regulated Pivot'!$A:$L,L$6,FALSE)),0)</f>
        <v>113.4</v>
      </c>
      <c r="M121" s="104">
        <f>IFERROR((VLOOKUP($A121,'[30]Regulated Pivot'!$A:$L,M$6,FALSE)),0)</f>
        <v>113.4</v>
      </c>
      <c r="N121" s="104">
        <f>IFERROR((VLOOKUP($A121,'[30]Regulated Pivot'!$A:$L,N$6,FALSE)),0)</f>
        <v>113.4</v>
      </c>
      <c r="O121" s="104">
        <f>IFERROR((VLOOKUP($A121,'[30]Regulated Pivot'!$A:$M,O$6,FALSE)),0)</f>
        <v>113.4</v>
      </c>
      <c r="P121" s="104">
        <f>IFERROR((VLOOKUP($A121,'[30]Regulated Pivot'!$A:$N,P$6,FALSE)),0)</f>
        <v>113.4</v>
      </c>
      <c r="Q121" s="103">
        <f t="shared" si="23"/>
        <v>1360.8000000000002</v>
      </c>
      <c r="S121" s="105">
        <f t="shared" si="37"/>
        <v>1</v>
      </c>
      <c r="T121" s="105">
        <f t="shared" si="37"/>
        <v>1</v>
      </c>
      <c r="U121" s="105">
        <f t="shared" si="37"/>
        <v>1</v>
      </c>
      <c r="V121" s="105">
        <f t="shared" si="37"/>
        <v>1</v>
      </c>
      <c r="W121" s="105">
        <f t="shared" si="37"/>
        <v>1</v>
      </c>
      <c r="X121" s="105">
        <f t="shared" si="37"/>
        <v>1</v>
      </c>
      <c r="Y121" s="105">
        <f t="shared" si="37"/>
        <v>1</v>
      </c>
      <c r="Z121" s="105">
        <f t="shared" si="37"/>
        <v>1</v>
      </c>
      <c r="AA121" s="105">
        <f t="shared" si="37"/>
        <v>1</v>
      </c>
      <c r="AB121" s="105">
        <f t="shared" si="37"/>
        <v>1</v>
      </c>
      <c r="AC121" s="105">
        <f t="shared" si="37"/>
        <v>1</v>
      </c>
      <c r="AD121" s="105">
        <f t="shared" si="37"/>
        <v>1</v>
      </c>
      <c r="AE121" s="146">
        <f t="shared" si="31"/>
        <v>1</v>
      </c>
      <c r="AG121" s="156">
        <f t="shared" si="32"/>
        <v>113.70708862919049</v>
      </c>
      <c r="AH121" s="157">
        <f t="shared" si="33"/>
        <v>0.3070886291904884</v>
      </c>
      <c r="AI121" s="156">
        <f t="shared" si="34"/>
        <v>3.6850635502858609</v>
      </c>
      <c r="AJ121" s="157">
        <f t="shared" si="35"/>
        <v>1364.485063550286</v>
      </c>
    </row>
    <row r="122" spans="1:36" ht="12.75">
      <c r="A122" s="102" t="s">
        <v>397</v>
      </c>
      <c r="B122" s="119" t="s">
        <v>398</v>
      </c>
      <c r="C122" s="81">
        <f>+VLOOKUP(A122,'[30]2019 UTC Reg svc pricing'!$O:$P,2,FALSE)</f>
        <v>37.799999999999997</v>
      </c>
      <c r="D122" s="81"/>
      <c r="E122" s="103">
        <f>IFERROR((VLOOKUP($A122,'[30]Regulated Pivot'!$A:$L,E$6,FALSE)),0)</f>
        <v>0</v>
      </c>
      <c r="F122" s="103">
        <f>IFERROR((VLOOKUP($A122,'[30]Regulated Pivot'!$A:$L,F$6,FALSE)),0)</f>
        <v>0</v>
      </c>
      <c r="G122" s="103">
        <f>IFERROR((VLOOKUP($A122,'[30]Regulated Pivot'!$A:$L,G$6,FALSE)),0)</f>
        <v>0</v>
      </c>
      <c r="H122" s="103">
        <f>IFERROR((VLOOKUP($A122,'[30]Regulated Pivot'!$A:$L,H$6,FALSE)),0)</f>
        <v>0</v>
      </c>
      <c r="I122" s="103">
        <f>IFERROR((VLOOKUP($A122,'[30]Regulated Pivot'!$A:$L,I$6,FALSE)),0)</f>
        <v>0</v>
      </c>
      <c r="J122" s="103">
        <f>IFERROR((VLOOKUP($A122,'[30]Regulated Pivot'!$A:$L,J$6,FALSE)),0)</f>
        <v>0</v>
      </c>
      <c r="K122" s="104">
        <f>IFERROR((VLOOKUP($A122,'[30]Regulated Pivot'!$A:$L,K$6,FALSE)),0)</f>
        <v>0</v>
      </c>
      <c r="L122" s="104">
        <f>IFERROR((VLOOKUP($A122,'[30]Regulated Pivot'!$A:$L,L$6,FALSE)),0)</f>
        <v>0</v>
      </c>
      <c r="M122" s="104">
        <f>IFERROR((VLOOKUP($A122,'[30]Regulated Pivot'!$A:$L,M$6,FALSE)),0)</f>
        <v>0</v>
      </c>
      <c r="N122" s="104">
        <f>IFERROR((VLOOKUP($A122,'[30]Regulated Pivot'!$A:$L,N$6,FALSE)),0)</f>
        <v>0</v>
      </c>
      <c r="O122" s="104">
        <f>IFERROR((VLOOKUP($A122,'[30]Regulated Pivot'!$A:$M,O$6,FALSE)),0)</f>
        <v>0</v>
      </c>
      <c r="P122" s="104">
        <f>IFERROR((VLOOKUP($A122,'[30]Regulated Pivot'!$A:$N,P$6,FALSE)),0)</f>
        <v>0</v>
      </c>
      <c r="Q122" s="103">
        <f t="shared" si="23"/>
        <v>0</v>
      </c>
      <c r="S122" s="105">
        <f t="shared" si="37"/>
        <v>0</v>
      </c>
      <c r="T122" s="105">
        <f t="shared" si="37"/>
        <v>0</v>
      </c>
      <c r="U122" s="105">
        <f t="shared" si="37"/>
        <v>0</v>
      </c>
      <c r="V122" s="105">
        <f t="shared" si="37"/>
        <v>0</v>
      </c>
      <c r="W122" s="105">
        <f t="shared" si="37"/>
        <v>0</v>
      </c>
      <c r="X122" s="105">
        <f t="shared" si="37"/>
        <v>0</v>
      </c>
      <c r="Y122" s="105">
        <f t="shared" si="37"/>
        <v>0</v>
      </c>
      <c r="Z122" s="105">
        <f t="shared" si="37"/>
        <v>0</v>
      </c>
      <c r="AA122" s="105">
        <f t="shared" si="37"/>
        <v>0</v>
      </c>
      <c r="AB122" s="105">
        <f t="shared" si="37"/>
        <v>0</v>
      </c>
      <c r="AC122" s="105">
        <f t="shared" si="37"/>
        <v>0</v>
      </c>
      <c r="AD122" s="105">
        <f t="shared" si="37"/>
        <v>0</v>
      </c>
      <c r="AE122" s="146">
        <f t="shared" si="31"/>
        <v>0</v>
      </c>
      <c r="AG122" s="156">
        <f t="shared" si="32"/>
        <v>37.902362876396829</v>
      </c>
      <c r="AH122" s="157">
        <f t="shared" si="33"/>
        <v>0.10236287639683184</v>
      </c>
      <c r="AI122" s="156">
        <f t="shared" si="34"/>
        <v>0</v>
      </c>
      <c r="AJ122" s="157">
        <f t="shared" si="35"/>
        <v>0</v>
      </c>
    </row>
    <row r="123" spans="1:36" ht="12.75">
      <c r="A123" s="102" t="s">
        <v>399</v>
      </c>
      <c r="B123" s="102" t="s">
        <v>400</v>
      </c>
      <c r="C123" s="81">
        <f>+VLOOKUP(A123,'[30]2019 UTC Reg svc pricing'!$O:$P,2,FALSE)</f>
        <v>17.73</v>
      </c>
      <c r="D123" s="81"/>
      <c r="E123" s="103">
        <f>IFERROR((VLOOKUP($A123,'[30]Regulated Pivot'!$A:$L,E$6,FALSE)),0)</f>
        <v>371.97</v>
      </c>
      <c r="F123" s="103">
        <f>IFERROR((VLOOKUP($A123,'[30]Regulated Pivot'!$A:$L,F$6,FALSE)),0)</f>
        <v>372.33000000000004</v>
      </c>
      <c r="G123" s="103">
        <f>IFERROR((VLOOKUP($A123,'[30]Regulated Pivot'!$A:$L,G$6,FALSE)),0)</f>
        <v>514.17000000000007</v>
      </c>
      <c r="H123" s="103">
        <f>IFERROR((VLOOKUP($A123,'[30]Regulated Pivot'!$A:$L,H$6,FALSE)),0)</f>
        <v>407.78999999999996</v>
      </c>
      <c r="I123" s="103">
        <f>IFERROR((VLOOKUP($A123,'[30]Regulated Pivot'!$A:$L,I$6,FALSE)),0)</f>
        <v>673.74</v>
      </c>
      <c r="J123" s="103">
        <f>IFERROR((VLOOKUP($A123,'[30]Regulated Pivot'!$A:$L,J$6,FALSE)),0)</f>
        <v>425.52</v>
      </c>
      <c r="K123" s="104">
        <f>IFERROR((VLOOKUP($A123,'[30]Regulated Pivot'!$A:$L,K$6,FALSE)),0)</f>
        <v>797.84999999999991</v>
      </c>
      <c r="L123" s="104">
        <f>IFERROR((VLOOKUP($A123,'[30]Regulated Pivot'!$A:$L,L$6,FALSE)),0)</f>
        <v>549.63</v>
      </c>
      <c r="M123" s="104">
        <f>IFERROR((VLOOKUP($A123,'[30]Regulated Pivot'!$A:$L,M$6,FALSE)),0)</f>
        <v>478.71</v>
      </c>
      <c r="N123" s="104">
        <f>IFERROR((VLOOKUP($A123,'[30]Regulated Pivot'!$A:$L,N$6,FALSE)),0)</f>
        <v>425.52</v>
      </c>
      <c r="O123" s="104">
        <f>IFERROR((VLOOKUP($A123,'[30]Regulated Pivot'!$A:$M,O$6,FALSE)),0)</f>
        <v>354.6</v>
      </c>
      <c r="P123" s="104">
        <f>IFERROR((VLOOKUP($A123,'[30]Regulated Pivot'!$A:$N,P$6,FALSE)),0)</f>
        <v>443.25</v>
      </c>
      <c r="Q123" s="103">
        <f t="shared" si="23"/>
        <v>5815.08</v>
      </c>
      <c r="S123" s="105">
        <f t="shared" si="37"/>
        <v>20.979695431472081</v>
      </c>
      <c r="T123" s="105">
        <f t="shared" si="37"/>
        <v>21.000000000000004</v>
      </c>
      <c r="U123" s="105">
        <f t="shared" si="37"/>
        <v>29.000000000000004</v>
      </c>
      <c r="V123" s="105">
        <f t="shared" si="37"/>
        <v>22.999999999999996</v>
      </c>
      <c r="W123" s="105">
        <f t="shared" si="37"/>
        <v>38</v>
      </c>
      <c r="X123" s="105">
        <f t="shared" si="37"/>
        <v>24</v>
      </c>
      <c r="Y123" s="105">
        <f t="shared" si="37"/>
        <v>44.999999999999993</v>
      </c>
      <c r="Z123" s="105">
        <f t="shared" si="37"/>
        <v>31</v>
      </c>
      <c r="AA123" s="105">
        <f t="shared" si="37"/>
        <v>26.999999999999996</v>
      </c>
      <c r="AB123" s="105">
        <f t="shared" si="37"/>
        <v>24</v>
      </c>
      <c r="AC123" s="105">
        <f t="shared" si="37"/>
        <v>20</v>
      </c>
      <c r="AD123" s="105">
        <f t="shared" si="37"/>
        <v>25</v>
      </c>
      <c r="AE123" s="146">
        <f t="shared" si="31"/>
        <v>27.331641285956007</v>
      </c>
      <c r="AG123" s="156">
        <f t="shared" si="32"/>
        <v>17.7780130634528</v>
      </c>
      <c r="AH123" s="157">
        <f t="shared" si="33"/>
        <v>4.8013063452799543E-2</v>
      </c>
      <c r="AI123" s="156">
        <f t="shared" si="34"/>
        <v>15.747309927981137</v>
      </c>
      <c r="AJ123" s="157">
        <f t="shared" si="35"/>
        <v>5830.8273099279813</v>
      </c>
    </row>
    <row r="124" spans="1:36" ht="12.75">
      <c r="A124" s="102" t="s">
        <v>401</v>
      </c>
      <c r="B124" s="102" t="s">
        <v>402</v>
      </c>
      <c r="C124" s="81">
        <f>+VLOOKUP(A124,'[30]2019 UTC Reg svc pricing'!$O:$P,2,FALSE)</f>
        <v>23.91</v>
      </c>
      <c r="D124" s="81"/>
      <c r="E124" s="103">
        <f>IFERROR((VLOOKUP($A124,'[30]Regulated Pivot'!$A:$L,E$6,FALSE)),0)</f>
        <v>191.28</v>
      </c>
      <c r="F124" s="103">
        <f>IFERROR((VLOOKUP($A124,'[30]Regulated Pivot'!$A:$L,F$6,FALSE)),0)</f>
        <v>95.64</v>
      </c>
      <c r="G124" s="103">
        <f>IFERROR((VLOOKUP($A124,'[30]Regulated Pivot'!$A:$L,G$6,FALSE)),0)</f>
        <v>119.55</v>
      </c>
      <c r="H124" s="103">
        <f>IFERROR((VLOOKUP($A124,'[30]Regulated Pivot'!$A:$L,H$6,FALSE)),0)</f>
        <v>95.64</v>
      </c>
      <c r="I124" s="103">
        <f>IFERROR((VLOOKUP($A124,'[30]Regulated Pivot'!$A:$L,I$6,FALSE)),0)</f>
        <v>167.37</v>
      </c>
      <c r="J124" s="103">
        <f>IFERROR((VLOOKUP($A124,'[30]Regulated Pivot'!$A:$L,J$6,FALSE)),0)</f>
        <v>263.01</v>
      </c>
      <c r="K124" s="104">
        <f>IFERROR((VLOOKUP($A124,'[30]Regulated Pivot'!$A:$L,K$6,FALSE)),0)</f>
        <v>382.56</v>
      </c>
      <c r="L124" s="104">
        <f>IFERROR((VLOOKUP($A124,'[30]Regulated Pivot'!$A:$L,L$6,FALSE)),0)</f>
        <v>334.74</v>
      </c>
      <c r="M124" s="104">
        <f>IFERROR((VLOOKUP($A124,'[30]Regulated Pivot'!$A:$L,M$6,FALSE)),0)</f>
        <v>286.92</v>
      </c>
      <c r="N124" s="104">
        <f>IFERROR((VLOOKUP($A124,'[30]Regulated Pivot'!$A:$L,N$6,FALSE)),0)</f>
        <v>430.38000000000005</v>
      </c>
      <c r="O124" s="104">
        <f>IFERROR((VLOOKUP($A124,'[30]Regulated Pivot'!$A:$M,O$6,FALSE)),0)</f>
        <v>95.64</v>
      </c>
      <c r="P124" s="104">
        <f>IFERROR((VLOOKUP($A124,'[30]Regulated Pivot'!$A:$N,P$6,FALSE)),0)</f>
        <v>143.46</v>
      </c>
      <c r="Q124" s="103">
        <f t="shared" si="23"/>
        <v>2606.19</v>
      </c>
      <c r="S124" s="105">
        <f t="shared" si="37"/>
        <v>8</v>
      </c>
      <c r="T124" s="105">
        <f t="shared" si="37"/>
        <v>4</v>
      </c>
      <c r="U124" s="105">
        <f t="shared" si="37"/>
        <v>5</v>
      </c>
      <c r="V124" s="105">
        <f t="shared" si="37"/>
        <v>4</v>
      </c>
      <c r="W124" s="105">
        <f t="shared" si="37"/>
        <v>7</v>
      </c>
      <c r="X124" s="105">
        <f t="shared" si="37"/>
        <v>11</v>
      </c>
      <c r="Y124" s="105">
        <f t="shared" si="37"/>
        <v>16</v>
      </c>
      <c r="Z124" s="105">
        <f t="shared" si="37"/>
        <v>14</v>
      </c>
      <c r="AA124" s="105">
        <f t="shared" si="37"/>
        <v>12</v>
      </c>
      <c r="AB124" s="105">
        <f t="shared" si="37"/>
        <v>18.000000000000004</v>
      </c>
      <c r="AC124" s="105">
        <f t="shared" si="37"/>
        <v>4</v>
      </c>
      <c r="AD124" s="105">
        <f t="shared" si="37"/>
        <v>6</v>
      </c>
      <c r="AE124" s="146">
        <f t="shared" si="31"/>
        <v>9.0833333333333339</v>
      </c>
      <c r="AG124" s="156">
        <f t="shared" si="32"/>
        <v>23.974748581339899</v>
      </c>
      <c r="AH124" s="157">
        <f t="shared" si="33"/>
        <v>6.4748581339898692E-2</v>
      </c>
      <c r="AI124" s="156">
        <f t="shared" si="34"/>
        <v>7.0575953660489574</v>
      </c>
      <c r="AJ124" s="157">
        <f t="shared" si="35"/>
        <v>2613.2475953660492</v>
      </c>
    </row>
    <row r="125" spans="1:36" ht="12.75">
      <c r="A125" s="102" t="s">
        <v>403</v>
      </c>
      <c r="B125" s="102" t="s">
        <v>404</v>
      </c>
      <c r="C125" s="81">
        <f>+VLOOKUP(A125,'[30]2019 UTC Reg svc pricing'!$O:$P,2,FALSE)</f>
        <v>28.5</v>
      </c>
      <c r="D125" s="81"/>
      <c r="E125" s="103">
        <f>IFERROR((VLOOKUP($A125,'[30]Regulated Pivot'!$A:$L,E$6,FALSE)),0)</f>
        <v>2250.84</v>
      </c>
      <c r="F125" s="103">
        <f>IFERROR((VLOOKUP($A125,'[30]Regulated Pivot'!$A:$L,F$6,FALSE)),0)</f>
        <v>1539</v>
      </c>
      <c r="G125" s="103">
        <f>IFERROR((VLOOKUP($A125,'[30]Regulated Pivot'!$A:$L,G$6,FALSE)),0)</f>
        <v>2280</v>
      </c>
      <c r="H125" s="103">
        <f>IFERROR((VLOOKUP($A125,'[30]Regulated Pivot'!$A:$L,H$6,FALSE)),0)</f>
        <v>2593.5</v>
      </c>
      <c r="I125" s="103">
        <f>IFERROR((VLOOKUP($A125,'[30]Regulated Pivot'!$A:$L,I$6,FALSE)),0)</f>
        <v>3790.5</v>
      </c>
      <c r="J125" s="103">
        <f>IFERROR((VLOOKUP($A125,'[30]Regulated Pivot'!$A:$L,J$6,FALSE)),0)</f>
        <v>2479.5</v>
      </c>
      <c r="K125" s="104">
        <f>IFERROR((VLOOKUP($A125,'[30]Regulated Pivot'!$A:$L,K$6,FALSE)),0)</f>
        <v>4332</v>
      </c>
      <c r="L125" s="104">
        <f>IFERROR((VLOOKUP($A125,'[30]Regulated Pivot'!$A:$L,L$6,FALSE)),0)</f>
        <v>4047</v>
      </c>
      <c r="M125" s="104">
        <f>IFERROR((VLOOKUP($A125,'[30]Regulated Pivot'!$A:$L,M$6,FALSE)),0)</f>
        <v>3192</v>
      </c>
      <c r="N125" s="104">
        <f>IFERROR((VLOOKUP($A125,'[30]Regulated Pivot'!$A:$L,N$6,FALSE)),0)</f>
        <v>3448.5</v>
      </c>
      <c r="O125" s="104">
        <f>IFERROR((VLOOKUP($A125,'[30]Regulated Pivot'!$A:$M,O$6,FALSE)),0)</f>
        <v>2052</v>
      </c>
      <c r="P125" s="104">
        <f>IFERROR((VLOOKUP($A125,'[30]Regulated Pivot'!$A:$N,P$6,FALSE)),0)</f>
        <v>2080.5</v>
      </c>
      <c r="Q125" s="103">
        <f t="shared" si="23"/>
        <v>34085.339999999997</v>
      </c>
      <c r="S125" s="105">
        <f t="shared" si="37"/>
        <v>78.97684210526316</v>
      </c>
      <c r="T125" s="105">
        <f t="shared" si="37"/>
        <v>54</v>
      </c>
      <c r="U125" s="105">
        <f t="shared" si="37"/>
        <v>80</v>
      </c>
      <c r="V125" s="105">
        <f t="shared" si="37"/>
        <v>91</v>
      </c>
      <c r="W125" s="105">
        <f t="shared" si="37"/>
        <v>133</v>
      </c>
      <c r="X125" s="105">
        <f t="shared" si="37"/>
        <v>87</v>
      </c>
      <c r="Y125" s="105">
        <f t="shared" si="37"/>
        <v>152</v>
      </c>
      <c r="Z125" s="105">
        <f t="shared" si="37"/>
        <v>142</v>
      </c>
      <c r="AA125" s="105">
        <f t="shared" si="37"/>
        <v>112</v>
      </c>
      <c r="AB125" s="105">
        <f t="shared" si="37"/>
        <v>121</v>
      </c>
      <c r="AC125" s="105">
        <f t="shared" si="37"/>
        <v>72</v>
      </c>
      <c r="AD125" s="105">
        <f t="shared" si="37"/>
        <v>73</v>
      </c>
      <c r="AE125" s="146">
        <f t="shared" si="31"/>
        <v>99.664736842105256</v>
      </c>
      <c r="AG125" s="156">
        <f t="shared" si="32"/>
        <v>28.577178359188085</v>
      </c>
      <c r="AH125" s="157">
        <f t="shared" si="33"/>
        <v>7.7178359188085466E-2</v>
      </c>
      <c r="AI125" s="156">
        <f t="shared" si="34"/>
        <v>92.303530300632175</v>
      </c>
      <c r="AJ125" s="157">
        <f t="shared" si="35"/>
        <v>34177.643530300629</v>
      </c>
    </row>
    <row r="126" spans="1:36" ht="12.75">
      <c r="A126" s="102" t="s">
        <v>405</v>
      </c>
      <c r="B126" s="102" t="s">
        <v>406</v>
      </c>
      <c r="C126" s="81">
        <f>+VLOOKUP(A126,'[30]2019 UTC Reg svc pricing'!$O:$P,2,FALSE)</f>
        <v>39.78</v>
      </c>
      <c r="D126" s="81"/>
      <c r="E126" s="103">
        <f>IFERROR((VLOOKUP($A126,'[30]Regulated Pivot'!$A:$L,E$6,FALSE)),0)</f>
        <v>119.34</v>
      </c>
      <c r="F126" s="103">
        <f>IFERROR((VLOOKUP($A126,'[30]Regulated Pivot'!$A:$L,F$6,FALSE)),0)</f>
        <v>39.78</v>
      </c>
      <c r="G126" s="103">
        <f>IFERROR((VLOOKUP($A126,'[30]Regulated Pivot'!$A:$L,G$6,FALSE)),0)</f>
        <v>99.45</v>
      </c>
      <c r="H126" s="103">
        <f>IFERROR((VLOOKUP($A126,'[30]Regulated Pivot'!$A:$L,H$6,FALSE)),0)</f>
        <v>79.56</v>
      </c>
      <c r="I126" s="103">
        <f>IFERROR((VLOOKUP($A126,'[30]Regulated Pivot'!$A:$L,I$6,FALSE)),0)</f>
        <v>119.34</v>
      </c>
      <c r="J126" s="103">
        <f>IFERROR((VLOOKUP($A126,'[30]Regulated Pivot'!$A:$L,J$6,FALSE)),0)</f>
        <v>238.68</v>
      </c>
      <c r="K126" s="104">
        <f>IFERROR((VLOOKUP($A126,'[30]Regulated Pivot'!$A:$L,K$6,FALSE)),0)</f>
        <v>119.34</v>
      </c>
      <c r="L126" s="104">
        <f>IFERROR((VLOOKUP($A126,'[30]Regulated Pivot'!$A:$L,L$6,FALSE)),0)</f>
        <v>39.78</v>
      </c>
      <c r="M126" s="104">
        <f>IFERROR((VLOOKUP($A126,'[30]Regulated Pivot'!$A:$L,M$6,FALSE)),0)</f>
        <v>119.34</v>
      </c>
      <c r="N126" s="104">
        <f>IFERROR((VLOOKUP($A126,'[30]Regulated Pivot'!$A:$L,N$6,FALSE)),0)</f>
        <v>119.34</v>
      </c>
      <c r="O126" s="104">
        <f>IFERROR((VLOOKUP($A126,'[30]Regulated Pivot'!$A:$M,O$6,FALSE)),0)</f>
        <v>79.56</v>
      </c>
      <c r="P126" s="104">
        <f>IFERROR((VLOOKUP($A126,'[30]Regulated Pivot'!$A:$N,P$6,FALSE)),0)</f>
        <v>198.9</v>
      </c>
      <c r="Q126" s="103">
        <f t="shared" si="23"/>
        <v>1372.41</v>
      </c>
      <c r="S126" s="105">
        <f t="shared" si="37"/>
        <v>3</v>
      </c>
      <c r="T126" s="105">
        <f t="shared" si="37"/>
        <v>1</v>
      </c>
      <c r="U126" s="105">
        <f t="shared" si="37"/>
        <v>2.5</v>
      </c>
      <c r="V126" s="105">
        <f t="shared" si="37"/>
        <v>2</v>
      </c>
      <c r="W126" s="105">
        <f t="shared" si="37"/>
        <v>3</v>
      </c>
      <c r="X126" s="105">
        <f t="shared" si="37"/>
        <v>6</v>
      </c>
      <c r="Y126" s="105">
        <f t="shared" si="37"/>
        <v>3</v>
      </c>
      <c r="Z126" s="105">
        <f t="shared" si="37"/>
        <v>1</v>
      </c>
      <c r="AA126" s="105">
        <f t="shared" si="37"/>
        <v>3</v>
      </c>
      <c r="AB126" s="105">
        <f t="shared" si="37"/>
        <v>3</v>
      </c>
      <c r="AC126" s="105">
        <f t="shared" si="37"/>
        <v>2</v>
      </c>
      <c r="AD126" s="105">
        <f t="shared" si="37"/>
        <v>5</v>
      </c>
      <c r="AE126" s="146">
        <f t="shared" si="31"/>
        <v>2.875</v>
      </c>
      <c r="AG126" s="156">
        <f t="shared" si="32"/>
        <v>39.887724741350951</v>
      </c>
      <c r="AH126" s="157">
        <f t="shared" si="33"/>
        <v>0.10772474135094967</v>
      </c>
      <c r="AI126" s="156">
        <f t="shared" si="34"/>
        <v>3.7165035766077636</v>
      </c>
      <c r="AJ126" s="157">
        <f t="shared" si="35"/>
        <v>1376.1265035766078</v>
      </c>
    </row>
    <row r="127" spans="1:36" ht="12.75">
      <c r="A127" s="102" t="s">
        <v>407</v>
      </c>
      <c r="B127" s="102" t="s">
        <v>408</v>
      </c>
      <c r="C127" s="81">
        <f>+VLOOKUP(A127,'[30]2019 UTC Reg svc pricing'!$O:$P,2,FALSE)</f>
        <v>51.48</v>
      </c>
      <c r="D127" s="81"/>
      <c r="E127" s="103">
        <f>IFERROR((VLOOKUP($A127,'[30]Regulated Pivot'!$A:$L,E$6,FALSE)),0)</f>
        <v>0</v>
      </c>
      <c r="F127" s="103">
        <f>IFERROR((VLOOKUP($A127,'[30]Regulated Pivot'!$A:$L,F$6,FALSE)),0)</f>
        <v>0</v>
      </c>
      <c r="G127" s="103">
        <f>IFERROR((VLOOKUP($A127,'[30]Regulated Pivot'!$A:$L,G$6,FALSE)),0)</f>
        <v>0</v>
      </c>
      <c r="H127" s="103">
        <f>IFERROR((VLOOKUP($A127,'[30]Regulated Pivot'!$A:$L,H$6,FALSE)),0)</f>
        <v>0</v>
      </c>
      <c r="I127" s="103">
        <f>IFERROR((VLOOKUP($A127,'[30]Regulated Pivot'!$A:$L,I$6,FALSE)),0)</f>
        <v>0</v>
      </c>
      <c r="J127" s="103">
        <f>IFERROR((VLOOKUP($A127,'[30]Regulated Pivot'!$A:$L,J$6,FALSE)),0)</f>
        <v>0</v>
      </c>
      <c r="K127" s="104">
        <f>IFERROR((VLOOKUP($A127,'[30]Regulated Pivot'!$A:$L,K$6,FALSE)),0)</f>
        <v>0</v>
      </c>
      <c r="L127" s="104">
        <f>IFERROR((VLOOKUP($A127,'[30]Regulated Pivot'!$A:$L,L$6,FALSE)),0)</f>
        <v>0</v>
      </c>
      <c r="M127" s="104">
        <f>IFERROR((VLOOKUP($A127,'[30]Regulated Pivot'!$A:$L,M$6,FALSE)),0)</f>
        <v>0</v>
      </c>
      <c r="N127" s="104">
        <f>IFERROR((VLOOKUP($A127,'[30]Regulated Pivot'!$A:$L,N$6,FALSE)),0)</f>
        <v>0</v>
      </c>
      <c r="O127" s="104">
        <f>IFERROR((VLOOKUP($A127,'[30]Regulated Pivot'!$A:$M,O$6,FALSE)),0)</f>
        <v>0</v>
      </c>
      <c r="P127" s="104">
        <f>IFERROR((VLOOKUP($A127,'[30]Regulated Pivot'!$A:$N,P$6,FALSE)),0)</f>
        <v>0</v>
      </c>
      <c r="Q127" s="103">
        <f t="shared" si="23"/>
        <v>0</v>
      </c>
      <c r="S127" s="105">
        <f t="shared" si="37"/>
        <v>0</v>
      </c>
      <c r="T127" s="105">
        <f t="shared" si="37"/>
        <v>0</v>
      </c>
      <c r="U127" s="105">
        <f t="shared" si="37"/>
        <v>0</v>
      </c>
      <c r="V127" s="105">
        <f t="shared" si="37"/>
        <v>0</v>
      </c>
      <c r="W127" s="105">
        <f t="shared" si="37"/>
        <v>0</v>
      </c>
      <c r="X127" s="105">
        <f t="shared" si="37"/>
        <v>0</v>
      </c>
      <c r="Y127" s="105">
        <f t="shared" si="37"/>
        <v>0</v>
      </c>
      <c r="Z127" s="105">
        <f t="shared" si="37"/>
        <v>0</v>
      </c>
      <c r="AA127" s="105">
        <f t="shared" si="37"/>
        <v>0</v>
      </c>
      <c r="AB127" s="105">
        <f t="shared" si="37"/>
        <v>0</v>
      </c>
      <c r="AC127" s="105">
        <f t="shared" si="37"/>
        <v>0</v>
      </c>
      <c r="AD127" s="105">
        <f t="shared" si="37"/>
        <v>0</v>
      </c>
      <c r="AE127" s="146">
        <f t="shared" si="31"/>
        <v>0</v>
      </c>
      <c r="AG127" s="156">
        <f t="shared" si="32"/>
        <v>51.61940848880711</v>
      </c>
      <c r="AH127" s="157">
        <f t="shared" si="33"/>
        <v>0.13940848880711343</v>
      </c>
      <c r="AI127" s="156">
        <f t="shared" si="34"/>
        <v>0</v>
      </c>
      <c r="AJ127" s="157">
        <f t="shared" si="35"/>
        <v>0</v>
      </c>
    </row>
    <row r="128" spans="1:36" s="80" customFormat="1" ht="12.75">
      <c r="A128" s="102" t="s">
        <v>409</v>
      </c>
      <c r="B128" s="102" t="s">
        <v>410</v>
      </c>
      <c r="C128" s="81">
        <f>+VLOOKUP(A128,'[30]2019 UTC Reg svc pricing'!$O:$P,2,FALSE)</f>
        <v>63.159999999999989</v>
      </c>
      <c r="D128" s="81"/>
      <c r="E128" s="103">
        <f>IFERROR((VLOOKUP($A128,'[30]Regulated Pivot'!$A:$L,E$6,FALSE)),0)</f>
        <v>0</v>
      </c>
      <c r="F128" s="103">
        <f>IFERROR((VLOOKUP($A128,'[30]Regulated Pivot'!$A:$L,F$6,FALSE)),0)</f>
        <v>0</v>
      </c>
      <c r="G128" s="103">
        <f>IFERROR((VLOOKUP($A128,'[30]Regulated Pivot'!$A:$L,G$6,FALSE)),0)</f>
        <v>0</v>
      </c>
      <c r="H128" s="103">
        <f>IFERROR((VLOOKUP($A128,'[30]Regulated Pivot'!$A:$L,H$6,FALSE)),0)</f>
        <v>0</v>
      </c>
      <c r="I128" s="103">
        <f>IFERROR((VLOOKUP($A128,'[30]Regulated Pivot'!$A:$L,I$6,FALSE)),0)</f>
        <v>0</v>
      </c>
      <c r="J128" s="103">
        <f>IFERROR((VLOOKUP($A128,'[30]Regulated Pivot'!$A:$L,J$6,FALSE)),0)</f>
        <v>0</v>
      </c>
      <c r="K128" s="104">
        <f>IFERROR((VLOOKUP($A128,'[30]Regulated Pivot'!$A:$L,K$6,FALSE)),0)</f>
        <v>0</v>
      </c>
      <c r="L128" s="104">
        <f>IFERROR((VLOOKUP($A128,'[30]Regulated Pivot'!$A:$L,L$6,FALSE)),0)</f>
        <v>0</v>
      </c>
      <c r="M128" s="104">
        <f>IFERROR((VLOOKUP($A128,'[30]Regulated Pivot'!$A:$L,M$6,FALSE)),0)</f>
        <v>0</v>
      </c>
      <c r="N128" s="104">
        <f>IFERROR((VLOOKUP($A128,'[30]Regulated Pivot'!$A:$L,N$6,FALSE)),0)</f>
        <v>0</v>
      </c>
      <c r="O128" s="104">
        <f>IFERROR((VLOOKUP($A128,'[30]Regulated Pivot'!$A:$M,O$6,FALSE)),0)</f>
        <v>0</v>
      </c>
      <c r="P128" s="104">
        <f>IFERROR((VLOOKUP($A128,'[30]Regulated Pivot'!$A:$N,P$6,FALSE)),0)</f>
        <v>0</v>
      </c>
      <c r="Q128" s="103">
        <f t="shared" si="23"/>
        <v>0</v>
      </c>
      <c r="S128" s="105">
        <f t="shared" si="37"/>
        <v>0</v>
      </c>
      <c r="T128" s="105">
        <f t="shared" si="37"/>
        <v>0</v>
      </c>
      <c r="U128" s="105">
        <f t="shared" si="37"/>
        <v>0</v>
      </c>
      <c r="V128" s="105">
        <f t="shared" si="37"/>
        <v>0</v>
      </c>
      <c r="W128" s="105">
        <f t="shared" si="37"/>
        <v>0</v>
      </c>
      <c r="X128" s="105">
        <f t="shared" si="37"/>
        <v>0</v>
      </c>
      <c r="Y128" s="105">
        <f t="shared" si="37"/>
        <v>0</v>
      </c>
      <c r="Z128" s="105">
        <f t="shared" si="37"/>
        <v>0</v>
      </c>
      <c r="AA128" s="105">
        <f t="shared" si="37"/>
        <v>0</v>
      </c>
      <c r="AB128" s="105">
        <f t="shared" si="37"/>
        <v>0</v>
      </c>
      <c r="AC128" s="105">
        <f t="shared" si="37"/>
        <v>0</v>
      </c>
      <c r="AD128" s="105">
        <f t="shared" si="37"/>
        <v>0</v>
      </c>
      <c r="AE128" s="146">
        <f t="shared" si="31"/>
        <v>0</v>
      </c>
      <c r="AF128" s="146"/>
      <c r="AG128" s="156">
        <f t="shared" si="32"/>
        <v>63.331038076011197</v>
      </c>
      <c r="AH128" s="157">
        <f t="shared" si="33"/>
        <v>0.17103807601120735</v>
      </c>
      <c r="AI128" s="156">
        <f t="shared" si="34"/>
        <v>0</v>
      </c>
      <c r="AJ128" s="157">
        <f t="shared" si="35"/>
        <v>0</v>
      </c>
    </row>
    <row r="129" spans="1:36" s="80" customFormat="1" ht="12.75">
      <c r="A129" s="102" t="s">
        <v>411</v>
      </c>
      <c r="B129" s="102" t="s">
        <v>412</v>
      </c>
      <c r="C129" s="81">
        <f>+VLOOKUP(A129,'[30]2019 UTC Reg svc pricing'!$O:$P,2,FALSE)</f>
        <v>74.73</v>
      </c>
      <c r="D129" s="81"/>
      <c r="E129" s="103">
        <f>IFERROR((VLOOKUP($A129,'[30]Regulated Pivot'!$A:$L,E$6,FALSE)),0)</f>
        <v>0</v>
      </c>
      <c r="F129" s="103">
        <f>IFERROR((VLOOKUP($A129,'[30]Regulated Pivot'!$A:$L,F$6,FALSE)),0)</f>
        <v>0</v>
      </c>
      <c r="G129" s="103">
        <f>IFERROR((VLOOKUP($A129,'[30]Regulated Pivot'!$A:$L,G$6,FALSE)),0)</f>
        <v>0</v>
      </c>
      <c r="H129" s="103">
        <f>IFERROR((VLOOKUP($A129,'[30]Regulated Pivot'!$A:$L,H$6,FALSE)),0)</f>
        <v>0</v>
      </c>
      <c r="I129" s="103">
        <f>IFERROR((VLOOKUP($A129,'[30]Regulated Pivot'!$A:$L,I$6,FALSE)),0)</f>
        <v>0</v>
      </c>
      <c r="J129" s="103">
        <f>IFERROR((VLOOKUP($A129,'[30]Regulated Pivot'!$A:$L,J$6,FALSE)),0)</f>
        <v>0</v>
      </c>
      <c r="K129" s="104">
        <f>IFERROR((VLOOKUP($A129,'[30]Regulated Pivot'!$A:$L,K$6,FALSE)),0)</f>
        <v>0</v>
      </c>
      <c r="L129" s="104">
        <f>IFERROR((VLOOKUP($A129,'[30]Regulated Pivot'!$A:$L,L$6,FALSE)),0)</f>
        <v>74.73</v>
      </c>
      <c r="M129" s="104">
        <f>IFERROR((VLOOKUP($A129,'[30]Regulated Pivot'!$A:$L,M$6,FALSE)),0)</f>
        <v>0</v>
      </c>
      <c r="N129" s="104">
        <f>IFERROR((VLOOKUP($A129,'[30]Regulated Pivot'!$A:$L,N$6,FALSE)),0)</f>
        <v>0</v>
      </c>
      <c r="O129" s="104">
        <f>IFERROR((VLOOKUP($A129,'[30]Regulated Pivot'!$A:$M,O$6,FALSE)),0)</f>
        <v>0</v>
      </c>
      <c r="P129" s="104">
        <f>IFERROR((VLOOKUP($A129,'[30]Regulated Pivot'!$A:$N,P$6,FALSE)),0)</f>
        <v>0</v>
      </c>
      <c r="Q129" s="103">
        <f t="shared" ref="Q129:Q189" si="38">SUM(E129:P129)</f>
        <v>74.73</v>
      </c>
      <c r="S129" s="105">
        <f t="shared" si="37"/>
        <v>0</v>
      </c>
      <c r="T129" s="105">
        <f t="shared" si="37"/>
        <v>0</v>
      </c>
      <c r="U129" s="105">
        <f t="shared" si="37"/>
        <v>0</v>
      </c>
      <c r="V129" s="105">
        <f t="shared" si="37"/>
        <v>0</v>
      </c>
      <c r="W129" s="105">
        <f t="shared" si="37"/>
        <v>0</v>
      </c>
      <c r="X129" s="105">
        <f t="shared" si="37"/>
        <v>0</v>
      </c>
      <c r="Y129" s="105">
        <f t="shared" si="37"/>
        <v>0</v>
      </c>
      <c r="Z129" s="105">
        <f t="shared" si="37"/>
        <v>1</v>
      </c>
      <c r="AA129" s="105">
        <f t="shared" si="37"/>
        <v>0</v>
      </c>
      <c r="AB129" s="105">
        <f t="shared" ref="S129:AD144" si="39">IFERROR(N129/$C129,0)</f>
        <v>0</v>
      </c>
      <c r="AC129" s="105">
        <f t="shared" si="39"/>
        <v>0</v>
      </c>
      <c r="AD129" s="105">
        <f t="shared" si="39"/>
        <v>0</v>
      </c>
      <c r="AE129" s="146">
        <f t="shared" si="31"/>
        <v>8.3333333333333329E-2</v>
      </c>
      <c r="AF129" s="146"/>
      <c r="AG129" s="156">
        <f t="shared" si="32"/>
        <v>74.932369781828967</v>
      </c>
      <c r="AH129" s="157">
        <f t="shared" si="33"/>
        <v>0.20236978182896337</v>
      </c>
      <c r="AI129" s="156">
        <f t="shared" si="34"/>
        <v>0.20236978182896334</v>
      </c>
      <c r="AJ129" s="157">
        <f t="shared" si="35"/>
        <v>74.932369781828967</v>
      </c>
    </row>
    <row r="130" spans="1:36" ht="12.75">
      <c r="A130" s="102" t="s">
        <v>413</v>
      </c>
      <c r="B130" s="102" t="s">
        <v>414</v>
      </c>
      <c r="C130" s="81">
        <f>+VLOOKUP(A130,'[30]2019 UTC Reg svc pricing'!$O:$P,2,FALSE)</f>
        <v>97.51</v>
      </c>
      <c r="D130" s="81"/>
      <c r="E130" s="103">
        <f>IFERROR((VLOOKUP($A130,'[30]Regulated Pivot'!$A:$L,E$6,FALSE)),0)</f>
        <v>0</v>
      </c>
      <c r="F130" s="103">
        <f>IFERROR((VLOOKUP($A130,'[30]Regulated Pivot'!$A:$L,F$6,FALSE)),0)</f>
        <v>0</v>
      </c>
      <c r="G130" s="103">
        <f>IFERROR((VLOOKUP($A130,'[30]Regulated Pivot'!$A:$L,G$6,FALSE)),0)</f>
        <v>0</v>
      </c>
      <c r="H130" s="103">
        <f>IFERROR((VLOOKUP($A130,'[30]Regulated Pivot'!$A:$L,H$6,FALSE)),0)</f>
        <v>0</v>
      </c>
      <c r="I130" s="103">
        <f>IFERROR((VLOOKUP($A130,'[30]Regulated Pivot'!$A:$L,I$6,FALSE)),0)</f>
        <v>0</v>
      </c>
      <c r="J130" s="103">
        <f>IFERROR((VLOOKUP($A130,'[30]Regulated Pivot'!$A:$L,J$6,FALSE)),0)</f>
        <v>0</v>
      </c>
      <c r="K130" s="104">
        <f>IFERROR((VLOOKUP($A130,'[30]Regulated Pivot'!$A:$L,K$6,FALSE)),0)</f>
        <v>0</v>
      </c>
      <c r="L130" s="104">
        <f>IFERROR((VLOOKUP($A130,'[30]Regulated Pivot'!$A:$L,L$6,FALSE)),0)</f>
        <v>0</v>
      </c>
      <c r="M130" s="104">
        <f>IFERROR((VLOOKUP($A130,'[30]Regulated Pivot'!$A:$L,M$6,FALSE)),0)</f>
        <v>0</v>
      </c>
      <c r="N130" s="104">
        <f>IFERROR((VLOOKUP($A130,'[30]Regulated Pivot'!$A:$L,N$6,FALSE)),0)</f>
        <v>0</v>
      </c>
      <c r="O130" s="104">
        <f>IFERROR((VLOOKUP($A130,'[30]Regulated Pivot'!$A:$M,O$6,FALSE)),0)</f>
        <v>0</v>
      </c>
      <c r="P130" s="104">
        <f>IFERROR((VLOOKUP($A130,'[30]Regulated Pivot'!$A:$N,P$6,FALSE)),0)</f>
        <v>0</v>
      </c>
      <c r="Q130" s="103">
        <f t="shared" si="38"/>
        <v>0</v>
      </c>
      <c r="S130" s="105">
        <f t="shared" si="39"/>
        <v>0</v>
      </c>
      <c r="T130" s="105">
        <f t="shared" si="39"/>
        <v>0</v>
      </c>
      <c r="U130" s="105">
        <f t="shared" si="39"/>
        <v>0</v>
      </c>
      <c r="V130" s="105">
        <f t="shared" si="39"/>
        <v>0</v>
      </c>
      <c r="W130" s="105">
        <f t="shared" si="39"/>
        <v>0</v>
      </c>
      <c r="X130" s="105">
        <f t="shared" si="39"/>
        <v>0</v>
      </c>
      <c r="Y130" s="105">
        <f t="shared" si="39"/>
        <v>0</v>
      </c>
      <c r="Z130" s="105">
        <f t="shared" si="39"/>
        <v>0</v>
      </c>
      <c r="AA130" s="105">
        <f t="shared" si="39"/>
        <v>0</v>
      </c>
      <c r="AB130" s="105">
        <f t="shared" si="39"/>
        <v>0</v>
      </c>
      <c r="AC130" s="105">
        <f t="shared" si="39"/>
        <v>0</v>
      </c>
      <c r="AD130" s="105">
        <f t="shared" si="39"/>
        <v>0</v>
      </c>
      <c r="AE130" s="146">
        <f t="shared" ref="AE130:AE189" si="40">IFERROR(AVERAGE(S130:AD130),0)</f>
        <v>0</v>
      </c>
      <c r="AG130" s="156">
        <f t="shared" ref="AG130:AG189" si="41">+C130*(1+$AI$2)</f>
        <v>97.77405830892738</v>
      </c>
      <c r="AH130" s="157">
        <f t="shared" ref="AH130:AH189" si="42">+AG130-C130</f>
        <v>0.2640583089273747</v>
      </c>
      <c r="AI130" s="156">
        <f t="shared" ref="AI130:AI189" si="43">+AH130*AE130*12</f>
        <v>0</v>
      </c>
      <c r="AJ130" s="157">
        <f t="shared" ref="AJ130:AJ189" si="44">+AI130+Q130</f>
        <v>0</v>
      </c>
    </row>
    <row r="131" spans="1:36" ht="12.75">
      <c r="A131" s="102" t="s">
        <v>415</v>
      </c>
      <c r="B131" s="102" t="s">
        <v>416</v>
      </c>
      <c r="C131" s="81">
        <f>+VLOOKUP(A131,'[30]2019 UTC Reg svc pricing'!$O:$P,2,FALSE)</f>
        <v>18.739999999999998</v>
      </c>
      <c r="D131" s="81"/>
      <c r="E131" s="103">
        <f>IFERROR((VLOOKUP($A131,'[30]Regulated Pivot'!$A:$L,E$6,FALSE)),0)</f>
        <v>675.18000000000006</v>
      </c>
      <c r="F131" s="103">
        <f>IFERROR((VLOOKUP($A131,'[30]Regulated Pivot'!$A:$L,F$6,FALSE)),0)</f>
        <v>318.94</v>
      </c>
      <c r="G131" s="103">
        <f>IFERROR((VLOOKUP($A131,'[30]Regulated Pivot'!$A:$L,G$6,FALSE)),0)</f>
        <v>618.41999999999996</v>
      </c>
      <c r="H131" s="103">
        <f>IFERROR((VLOOKUP($A131,'[30]Regulated Pivot'!$A:$L,H$6,FALSE)),0)</f>
        <v>749.59999999999991</v>
      </c>
      <c r="I131" s="103">
        <f>IFERROR((VLOOKUP($A131,'[30]Regulated Pivot'!$A:$L,I$6,FALSE)),0)</f>
        <v>599.68000000000006</v>
      </c>
      <c r="J131" s="103">
        <f>IFERROR((VLOOKUP($A131,'[30]Regulated Pivot'!$A:$L,J$6,FALSE)),0)</f>
        <v>655.9</v>
      </c>
      <c r="K131" s="104">
        <f>IFERROR((VLOOKUP($A131,'[30]Regulated Pivot'!$A:$L,K$6,FALSE)),0)</f>
        <v>562.20000000000005</v>
      </c>
      <c r="L131" s="104">
        <f>IFERROR((VLOOKUP($A131,'[30]Regulated Pivot'!$A:$L,L$6,FALSE)),0)</f>
        <v>580.94000000000005</v>
      </c>
      <c r="M131" s="104">
        <f>IFERROR((VLOOKUP($A131,'[30]Regulated Pivot'!$A:$L,M$6,FALSE)),0)</f>
        <v>412.28</v>
      </c>
      <c r="N131" s="104">
        <f>IFERROR((VLOOKUP($A131,'[30]Regulated Pivot'!$A:$L,N$6,FALSE)),0)</f>
        <v>580.94000000000005</v>
      </c>
      <c r="O131" s="104">
        <f>IFERROR((VLOOKUP($A131,'[30]Regulated Pivot'!$A:$M,O$6,FALSE)),0)</f>
        <v>431.02000000000004</v>
      </c>
      <c r="P131" s="104">
        <f>IFERROR((VLOOKUP($A131,'[30]Regulated Pivot'!$A:$N,P$6,FALSE)),0)</f>
        <v>299.84000000000003</v>
      </c>
      <c r="Q131" s="103">
        <f t="shared" si="38"/>
        <v>6484.9400000000005</v>
      </c>
      <c r="R131" s="80"/>
      <c r="S131" s="105">
        <f t="shared" si="39"/>
        <v>36.028815368196376</v>
      </c>
      <c r="T131" s="105">
        <f t="shared" si="39"/>
        <v>17.019210245464247</v>
      </c>
      <c r="U131" s="105">
        <f t="shared" si="39"/>
        <v>33</v>
      </c>
      <c r="V131" s="105">
        <f t="shared" si="39"/>
        <v>40</v>
      </c>
      <c r="W131" s="105">
        <f t="shared" si="39"/>
        <v>32.000000000000007</v>
      </c>
      <c r="X131" s="105">
        <f t="shared" si="39"/>
        <v>35</v>
      </c>
      <c r="Y131" s="105">
        <f t="shared" si="39"/>
        <v>30.000000000000004</v>
      </c>
      <c r="Z131" s="105">
        <f t="shared" si="39"/>
        <v>31.000000000000007</v>
      </c>
      <c r="AA131" s="105">
        <f t="shared" si="39"/>
        <v>22</v>
      </c>
      <c r="AB131" s="105">
        <f t="shared" si="39"/>
        <v>31.000000000000007</v>
      </c>
      <c r="AC131" s="105">
        <f t="shared" si="39"/>
        <v>23.000000000000004</v>
      </c>
      <c r="AD131" s="105">
        <f t="shared" si="39"/>
        <v>16.000000000000004</v>
      </c>
      <c r="AE131" s="146">
        <f t="shared" si="40"/>
        <v>28.837335467805051</v>
      </c>
      <c r="AG131" s="156">
        <f t="shared" si="41"/>
        <v>18.79074815618192</v>
      </c>
      <c r="AH131" s="157">
        <f t="shared" si="42"/>
        <v>5.0748156181921189E-2</v>
      </c>
      <c r="AI131" s="156">
        <f t="shared" si="43"/>
        <v>17.561299250287512</v>
      </c>
      <c r="AJ131" s="157">
        <f t="shared" si="44"/>
        <v>6502.501299250288</v>
      </c>
    </row>
    <row r="132" spans="1:36" ht="12.75">
      <c r="A132" s="102" t="s">
        <v>417</v>
      </c>
      <c r="B132" s="102" t="s">
        <v>418</v>
      </c>
      <c r="C132" s="81">
        <f>+VLOOKUP(A132,'[30]2019 UTC Reg svc pricing'!$O:$P,2,FALSE)</f>
        <v>24.93</v>
      </c>
      <c r="D132" s="81"/>
      <c r="E132" s="103">
        <f>IFERROR((VLOOKUP($A132,'[30]Regulated Pivot'!$A:$L,E$6,FALSE)),0)</f>
        <v>99.97</v>
      </c>
      <c r="F132" s="103">
        <f>IFERROR((VLOOKUP($A132,'[30]Regulated Pivot'!$A:$L,F$6,FALSE)),0)</f>
        <v>124.65</v>
      </c>
      <c r="G132" s="103">
        <f>IFERROR((VLOOKUP($A132,'[30]Regulated Pivot'!$A:$L,G$6,FALSE)),0)</f>
        <v>224.37</v>
      </c>
      <c r="H132" s="103">
        <f>IFERROR((VLOOKUP($A132,'[30]Regulated Pivot'!$A:$L,H$6,FALSE)),0)</f>
        <v>74.789999999999992</v>
      </c>
      <c r="I132" s="103">
        <f>IFERROR((VLOOKUP($A132,'[30]Regulated Pivot'!$A:$L,I$6,FALSE)),0)</f>
        <v>125.67</v>
      </c>
      <c r="J132" s="103">
        <f>IFERROR((VLOOKUP($A132,'[30]Regulated Pivot'!$A:$L,J$6,FALSE)),0)</f>
        <v>199.44</v>
      </c>
      <c r="K132" s="104">
        <f>IFERROR((VLOOKUP($A132,'[30]Regulated Pivot'!$A:$L,K$6,FALSE)),0)</f>
        <v>324.09000000000003</v>
      </c>
      <c r="L132" s="104">
        <f>IFERROR((VLOOKUP($A132,'[30]Regulated Pivot'!$A:$L,L$6,FALSE)),0)</f>
        <v>174.51</v>
      </c>
      <c r="M132" s="104">
        <f>IFERROR((VLOOKUP($A132,'[30]Regulated Pivot'!$A:$L,M$6,FALSE)),0)</f>
        <v>199.44</v>
      </c>
      <c r="N132" s="104">
        <f>IFERROR((VLOOKUP($A132,'[30]Regulated Pivot'!$A:$L,N$6,FALSE)),0)</f>
        <v>224.37</v>
      </c>
      <c r="O132" s="104">
        <f>IFERROR((VLOOKUP($A132,'[30]Regulated Pivot'!$A:$M,O$6,FALSE)),0)</f>
        <v>49.86</v>
      </c>
      <c r="P132" s="104">
        <f>IFERROR((VLOOKUP($A132,'[30]Regulated Pivot'!$A:$N,P$6,FALSE)),0)</f>
        <v>99.72</v>
      </c>
      <c r="Q132" s="103">
        <f t="shared" si="38"/>
        <v>1920.88</v>
      </c>
      <c r="R132" s="80"/>
      <c r="S132" s="105">
        <f t="shared" si="39"/>
        <v>4.0100280786201363</v>
      </c>
      <c r="T132" s="105">
        <f t="shared" si="39"/>
        <v>5</v>
      </c>
      <c r="U132" s="105">
        <f t="shared" si="39"/>
        <v>9</v>
      </c>
      <c r="V132" s="105">
        <f t="shared" si="39"/>
        <v>2.9999999999999996</v>
      </c>
      <c r="W132" s="105">
        <f t="shared" si="39"/>
        <v>5.0409145607701564</v>
      </c>
      <c r="X132" s="105">
        <f t="shared" si="39"/>
        <v>8</v>
      </c>
      <c r="Y132" s="105">
        <f t="shared" si="39"/>
        <v>13.000000000000002</v>
      </c>
      <c r="Z132" s="105">
        <f t="shared" si="39"/>
        <v>7</v>
      </c>
      <c r="AA132" s="105">
        <f t="shared" si="39"/>
        <v>8</v>
      </c>
      <c r="AB132" s="105">
        <f t="shared" si="39"/>
        <v>9</v>
      </c>
      <c r="AC132" s="105">
        <f t="shared" si="39"/>
        <v>2</v>
      </c>
      <c r="AD132" s="105">
        <f t="shared" si="39"/>
        <v>4</v>
      </c>
      <c r="AE132" s="146">
        <f t="shared" si="40"/>
        <v>6.4209118866158574</v>
      </c>
      <c r="AG132" s="156">
        <f t="shared" si="41"/>
        <v>24.997510754195051</v>
      </c>
      <c r="AH132" s="157">
        <f t="shared" si="42"/>
        <v>6.7510754195051703E-2</v>
      </c>
      <c r="AI132" s="156">
        <f t="shared" si="43"/>
        <v>5.2017672490249058</v>
      </c>
      <c r="AJ132" s="157">
        <f t="shared" si="44"/>
        <v>1926.081767249025</v>
      </c>
    </row>
    <row r="133" spans="1:36" ht="12.75">
      <c r="A133" s="102" t="s">
        <v>419</v>
      </c>
      <c r="B133" s="102" t="s">
        <v>420</v>
      </c>
      <c r="C133" s="81">
        <f>+VLOOKUP(A133,'[30]2019 UTC Reg svc pricing'!$O:$P,2,FALSE)</f>
        <v>29.52</v>
      </c>
      <c r="D133" s="81"/>
      <c r="E133" s="103">
        <f>IFERROR((VLOOKUP($A133,'[30]Regulated Pivot'!$A:$L,E$6,FALSE)),0)</f>
        <v>560.88</v>
      </c>
      <c r="F133" s="103">
        <f>IFERROR((VLOOKUP($A133,'[30]Regulated Pivot'!$A:$L,F$6,FALSE)),0)</f>
        <v>531.36</v>
      </c>
      <c r="G133" s="103">
        <f>IFERROR((VLOOKUP($A133,'[30]Regulated Pivot'!$A:$L,G$6,FALSE)),0)</f>
        <v>708.48</v>
      </c>
      <c r="H133" s="103">
        <f>IFERROR((VLOOKUP($A133,'[30]Regulated Pivot'!$A:$L,H$6,FALSE)),0)</f>
        <v>413.28</v>
      </c>
      <c r="I133" s="103">
        <f>IFERROR((VLOOKUP($A133,'[30]Regulated Pivot'!$A:$L,I$6,FALSE)),0)</f>
        <v>767.52</v>
      </c>
      <c r="J133" s="103">
        <f>IFERROR((VLOOKUP($A133,'[30]Regulated Pivot'!$A:$L,J$6,FALSE)),0)</f>
        <v>797.04</v>
      </c>
      <c r="K133" s="104">
        <f>IFERROR((VLOOKUP($A133,'[30]Regulated Pivot'!$A:$L,K$6,FALSE)),0)</f>
        <v>767.52</v>
      </c>
      <c r="L133" s="104">
        <f>IFERROR((VLOOKUP($A133,'[30]Regulated Pivot'!$A:$L,L$6,FALSE)),0)</f>
        <v>708.48</v>
      </c>
      <c r="M133" s="104">
        <f>IFERROR((VLOOKUP($A133,'[30]Regulated Pivot'!$A:$L,M$6,FALSE)),0)</f>
        <v>354.24</v>
      </c>
      <c r="N133" s="104">
        <f>IFERROR((VLOOKUP($A133,'[30]Regulated Pivot'!$A:$L,N$6,FALSE)),0)</f>
        <v>531.36</v>
      </c>
      <c r="O133" s="104">
        <f>IFERROR((VLOOKUP($A133,'[30]Regulated Pivot'!$A:$M,O$6,FALSE)),0)</f>
        <v>826.56</v>
      </c>
      <c r="P133" s="104">
        <f>IFERROR((VLOOKUP($A133,'[30]Regulated Pivot'!$A:$N,P$6,FALSE)),0)</f>
        <v>534.96</v>
      </c>
      <c r="Q133" s="103">
        <f t="shared" si="38"/>
        <v>7501.6799999999994</v>
      </c>
      <c r="R133" s="80"/>
      <c r="S133" s="105">
        <f t="shared" si="39"/>
        <v>19</v>
      </c>
      <c r="T133" s="105">
        <f t="shared" si="39"/>
        <v>18</v>
      </c>
      <c r="U133" s="105">
        <f t="shared" si="39"/>
        <v>24</v>
      </c>
      <c r="V133" s="105">
        <f t="shared" si="39"/>
        <v>14</v>
      </c>
      <c r="W133" s="105">
        <f t="shared" si="39"/>
        <v>26</v>
      </c>
      <c r="X133" s="105">
        <f t="shared" si="39"/>
        <v>27</v>
      </c>
      <c r="Y133" s="105">
        <f t="shared" si="39"/>
        <v>26</v>
      </c>
      <c r="Z133" s="105">
        <f t="shared" si="39"/>
        <v>24</v>
      </c>
      <c r="AA133" s="105">
        <f t="shared" si="39"/>
        <v>12</v>
      </c>
      <c r="AB133" s="105">
        <f t="shared" si="39"/>
        <v>18</v>
      </c>
      <c r="AC133" s="105">
        <f t="shared" si="39"/>
        <v>28</v>
      </c>
      <c r="AD133" s="105">
        <f t="shared" si="39"/>
        <v>18.121951219512198</v>
      </c>
      <c r="AE133" s="146">
        <f t="shared" si="40"/>
        <v>21.176829268292682</v>
      </c>
      <c r="AG133" s="156">
        <f t="shared" si="41"/>
        <v>29.599940532043238</v>
      </c>
      <c r="AH133" s="157">
        <f t="shared" si="42"/>
        <v>7.9940532043238477E-2</v>
      </c>
      <c r="AI133" s="156">
        <f t="shared" si="43"/>
        <v>20.314643984353701</v>
      </c>
      <c r="AJ133" s="157">
        <f t="shared" si="44"/>
        <v>7521.9946439843534</v>
      </c>
    </row>
    <row r="134" spans="1:36" ht="12.75">
      <c r="A134" s="102" t="s">
        <v>421</v>
      </c>
      <c r="B134" s="102" t="s">
        <v>422</v>
      </c>
      <c r="C134" s="81">
        <f>+VLOOKUP(A134,'[30]2019 UTC Reg svc pricing'!$O:$P,2,FALSE)</f>
        <v>40.799999999999997</v>
      </c>
      <c r="D134" s="81"/>
      <c r="E134" s="103">
        <f>IFERROR((VLOOKUP($A134,'[30]Regulated Pivot'!$A:$L,E$6,FALSE)),0)</f>
        <v>40.799999999999997</v>
      </c>
      <c r="F134" s="103">
        <f>IFERROR((VLOOKUP($A134,'[30]Regulated Pivot'!$A:$L,F$6,FALSE)),0)</f>
        <v>40.799999999999997</v>
      </c>
      <c r="G134" s="103">
        <f>IFERROR((VLOOKUP($A134,'[30]Regulated Pivot'!$A:$L,G$6,FALSE)),0)</f>
        <v>40.799999999999997</v>
      </c>
      <c r="H134" s="103">
        <f>IFERROR((VLOOKUP($A134,'[30]Regulated Pivot'!$A:$L,H$6,FALSE)),0)</f>
        <v>40.799999999999997</v>
      </c>
      <c r="I134" s="103">
        <f>IFERROR((VLOOKUP($A134,'[30]Regulated Pivot'!$A:$L,I$6,FALSE)),0)</f>
        <v>81.599999999999994</v>
      </c>
      <c r="J134" s="103">
        <f>IFERROR((VLOOKUP($A134,'[30]Regulated Pivot'!$A:$L,J$6,FALSE)),0)</f>
        <v>81.599999999999994</v>
      </c>
      <c r="K134" s="104">
        <f>IFERROR((VLOOKUP($A134,'[30]Regulated Pivot'!$A:$L,K$6,FALSE)),0)</f>
        <v>81.599999999999994</v>
      </c>
      <c r="L134" s="104">
        <f>IFERROR((VLOOKUP($A134,'[30]Regulated Pivot'!$A:$L,L$6,FALSE)),0)</f>
        <v>612</v>
      </c>
      <c r="M134" s="104">
        <f>IFERROR((VLOOKUP($A134,'[30]Regulated Pivot'!$A:$L,M$6,FALSE)),0)</f>
        <v>-571.20000000000005</v>
      </c>
      <c r="N134" s="104">
        <f>IFERROR((VLOOKUP($A134,'[30]Regulated Pivot'!$A:$L,N$6,FALSE)),0)</f>
        <v>204</v>
      </c>
      <c r="O134" s="104">
        <f>IFERROR((VLOOKUP($A134,'[30]Regulated Pivot'!$A:$M,O$6,FALSE)),0)</f>
        <v>81.599999999999994</v>
      </c>
      <c r="P134" s="104">
        <f>IFERROR((VLOOKUP($A134,'[30]Regulated Pivot'!$A:$N,P$6,FALSE)),0)</f>
        <v>0</v>
      </c>
      <c r="Q134" s="103">
        <f t="shared" si="38"/>
        <v>734.4</v>
      </c>
      <c r="R134" s="80"/>
      <c r="S134" s="105">
        <f t="shared" si="39"/>
        <v>1</v>
      </c>
      <c r="T134" s="105">
        <f t="shared" si="39"/>
        <v>1</v>
      </c>
      <c r="U134" s="105">
        <f t="shared" si="39"/>
        <v>1</v>
      </c>
      <c r="V134" s="105">
        <f t="shared" si="39"/>
        <v>1</v>
      </c>
      <c r="W134" s="105">
        <f t="shared" si="39"/>
        <v>2</v>
      </c>
      <c r="X134" s="105">
        <f t="shared" si="39"/>
        <v>2</v>
      </c>
      <c r="Y134" s="105">
        <f t="shared" si="39"/>
        <v>2</v>
      </c>
      <c r="Z134" s="105">
        <f t="shared" si="39"/>
        <v>15.000000000000002</v>
      </c>
      <c r="AA134" s="105">
        <f t="shared" si="39"/>
        <v>-14.000000000000002</v>
      </c>
      <c r="AB134" s="105">
        <f t="shared" si="39"/>
        <v>5</v>
      </c>
      <c r="AC134" s="105">
        <f t="shared" si="39"/>
        <v>2</v>
      </c>
      <c r="AD134" s="105">
        <f t="shared" si="39"/>
        <v>0</v>
      </c>
      <c r="AE134" s="146">
        <f t="shared" si="40"/>
        <v>1.5</v>
      </c>
      <c r="AG134" s="156">
        <f t="shared" si="41"/>
        <v>40.910486914206096</v>
      </c>
      <c r="AH134" s="157">
        <f t="shared" si="42"/>
        <v>0.11048691420609913</v>
      </c>
      <c r="AI134" s="156">
        <f t="shared" si="43"/>
        <v>1.9887644557097843</v>
      </c>
      <c r="AJ134" s="157">
        <f t="shared" si="44"/>
        <v>736.38876445570975</v>
      </c>
    </row>
    <row r="135" spans="1:36" ht="12.75">
      <c r="A135" s="102" t="s">
        <v>423</v>
      </c>
      <c r="B135" s="102" t="s">
        <v>424</v>
      </c>
      <c r="C135" s="81">
        <f>+VLOOKUP(A135,'[30]2019 UTC Reg svc pricing'!$O:$P,2,FALSE)</f>
        <v>62.239999999999995</v>
      </c>
      <c r="D135" s="81"/>
      <c r="E135" s="103">
        <f>IFERROR((VLOOKUP($A135,'[30]Regulated Pivot'!$A:$L,E$6,FALSE)),0)</f>
        <v>0</v>
      </c>
      <c r="F135" s="103">
        <f>IFERROR((VLOOKUP($A135,'[30]Regulated Pivot'!$A:$L,F$6,FALSE)),0)</f>
        <v>0</v>
      </c>
      <c r="G135" s="103">
        <f>IFERROR((VLOOKUP($A135,'[30]Regulated Pivot'!$A:$L,G$6,FALSE)),0)</f>
        <v>0</v>
      </c>
      <c r="H135" s="103">
        <f>IFERROR((VLOOKUP($A135,'[30]Regulated Pivot'!$A:$L,H$6,FALSE)),0)</f>
        <v>0</v>
      </c>
      <c r="I135" s="103">
        <f>IFERROR((VLOOKUP($A135,'[30]Regulated Pivot'!$A:$L,I$6,FALSE)),0)</f>
        <v>0</v>
      </c>
      <c r="J135" s="103">
        <f>IFERROR((VLOOKUP($A135,'[30]Regulated Pivot'!$A:$L,J$6,FALSE)),0)</f>
        <v>0</v>
      </c>
      <c r="K135" s="104">
        <f>IFERROR((VLOOKUP($A135,'[30]Regulated Pivot'!$A:$L,K$6,FALSE)),0)</f>
        <v>0</v>
      </c>
      <c r="L135" s="104">
        <f>IFERROR((VLOOKUP($A135,'[30]Regulated Pivot'!$A:$L,L$6,FALSE)),0)</f>
        <v>62.24</v>
      </c>
      <c r="M135" s="104">
        <f>IFERROR((VLOOKUP($A135,'[30]Regulated Pivot'!$A:$L,M$6,FALSE)),0)</f>
        <v>0</v>
      </c>
      <c r="N135" s="104">
        <f>IFERROR((VLOOKUP($A135,'[30]Regulated Pivot'!$A:$L,N$6,FALSE)),0)</f>
        <v>0</v>
      </c>
      <c r="O135" s="104">
        <f>IFERROR((VLOOKUP($A135,'[30]Regulated Pivot'!$A:$M,O$6,FALSE)),0)</f>
        <v>0</v>
      </c>
      <c r="P135" s="104">
        <f>IFERROR((VLOOKUP($A135,'[30]Regulated Pivot'!$A:$N,P$6,FALSE)),0)</f>
        <v>0</v>
      </c>
      <c r="Q135" s="103">
        <f t="shared" si="38"/>
        <v>62.24</v>
      </c>
      <c r="R135" s="80"/>
      <c r="S135" s="105">
        <f t="shared" si="39"/>
        <v>0</v>
      </c>
      <c r="T135" s="105">
        <f t="shared" si="39"/>
        <v>0</v>
      </c>
      <c r="U135" s="105">
        <f t="shared" si="39"/>
        <v>0</v>
      </c>
      <c r="V135" s="105">
        <f t="shared" si="39"/>
        <v>0</v>
      </c>
      <c r="W135" s="105">
        <f t="shared" si="39"/>
        <v>0</v>
      </c>
      <c r="X135" s="105">
        <f t="shared" si="39"/>
        <v>0</v>
      </c>
      <c r="Y135" s="105">
        <f t="shared" si="39"/>
        <v>0</v>
      </c>
      <c r="Z135" s="105">
        <f t="shared" si="39"/>
        <v>1.0000000000000002</v>
      </c>
      <c r="AA135" s="105">
        <f t="shared" si="39"/>
        <v>0</v>
      </c>
      <c r="AB135" s="105">
        <f t="shared" si="39"/>
        <v>0</v>
      </c>
      <c r="AC135" s="105">
        <f t="shared" si="39"/>
        <v>0</v>
      </c>
      <c r="AD135" s="105">
        <f t="shared" si="39"/>
        <v>0</v>
      </c>
      <c r="AE135" s="146">
        <f t="shared" si="40"/>
        <v>8.3333333333333356E-2</v>
      </c>
      <c r="AG135" s="156">
        <f t="shared" si="41"/>
        <v>62.408546704416359</v>
      </c>
      <c r="AH135" s="157">
        <f t="shared" si="42"/>
        <v>0.16854670441636443</v>
      </c>
      <c r="AI135" s="156">
        <f t="shared" si="43"/>
        <v>0.16854670441636449</v>
      </c>
      <c r="AJ135" s="157">
        <f t="shared" si="44"/>
        <v>62.408546704416366</v>
      </c>
    </row>
    <row r="136" spans="1:36" ht="12.75">
      <c r="A136" s="102" t="s">
        <v>425</v>
      </c>
      <c r="B136" s="102" t="s">
        <v>426</v>
      </c>
      <c r="C136" s="81">
        <f>+VLOOKUP(A136,'[30]2019 UTC Reg svc pricing'!$O:$P,2,FALSE)</f>
        <v>108.93000000000002</v>
      </c>
      <c r="D136" s="81"/>
      <c r="E136" s="103">
        <f>IFERROR((VLOOKUP($A136,'[30]Regulated Pivot'!$A:$L,E$6,FALSE)),0)</f>
        <v>544.65</v>
      </c>
      <c r="F136" s="103">
        <f>IFERROR((VLOOKUP($A136,'[30]Regulated Pivot'!$A:$L,F$6,FALSE)),0)</f>
        <v>435.72</v>
      </c>
      <c r="G136" s="103">
        <f>IFERROR((VLOOKUP($A136,'[30]Regulated Pivot'!$A:$L,G$6,FALSE)),0)</f>
        <v>435.72</v>
      </c>
      <c r="H136" s="103">
        <f>IFERROR((VLOOKUP($A136,'[30]Regulated Pivot'!$A:$L,H$6,FALSE)),0)</f>
        <v>326.79000000000002</v>
      </c>
      <c r="I136" s="103">
        <f>IFERROR((VLOOKUP($A136,'[30]Regulated Pivot'!$A:$L,I$6,FALSE)),0)</f>
        <v>544.65</v>
      </c>
      <c r="J136" s="103">
        <f>IFERROR((VLOOKUP($A136,'[30]Regulated Pivot'!$A:$L,J$6,FALSE)),0)</f>
        <v>544.65</v>
      </c>
      <c r="K136" s="104">
        <f>IFERROR((VLOOKUP($A136,'[30]Regulated Pivot'!$A:$L,K$6,FALSE)),0)</f>
        <v>435.72</v>
      </c>
      <c r="L136" s="104">
        <f>IFERROR((VLOOKUP($A136,'[30]Regulated Pivot'!$A:$L,L$6,FALSE)),0)</f>
        <v>544.65</v>
      </c>
      <c r="M136" s="104">
        <f>IFERROR((VLOOKUP($A136,'[30]Regulated Pivot'!$A:$L,M$6,FALSE)),0)</f>
        <v>326.79000000000002</v>
      </c>
      <c r="N136" s="104">
        <f>IFERROR((VLOOKUP($A136,'[30]Regulated Pivot'!$A:$L,N$6,FALSE)),0)</f>
        <v>435.72</v>
      </c>
      <c r="O136" s="104">
        <f>IFERROR((VLOOKUP($A136,'[30]Regulated Pivot'!$A:$M,O$6,FALSE)),0)</f>
        <v>217.86</v>
      </c>
      <c r="P136" s="104">
        <f>IFERROR((VLOOKUP($A136,'[30]Regulated Pivot'!$A:$N,P$6,FALSE)),0)</f>
        <v>653.58000000000004</v>
      </c>
      <c r="Q136" s="103">
        <f t="shared" si="38"/>
        <v>5446.5000000000009</v>
      </c>
      <c r="R136" s="80"/>
      <c r="S136" s="105">
        <f t="shared" si="39"/>
        <v>4.9999999999999991</v>
      </c>
      <c r="T136" s="105">
        <f t="shared" si="39"/>
        <v>3.9999999999999996</v>
      </c>
      <c r="U136" s="105">
        <f t="shared" si="39"/>
        <v>3.9999999999999996</v>
      </c>
      <c r="V136" s="105">
        <f t="shared" si="39"/>
        <v>2.9999999999999996</v>
      </c>
      <c r="W136" s="105">
        <f t="shared" si="39"/>
        <v>4.9999999999999991</v>
      </c>
      <c r="X136" s="105">
        <f t="shared" si="39"/>
        <v>4.9999999999999991</v>
      </c>
      <c r="Y136" s="105">
        <f t="shared" si="39"/>
        <v>3.9999999999999996</v>
      </c>
      <c r="Z136" s="105">
        <f t="shared" si="39"/>
        <v>4.9999999999999991</v>
      </c>
      <c r="AA136" s="105">
        <f t="shared" si="39"/>
        <v>2.9999999999999996</v>
      </c>
      <c r="AB136" s="105">
        <f t="shared" si="39"/>
        <v>3.9999999999999996</v>
      </c>
      <c r="AC136" s="105">
        <f t="shared" si="39"/>
        <v>1.9999999999999998</v>
      </c>
      <c r="AD136" s="105">
        <f t="shared" si="39"/>
        <v>5.9999999999999991</v>
      </c>
      <c r="AE136" s="146">
        <f t="shared" si="40"/>
        <v>4.1666666666666661</v>
      </c>
      <c r="AG136" s="156">
        <f t="shared" si="41"/>
        <v>109.22498381285469</v>
      </c>
      <c r="AH136" s="157">
        <f t="shared" si="42"/>
        <v>0.29498381285466735</v>
      </c>
      <c r="AI136" s="156">
        <f t="shared" si="43"/>
        <v>14.749190642733364</v>
      </c>
      <c r="AJ136" s="157">
        <f t="shared" si="44"/>
        <v>5461.249190642734</v>
      </c>
    </row>
    <row r="137" spans="1:36" ht="12.75">
      <c r="A137" s="121" t="s">
        <v>427</v>
      </c>
      <c r="B137" s="121" t="s">
        <v>428</v>
      </c>
      <c r="C137" s="81">
        <f>+VLOOKUP(A137,'[30]2019 UTC Reg svc pricing'!$O:$P,2,FALSE)</f>
        <v>148.87</v>
      </c>
      <c r="D137" s="81"/>
      <c r="E137" s="103">
        <f>IFERROR((VLOOKUP($A137,'[30]Regulated Pivot'!$A:$L,E$6,FALSE)),0)</f>
        <v>0</v>
      </c>
      <c r="F137" s="103">
        <f>IFERROR((VLOOKUP($A137,'[30]Regulated Pivot'!$A:$L,F$6,FALSE)),0)</f>
        <v>0</v>
      </c>
      <c r="G137" s="103">
        <f>IFERROR((VLOOKUP($A137,'[30]Regulated Pivot'!$A:$L,G$6,FALSE)),0)</f>
        <v>0</v>
      </c>
      <c r="H137" s="103">
        <f>IFERROR((VLOOKUP($A137,'[30]Regulated Pivot'!$A:$L,H$6,FALSE)),0)</f>
        <v>0</v>
      </c>
      <c r="I137" s="103">
        <f>IFERROR((VLOOKUP($A137,'[30]Regulated Pivot'!$A:$L,I$6,FALSE)),0)</f>
        <v>0</v>
      </c>
      <c r="J137" s="103">
        <f>IFERROR((VLOOKUP($A137,'[30]Regulated Pivot'!$A:$L,J$6,FALSE)),0)</f>
        <v>148.87</v>
      </c>
      <c r="K137" s="104">
        <f>IFERROR((VLOOKUP($A137,'[30]Regulated Pivot'!$A:$L,K$6,FALSE)),0)</f>
        <v>0</v>
      </c>
      <c r="L137" s="104">
        <f>IFERROR((VLOOKUP($A137,'[30]Regulated Pivot'!$A:$L,L$6,FALSE)),0)</f>
        <v>0</v>
      </c>
      <c r="M137" s="104">
        <f>IFERROR((VLOOKUP($A137,'[30]Regulated Pivot'!$A:$L,M$6,FALSE)),0)</f>
        <v>0</v>
      </c>
      <c r="N137" s="104">
        <f>IFERROR((VLOOKUP($A137,'[30]Regulated Pivot'!$A:$L,N$6,FALSE)),0)</f>
        <v>0</v>
      </c>
      <c r="O137" s="104">
        <f>IFERROR((VLOOKUP($A137,'[30]Regulated Pivot'!$A:$M,O$6,FALSE)),0)</f>
        <v>0</v>
      </c>
      <c r="P137" s="104">
        <f>IFERROR((VLOOKUP($A137,'[30]Regulated Pivot'!$A:$N,P$6,FALSE)),0)</f>
        <v>0</v>
      </c>
      <c r="Q137" s="103">
        <f t="shared" si="38"/>
        <v>148.87</v>
      </c>
      <c r="R137" s="80"/>
      <c r="S137" s="105">
        <f t="shared" si="39"/>
        <v>0</v>
      </c>
      <c r="T137" s="105">
        <f t="shared" si="39"/>
        <v>0</v>
      </c>
      <c r="U137" s="105">
        <f t="shared" si="39"/>
        <v>0</v>
      </c>
      <c r="V137" s="105">
        <f t="shared" si="39"/>
        <v>0</v>
      </c>
      <c r="W137" s="105">
        <f t="shared" si="39"/>
        <v>0</v>
      </c>
      <c r="X137" s="105">
        <f t="shared" si="39"/>
        <v>1</v>
      </c>
      <c r="Y137" s="105">
        <f t="shared" si="39"/>
        <v>0</v>
      </c>
      <c r="Z137" s="105">
        <f t="shared" si="39"/>
        <v>0</v>
      </c>
      <c r="AA137" s="105">
        <f t="shared" si="39"/>
        <v>0</v>
      </c>
      <c r="AB137" s="105">
        <f t="shared" si="39"/>
        <v>0</v>
      </c>
      <c r="AC137" s="105">
        <f t="shared" si="39"/>
        <v>0</v>
      </c>
      <c r="AD137" s="105">
        <f t="shared" si="39"/>
        <v>0</v>
      </c>
      <c r="AE137" s="146">
        <f t="shared" si="40"/>
        <v>8.3333333333333329E-2</v>
      </c>
      <c r="AG137" s="156">
        <f t="shared" si="41"/>
        <v>149.27314183622212</v>
      </c>
      <c r="AH137" s="157">
        <f t="shared" si="42"/>
        <v>0.40314183622211885</v>
      </c>
      <c r="AI137" s="156">
        <f t="shared" si="43"/>
        <v>0.40314183622211885</v>
      </c>
      <c r="AJ137" s="157">
        <f t="shared" si="44"/>
        <v>149.27314183622212</v>
      </c>
    </row>
    <row r="138" spans="1:36" ht="12.75">
      <c r="A138" s="102" t="s">
        <v>429</v>
      </c>
      <c r="B138" s="102" t="s">
        <v>430</v>
      </c>
      <c r="C138" s="81">
        <f>+VLOOKUP(A138,'[30]2019 UTC Reg svc pricing'!$O:$P,2,FALSE)</f>
        <v>52.5</v>
      </c>
      <c r="D138" s="81"/>
      <c r="E138" s="103">
        <f>IFERROR((VLOOKUP($A138,'[30]Regulated Pivot'!$A:$L,E$6,FALSE)),0)</f>
        <v>0</v>
      </c>
      <c r="F138" s="103">
        <f>IFERROR((VLOOKUP($A138,'[30]Regulated Pivot'!$A:$L,F$6,FALSE)),0)</f>
        <v>210</v>
      </c>
      <c r="G138" s="103">
        <f>IFERROR((VLOOKUP($A138,'[30]Regulated Pivot'!$A:$L,G$6,FALSE)),0)</f>
        <v>577.5</v>
      </c>
      <c r="H138" s="103">
        <f>IFERROR((VLOOKUP($A138,'[30]Regulated Pivot'!$A:$L,H$6,FALSE)),0)</f>
        <v>105</v>
      </c>
      <c r="I138" s="103">
        <f>IFERROR((VLOOKUP($A138,'[30]Regulated Pivot'!$A:$L,I$6,FALSE)),0)</f>
        <v>315</v>
      </c>
      <c r="J138" s="103">
        <f>IFERROR((VLOOKUP($A138,'[30]Regulated Pivot'!$A:$L,J$6,FALSE)),0)</f>
        <v>210</v>
      </c>
      <c r="K138" s="104">
        <f>IFERROR((VLOOKUP($A138,'[30]Regulated Pivot'!$A:$L,K$6,FALSE)),0)</f>
        <v>210</v>
      </c>
      <c r="L138" s="104">
        <f>IFERROR((VLOOKUP($A138,'[30]Regulated Pivot'!$A:$L,L$6,FALSE)),0)</f>
        <v>188.09</v>
      </c>
      <c r="M138" s="104">
        <f>IFERROR((VLOOKUP($A138,'[30]Regulated Pivot'!$A:$L,M$6,FALSE)),0)</f>
        <v>0</v>
      </c>
      <c r="N138" s="104">
        <f>IFERROR((VLOOKUP($A138,'[30]Regulated Pivot'!$A:$L,N$6,FALSE)),0)</f>
        <v>420</v>
      </c>
      <c r="O138" s="104">
        <f>IFERROR((VLOOKUP($A138,'[30]Regulated Pivot'!$A:$M,O$6,FALSE)),0)</f>
        <v>210</v>
      </c>
      <c r="P138" s="104">
        <f>IFERROR((VLOOKUP($A138,'[30]Regulated Pivot'!$A:$N,P$6,FALSE)),0)</f>
        <v>157.5</v>
      </c>
      <c r="Q138" s="103">
        <f t="shared" si="38"/>
        <v>2603.09</v>
      </c>
      <c r="R138" s="80"/>
      <c r="S138" s="105">
        <f t="shared" si="39"/>
        <v>0</v>
      </c>
      <c r="T138" s="105">
        <f t="shared" si="39"/>
        <v>4</v>
      </c>
      <c r="U138" s="105">
        <f t="shared" si="39"/>
        <v>11</v>
      </c>
      <c r="V138" s="105">
        <f t="shared" si="39"/>
        <v>2</v>
      </c>
      <c r="W138" s="105">
        <f t="shared" si="39"/>
        <v>6</v>
      </c>
      <c r="X138" s="105">
        <f t="shared" si="39"/>
        <v>4</v>
      </c>
      <c r="Y138" s="105">
        <f t="shared" si="39"/>
        <v>4</v>
      </c>
      <c r="Z138" s="105">
        <f t="shared" si="39"/>
        <v>3.5826666666666669</v>
      </c>
      <c r="AA138" s="105">
        <f t="shared" si="39"/>
        <v>0</v>
      </c>
      <c r="AB138" s="105">
        <f t="shared" si="39"/>
        <v>8</v>
      </c>
      <c r="AC138" s="105">
        <f t="shared" si="39"/>
        <v>4</v>
      </c>
      <c r="AD138" s="105">
        <f t="shared" si="39"/>
        <v>3</v>
      </c>
      <c r="AE138" s="146">
        <f t="shared" si="40"/>
        <v>4.1318888888888887</v>
      </c>
      <c r="AG138" s="156">
        <f t="shared" si="41"/>
        <v>52.642170661662263</v>
      </c>
      <c r="AH138" s="157">
        <f t="shared" si="42"/>
        <v>0.14217066166226289</v>
      </c>
      <c r="AI138" s="156">
        <f t="shared" si="43"/>
        <v>7.0492005269794262</v>
      </c>
      <c r="AJ138" s="157">
        <f t="shared" si="44"/>
        <v>2610.1392005269795</v>
      </c>
    </row>
    <row r="139" spans="1:36" ht="12.75">
      <c r="A139" s="102" t="s">
        <v>431</v>
      </c>
      <c r="B139" s="102" t="s">
        <v>432</v>
      </c>
      <c r="C139" s="81">
        <f>+VLOOKUP(A139,'[30]2019 UTC Reg svc pricing'!$O:$P,2,FALSE)</f>
        <v>64.180000000000007</v>
      </c>
      <c r="D139" s="81"/>
      <c r="E139" s="103">
        <f>IFERROR((VLOOKUP($A139,'[30]Regulated Pivot'!$A:$L,E$6,FALSE)),0)</f>
        <v>0</v>
      </c>
      <c r="F139" s="103">
        <f>IFERROR((VLOOKUP($A139,'[30]Regulated Pivot'!$A:$L,F$6,FALSE)),0)</f>
        <v>0</v>
      </c>
      <c r="G139" s="103">
        <f>IFERROR((VLOOKUP($A139,'[30]Regulated Pivot'!$A:$L,G$6,FALSE)),0)</f>
        <v>0</v>
      </c>
      <c r="H139" s="103">
        <f>IFERROR((VLOOKUP($A139,'[30]Regulated Pivot'!$A:$L,H$6,FALSE)),0)</f>
        <v>0</v>
      </c>
      <c r="I139" s="103">
        <f>IFERROR((VLOOKUP($A139,'[30]Regulated Pivot'!$A:$L,I$6,FALSE)),0)</f>
        <v>0</v>
      </c>
      <c r="J139" s="103">
        <f>IFERROR((VLOOKUP($A139,'[30]Regulated Pivot'!$A:$L,J$6,FALSE)),0)</f>
        <v>0</v>
      </c>
      <c r="K139" s="104">
        <f>IFERROR((VLOOKUP($A139,'[30]Regulated Pivot'!$A:$L,K$6,FALSE)),0)</f>
        <v>0</v>
      </c>
      <c r="L139" s="104">
        <f>IFERROR((VLOOKUP($A139,'[30]Regulated Pivot'!$A:$L,L$6,FALSE)),0)</f>
        <v>0</v>
      </c>
      <c r="M139" s="104">
        <f>IFERROR((VLOOKUP($A139,'[30]Regulated Pivot'!$A:$L,M$6,FALSE)),0)</f>
        <v>0</v>
      </c>
      <c r="N139" s="104">
        <f>IFERROR((VLOOKUP($A139,'[30]Regulated Pivot'!$A:$L,N$6,FALSE)),0)</f>
        <v>0</v>
      </c>
      <c r="O139" s="104">
        <f>IFERROR((VLOOKUP($A139,'[30]Regulated Pivot'!$A:$M,O$6,FALSE)),0)</f>
        <v>0</v>
      </c>
      <c r="P139" s="104">
        <f>IFERROR((VLOOKUP($A139,'[30]Regulated Pivot'!$A:$N,P$6,FALSE)),0)</f>
        <v>0</v>
      </c>
      <c r="Q139" s="103">
        <f t="shared" si="38"/>
        <v>0</v>
      </c>
      <c r="R139" s="80"/>
      <c r="S139" s="105">
        <f t="shared" si="39"/>
        <v>0</v>
      </c>
      <c r="T139" s="105">
        <f t="shared" si="39"/>
        <v>0</v>
      </c>
      <c r="U139" s="105">
        <f t="shared" si="39"/>
        <v>0</v>
      </c>
      <c r="V139" s="105">
        <f t="shared" si="39"/>
        <v>0</v>
      </c>
      <c r="W139" s="105">
        <f t="shared" si="39"/>
        <v>0</v>
      </c>
      <c r="X139" s="105">
        <f t="shared" si="39"/>
        <v>0</v>
      </c>
      <c r="Y139" s="105">
        <f t="shared" si="39"/>
        <v>0</v>
      </c>
      <c r="Z139" s="105">
        <f t="shared" si="39"/>
        <v>0</v>
      </c>
      <c r="AA139" s="105">
        <f t="shared" si="39"/>
        <v>0</v>
      </c>
      <c r="AB139" s="105">
        <f t="shared" si="39"/>
        <v>0</v>
      </c>
      <c r="AC139" s="105">
        <f t="shared" si="39"/>
        <v>0</v>
      </c>
      <c r="AD139" s="105">
        <f t="shared" si="39"/>
        <v>0</v>
      </c>
      <c r="AE139" s="146">
        <f t="shared" si="40"/>
        <v>0</v>
      </c>
      <c r="AG139" s="156">
        <f t="shared" si="41"/>
        <v>64.353800248866364</v>
      </c>
      <c r="AH139" s="157">
        <f t="shared" si="42"/>
        <v>0.17380024886635681</v>
      </c>
      <c r="AI139" s="156">
        <f t="shared" si="43"/>
        <v>0</v>
      </c>
      <c r="AJ139" s="157">
        <f t="shared" si="44"/>
        <v>0</v>
      </c>
    </row>
    <row r="140" spans="1:36" ht="12.75">
      <c r="A140" s="102" t="s">
        <v>433</v>
      </c>
      <c r="B140" s="102" t="s">
        <v>434</v>
      </c>
      <c r="C140" s="81">
        <f>+VLOOKUP(A140,'[30]2019 UTC Reg svc pricing'!$O:$P,2,FALSE)</f>
        <v>75.75</v>
      </c>
      <c r="D140" s="81"/>
      <c r="E140" s="103">
        <f>IFERROR((VLOOKUP($A140,'[30]Regulated Pivot'!$A:$L,E$6,FALSE)),0)</f>
        <v>0</v>
      </c>
      <c r="F140" s="103">
        <f>IFERROR((VLOOKUP($A140,'[30]Regulated Pivot'!$A:$L,F$6,FALSE)),0)</f>
        <v>75.75</v>
      </c>
      <c r="G140" s="103">
        <f>IFERROR((VLOOKUP($A140,'[30]Regulated Pivot'!$A:$L,G$6,FALSE)),0)</f>
        <v>0</v>
      </c>
      <c r="H140" s="103">
        <f>IFERROR((VLOOKUP($A140,'[30]Regulated Pivot'!$A:$L,H$6,FALSE)),0)</f>
        <v>0</v>
      </c>
      <c r="I140" s="103">
        <f>IFERROR((VLOOKUP($A140,'[30]Regulated Pivot'!$A:$L,I$6,FALSE)),0)</f>
        <v>75.75</v>
      </c>
      <c r="J140" s="103">
        <f>IFERROR((VLOOKUP($A140,'[30]Regulated Pivot'!$A:$L,J$6,FALSE)),0)</f>
        <v>151.5</v>
      </c>
      <c r="K140" s="104">
        <f>IFERROR((VLOOKUP($A140,'[30]Regulated Pivot'!$A:$L,K$6,FALSE)),0)</f>
        <v>75.75</v>
      </c>
      <c r="L140" s="104">
        <f>IFERROR((VLOOKUP($A140,'[30]Regulated Pivot'!$A:$L,L$6,FALSE)),0)</f>
        <v>75.75</v>
      </c>
      <c r="M140" s="104">
        <f>IFERROR((VLOOKUP($A140,'[30]Regulated Pivot'!$A:$L,M$6,FALSE)),0)</f>
        <v>0</v>
      </c>
      <c r="N140" s="104">
        <f>IFERROR((VLOOKUP($A140,'[30]Regulated Pivot'!$A:$L,N$6,FALSE)),0)</f>
        <v>75.75</v>
      </c>
      <c r="O140" s="104">
        <f>IFERROR((VLOOKUP($A140,'[30]Regulated Pivot'!$A:$M,O$6,FALSE)),0)</f>
        <v>378.75</v>
      </c>
      <c r="P140" s="104">
        <f>IFERROR((VLOOKUP($A140,'[30]Regulated Pivot'!$A:$N,P$6,FALSE)),0)</f>
        <v>227.25</v>
      </c>
      <c r="Q140" s="103">
        <f t="shared" si="38"/>
        <v>1136.25</v>
      </c>
      <c r="R140" s="80"/>
      <c r="S140" s="105">
        <f t="shared" si="39"/>
        <v>0</v>
      </c>
      <c r="T140" s="105">
        <f t="shared" si="39"/>
        <v>1</v>
      </c>
      <c r="U140" s="105">
        <f t="shared" si="39"/>
        <v>0</v>
      </c>
      <c r="V140" s="105">
        <f t="shared" si="39"/>
        <v>0</v>
      </c>
      <c r="W140" s="105">
        <f t="shared" si="39"/>
        <v>1</v>
      </c>
      <c r="X140" s="105">
        <f t="shared" si="39"/>
        <v>2</v>
      </c>
      <c r="Y140" s="105">
        <f t="shared" si="39"/>
        <v>1</v>
      </c>
      <c r="Z140" s="105">
        <f t="shared" si="39"/>
        <v>1</v>
      </c>
      <c r="AA140" s="105">
        <f t="shared" si="39"/>
        <v>0</v>
      </c>
      <c r="AB140" s="105">
        <f t="shared" si="39"/>
        <v>1</v>
      </c>
      <c r="AC140" s="105">
        <f t="shared" si="39"/>
        <v>5</v>
      </c>
      <c r="AD140" s="105">
        <f t="shared" si="39"/>
        <v>3</v>
      </c>
      <c r="AE140" s="146">
        <f t="shared" si="40"/>
        <v>1.25</v>
      </c>
      <c r="AG140" s="156">
        <f t="shared" si="41"/>
        <v>75.95513195468412</v>
      </c>
      <c r="AH140" s="157">
        <f t="shared" si="42"/>
        <v>0.20513195468411993</v>
      </c>
      <c r="AI140" s="156">
        <f t="shared" si="43"/>
        <v>3.076979320261799</v>
      </c>
      <c r="AJ140" s="157">
        <f t="shared" si="44"/>
        <v>1139.3269793202619</v>
      </c>
    </row>
    <row r="141" spans="1:36" ht="12.75">
      <c r="A141" s="102" t="s">
        <v>435</v>
      </c>
      <c r="B141" s="102" t="s">
        <v>436</v>
      </c>
      <c r="C141" s="81">
        <f>+VLOOKUP(A141,'[30]2019 UTC Reg svc pricing'!$O:$P,2,FALSE)</f>
        <v>98.53</v>
      </c>
      <c r="D141" s="81"/>
      <c r="E141" s="103">
        <f>IFERROR((VLOOKUP($A141,'[30]Regulated Pivot'!$A:$L,E$6,FALSE)),0)</f>
        <v>196.08</v>
      </c>
      <c r="F141" s="103">
        <f>IFERROR((VLOOKUP($A141,'[30]Regulated Pivot'!$A:$L,F$6,FALSE)),0)</f>
        <v>0</v>
      </c>
      <c r="G141" s="103">
        <f>IFERROR((VLOOKUP($A141,'[30]Regulated Pivot'!$A:$L,G$6,FALSE)),0)</f>
        <v>197.06</v>
      </c>
      <c r="H141" s="103">
        <f>IFERROR((VLOOKUP($A141,'[30]Regulated Pivot'!$A:$L,H$6,FALSE)),0)</f>
        <v>0</v>
      </c>
      <c r="I141" s="103">
        <f>IFERROR((VLOOKUP($A141,'[30]Regulated Pivot'!$A:$L,I$6,FALSE)),0)</f>
        <v>197.06</v>
      </c>
      <c r="J141" s="103">
        <f>IFERROR((VLOOKUP($A141,'[30]Regulated Pivot'!$A:$L,J$6,FALSE)),0)</f>
        <v>0</v>
      </c>
      <c r="K141" s="104">
        <f>IFERROR((VLOOKUP($A141,'[30]Regulated Pivot'!$A:$L,K$6,FALSE)),0)</f>
        <v>0</v>
      </c>
      <c r="L141" s="104">
        <f>IFERROR((VLOOKUP($A141,'[30]Regulated Pivot'!$A:$L,L$6,FALSE)),0)</f>
        <v>0</v>
      </c>
      <c r="M141" s="104">
        <f>IFERROR((VLOOKUP($A141,'[30]Regulated Pivot'!$A:$L,M$6,FALSE)),0)</f>
        <v>197.06</v>
      </c>
      <c r="N141" s="104">
        <f>IFERROR((VLOOKUP($A141,'[30]Regulated Pivot'!$A:$L,N$6,FALSE)),0)</f>
        <v>98.53</v>
      </c>
      <c r="O141" s="104">
        <f>IFERROR((VLOOKUP($A141,'[30]Regulated Pivot'!$A:$M,O$6,FALSE)),0)</f>
        <v>0</v>
      </c>
      <c r="P141" s="104">
        <f>IFERROR((VLOOKUP($A141,'[30]Regulated Pivot'!$A:$N,P$6,FALSE)),0)</f>
        <v>98.53</v>
      </c>
      <c r="Q141" s="103">
        <f t="shared" si="38"/>
        <v>984.31999999999994</v>
      </c>
      <c r="R141" s="80"/>
      <c r="S141" s="105">
        <f t="shared" si="39"/>
        <v>1.9900537907236375</v>
      </c>
      <c r="T141" s="105">
        <f t="shared" si="39"/>
        <v>0</v>
      </c>
      <c r="U141" s="105">
        <f t="shared" si="39"/>
        <v>2</v>
      </c>
      <c r="V141" s="105">
        <f t="shared" si="39"/>
        <v>0</v>
      </c>
      <c r="W141" s="105">
        <f t="shared" si="39"/>
        <v>2</v>
      </c>
      <c r="X141" s="105">
        <f t="shared" si="39"/>
        <v>0</v>
      </c>
      <c r="Y141" s="105">
        <f t="shared" si="39"/>
        <v>0</v>
      </c>
      <c r="Z141" s="105">
        <f t="shared" si="39"/>
        <v>0</v>
      </c>
      <c r="AA141" s="105">
        <f t="shared" si="39"/>
        <v>2</v>
      </c>
      <c r="AB141" s="105">
        <f t="shared" si="39"/>
        <v>1</v>
      </c>
      <c r="AC141" s="105">
        <f t="shared" si="39"/>
        <v>0</v>
      </c>
      <c r="AD141" s="105">
        <f t="shared" si="39"/>
        <v>1</v>
      </c>
      <c r="AE141" s="146">
        <f t="shared" si="40"/>
        <v>0.83250448256030307</v>
      </c>
      <c r="AG141" s="156">
        <f t="shared" si="41"/>
        <v>98.796820481782532</v>
      </c>
      <c r="AH141" s="157">
        <f t="shared" si="42"/>
        <v>0.26682048178253126</v>
      </c>
      <c r="AI141" s="156">
        <f t="shared" si="43"/>
        <v>2.6655509654742833</v>
      </c>
      <c r="AJ141" s="157">
        <f t="shared" si="44"/>
        <v>986.9855509654742</v>
      </c>
    </row>
    <row r="142" spans="1:36" ht="12.75">
      <c r="A142" s="102" t="s">
        <v>437</v>
      </c>
      <c r="B142" s="102" t="s">
        <v>438</v>
      </c>
      <c r="C142" s="81">
        <f>+VLOOKUP(A142,'[30]2019 UTC Reg svc pricing'!$O:$P,2,FALSE)</f>
        <v>4.01</v>
      </c>
      <c r="D142" s="81"/>
      <c r="E142" s="103">
        <f>IFERROR((VLOOKUP($A142,'[30]Regulated Pivot'!$A:$L,E$6,FALSE)),0)</f>
        <v>1194.4100000000001</v>
      </c>
      <c r="F142" s="103">
        <f>IFERROR((VLOOKUP($A142,'[30]Regulated Pivot'!$A:$L,F$6,FALSE)),0)</f>
        <v>681.7</v>
      </c>
      <c r="G142" s="103">
        <f>IFERROR((VLOOKUP($A142,'[30]Regulated Pivot'!$A:$L,G$6,FALSE)),0)</f>
        <v>563.91999999999996</v>
      </c>
      <c r="H142" s="103">
        <f>IFERROR((VLOOKUP($A142,'[30]Regulated Pivot'!$A:$L,H$6,FALSE)),0)</f>
        <v>673.68</v>
      </c>
      <c r="I142" s="103">
        <f>IFERROR((VLOOKUP($A142,'[30]Regulated Pivot'!$A:$L,I$6,FALSE)),0)</f>
        <v>876.19</v>
      </c>
      <c r="J142" s="103">
        <f>IFERROR((VLOOKUP($A142,'[30]Regulated Pivot'!$A:$L,J$6,FALSE)),0)</f>
        <v>814.03</v>
      </c>
      <c r="K142" s="104">
        <f>IFERROR((VLOOKUP($A142,'[30]Regulated Pivot'!$A:$L,K$6,FALSE)),0)</f>
        <v>1652.12</v>
      </c>
      <c r="L142" s="104">
        <f>IFERROR((VLOOKUP($A142,'[30]Regulated Pivot'!$A:$L,L$6,FALSE)),0)</f>
        <v>838.09</v>
      </c>
      <c r="M142" s="104">
        <f>IFERROR((VLOOKUP($A142,'[30]Regulated Pivot'!$A:$L,M$6,FALSE)),0)</f>
        <v>1074.6799999999998</v>
      </c>
      <c r="N142" s="104">
        <f>IFERROR((VLOOKUP($A142,'[30]Regulated Pivot'!$A:$L,N$6,FALSE)),0)</f>
        <v>617.54</v>
      </c>
      <c r="O142" s="104">
        <f>IFERROR((VLOOKUP($A142,'[30]Regulated Pivot'!$A:$M,O$6,FALSE)),0)</f>
        <v>388.97</v>
      </c>
      <c r="P142" s="104">
        <f>IFERROR((VLOOKUP($A142,'[30]Regulated Pivot'!$A:$N,P$6,FALSE)),0)</f>
        <v>737.83999999999992</v>
      </c>
      <c r="Q142" s="103">
        <f t="shared" si="38"/>
        <v>10113.17</v>
      </c>
      <c r="S142" s="105">
        <f t="shared" si="39"/>
        <v>297.85785536159602</v>
      </c>
      <c r="T142" s="105">
        <f t="shared" si="39"/>
        <v>170.00000000000003</v>
      </c>
      <c r="U142" s="105">
        <f t="shared" si="39"/>
        <v>140.6284289276808</v>
      </c>
      <c r="V142" s="105">
        <f t="shared" si="39"/>
        <v>168</v>
      </c>
      <c r="W142" s="105">
        <f t="shared" si="39"/>
        <v>218.50124688279305</v>
      </c>
      <c r="X142" s="105">
        <f t="shared" si="39"/>
        <v>203</v>
      </c>
      <c r="Y142" s="105">
        <f t="shared" si="39"/>
        <v>412</v>
      </c>
      <c r="Z142" s="105">
        <f t="shared" si="39"/>
        <v>209.00000000000003</v>
      </c>
      <c r="AA142" s="105">
        <f t="shared" si="39"/>
        <v>268</v>
      </c>
      <c r="AB142" s="105">
        <f t="shared" si="39"/>
        <v>154</v>
      </c>
      <c r="AC142" s="105">
        <f t="shared" si="39"/>
        <v>97.000000000000014</v>
      </c>
      <c r="AD142" s="105">
        <f t="shared" si="39"/>
        <v>184</v>
      </c>
      <c r="AE142" s="146">
        <f t="shared" si="40"/>
        <v>210.16562759767248</v>
      </c>
      <c r="AG142" s="156">
        <f t="shared" si="41"/>
        <v>4.0208591305383932</v>
      </c>
      <c r="AH142" s="157">
        <f t="shared" si="42"/>
        <v>1.085913053839338E-2</v>
      </c>
      <c r="AI142" s="156">
        <f t="shared" si="43"/>
        <v>27.386591817197949</v>
      </c>
      <c r="AJ142" s="157">
        <f t="shared" si="44"/>
        <v>10140.556591817198</v>
      </c>
    </row>
    <row r="143" spans="1:36" ht="12.75">
      <c r="A143" s="102" t="s">
        <v>439</v>
      </c>
      <c r="B143" s="102" t="s">
        <v>440</v>
      </c>
      <c r="C143" s="81">
        <f>+VLOOKUP(A143,'[30]2019 UTC Reg svc pricing'!$O:$P,2,FALSE)</f>
        <v>18.28</v>
      </c>
      <c r="D143" s="81"/>
      <c r="E143" s="103">
        <f>IFERROR((VLOOKUP($A143,'[30]Regulated Pivot'!$A:$L,E$6,FALSE)),0)</f>
        <v>5018.47</v>
      </c>
      <c r="F143" s="103">
        <f>IFERROR((VLOOKUP($A143,'[30]Regulated Pivot'!$A:$L,F$6,FALSE)),0)</f>
        <v>3098.46</v>
      </c>
      <c r="G143" s="103">
        <f>IFERROR((VLOOKUP($A143,'[30]Regulated Pivot'!$A:$L,G$6,FALSE)),0)</f>
        <v>5735.35</v>
      </c>
      <c r="H143" s="103">
        <f>IFERROR((VLOOKUP($A143,'[30]Regulated Pivot'!$A:$L,H$6,FALSE)),0)</f>
        <v>4487.74</v>
      </c>
      <c r="I143" s="103">
        <f>IFERROR((VLOOKUP($A143,'[30]Regulated Pivot'!$A:$L,I$6,FALSE)),0)</f>
        <v>4269.88</v>
      </c>
      <c r="J143" s="103">
        <f>IFERROR((VLOOKUP($A143,'[30]Regulated Pivot'!$A:$L,J$6,FALSE)),0)</f>
        <v>4351.1000000000004</v>
      </c>
      <c r="K143" s="104">
        <f>IFERROR((VLOOKUP($A143,'[30]Regulated Pivot'!$A:$L,K$6,FALSE)),0)</f>
        <v>3674.28</v>
      </c>
      <c r="L143" s="104">
        <f>IFERROR((VLOOKUP($A143,'[30]Regulated Pivot'!$A:$L,L$6,FALSE)),0)</f>
        <v>3066.4700000000003</v>
      </c>
      <c r="M143" s="104">
        <f>IFERROR((VLOOKUP($A143,'[30]Regulated Pivot'!$A:$L,M$6,FALSE)),0)</f>
        <v>3418.3599999999997</v>
      </c>
      <c r="N143" s="104">
        <f>IFERROR((VLOOKUP($A143,'[30]Regulated Pivot'!$A:$L,N$6,FALSE)),0)</f>
        <v>4994.24</v>
      </c>
      <c r="O143" s="104">
        <f>IFERROR((VLOOKUP($A143,'[30]Regulated Pivot'!$A:$M,O$6,FALSE)),0)</f>
        <v>4231.8200000000006</v>
      </c>
      <c r="P143" s="104">
        <f>IFERROR((VLOOKUP($A143,'[30]Regulated Pivot'!$A:$N,P$6,FALSE)),0)</f>
        <v>5228.08</v>
      </c>
      <c r="Q143" s="103">
        <f t="shared" si="38"/>
        <v>51574.25</v>
      </c>
      <c r="S143" s="105">
        <f t="shared" si="39"/>
        <v>274.53336980306347</v>
      </c>
      <c r="T143" s="105">
        <f t="shared" si="39"/>
        <v>169.5</v>
      </c>
      <c r="U143" s="105">
        <f t="shared" si="39"/>
        <v>313.75</v>
      </c>
      <c r="V143" s="105">
        <f t="shared" si="39"/>
        <v>245.49999999999997</v>
      </c>
      <c r="W143" s="105">
        <f t="shared" si="39"/>
        <v>233.58205689277898</v>
      </c>
      <c r="X143" s="105">
        <f t="shared" si="39"/>
        <v>238.02516411378556</v>
      </c>
      <c r="Y143" s="105">
        <f t="shared" si="39"/>
        <v>201</v>
      </c>
      <c r="Z143" s="105">
        <f t="shared" si="39"/>
        <v>167.75</v>
      </c>
      <c r="AA143" s="105">
        <f t="shared" si="39"/>
        <v>186.99999999999997</v>
      </c>
      <c r="AB143" s="105">
        <f t="shared" si="39"/>
        <v>273.20787746170674</v>
      </c>
      <c r="AC143" s="105">
        <f t="shared" si="39"/>
        <v>231.50000000000003</v>
      </c>
      <c r="AD143" s="105">
        <f t="shared" si="39"/>
        <v>286</v>
      </c>
      <c r="AE143" s="146">
        <f t="shared" si="40"/>
        <v>235.11237235594456</v>
      </c>
      <c r="AG143" s="156">
        <f t="shared" si="41"/>
        <v>18.329502470384501</v>
      </c>
      <c r="AH143" s="157">
        <f t="shared" si="42"/>
        <v>4.950247038449973E-2</v>
      </c>
      <c r="AI143" s="156">
        <f t="shared" si="43"/>
        <v>139.66371899495545</v>
      </c>
      <c r="AJ143" s="157">
        <f t="shared" si="44"/>
        <v>51713.913718994954</v>
      </c>
    </row>
    <row r="144" spans="1:36" ht="12.75">
      <c r="A144" s="102" t="s">
        <v>441</v>
      </c>
      <c r="B144" s="102" t="s">
        <v>442</v>
      </c>
      <c r="C144" s="81">
        <f>+VLOOKUP(A144,'[30]2019 UTC Reg svc pricing'!$O:$P,2,FALSE)</f>
        <v>18.28</v>
      </c>
      <c r="D144" s="81"/>
      <c r="E144" s="103">
        <f>IFERROR((VLOOKUP($A144,'[30]Regulated Pivot'!$A:$L,E$6,FALSE)),0)</f>
        <v>0</v>
      </c>
      <c r="F144" s="103">
        <f>IFERROR((VLOOKUP($A144,'[30]Regulated Pivot'!$A:$L,F$6,FALSE)),0)</f>
        <v>0</v>
      </c>
      <c r="G144" s="103">
        <f>IFERROR((VLOOKUP($A144,'[30]Regulated Pivot'!$A:$L,G$6,FALSE)),0)</f>
        <v>0</v>
      </c>
      <c r="H144" s="103">
        <f>IFERROR((VLOOKUP($A144,'[30]Regulated Pivot'!$A:$L,H$6,FALSE)),0)</f>
        <v>0</v>
      </c>
      <c r="I144" s="103">
        <f>IFERROR((VLOOKUP($A144,'[30]Regulated Pivot'!$A:$L,I$6,FALSE)),0)</f>
        <v>0</v>
      </c>
      <c r="J144" s="103">
        <f>IFERROR((VLOOKUP($A144,'[30]Regulated Pivot'!$A:$L,J$6,FALSE)),0)</f>
        <v>0</v>
      </c>
      <c r="K144" s="104">
        <f>IFERROR((VLOOKUP($A144,'[30]Regulated Pivot'!$A:$L,K$6,FALSE)),0)</f>
        <v>0</v>
      </c>
      <c r="L144" s="104">
        <f>IFERROR((VLOOKUP($A144,'[30]Regulated Pivot'!$A:$L,L$6,FALSE)),0)</f>
        <v>0</v>
      </c>
      <c r="M144" s="104">
        <f>IFERROR((VLOOKUP($A144,'[30]Regulated Pivot'!$A:$L,M$6,FALSE)),0)</f>
        <v>0</v>
      </c>
      <c r="N144" s="104">
        <f>IFERROR((VLOOKUP($A144,'[30]Regulated Pivot'!$A:$L,N$6,FALSE)),0)</f>
        <v>0</v>
      </c>
      <c r="O144" s="104">
        <f>IFERROR((VLOOKUP($A144,'[30]Regulated Pivot'!$A:$M,O$6,FALSE)),0)</f>
        <v>0</v>
      </c>
      <c r="P144" s="104">
        <f>IFERROR((VLOOKUP($A144,'[30]Regulated Pivot'!$A:$N,P$6,FALSE)),0)</f>
        <v>0</v>
      </c>
      <c r="Q144" s="103">
        <f t="shared" si="38"/>
        <v>0</v>
      </c>
      <c r="S144" s="105">
        <f t="shared" si="39"/>
        <v>0</v>
      </c>
      <c r="T144" s="105">
        <f t="shared" si="39"/>
        <v>0</v>
      </c>
      <c r="U144" s="105">
        <f t="shared" si="39"/>
        <v>0</v>
      </c>
      <c r="V144" s="105">
        <f t="shared" si="39"/>
        <v>0</v>
      </c>
      <c r="W144" s="105">
        <f t="shared" si="39"/>
        <v>0</v>
      </c>
      <c r="X144" s="105">
        <f t="shared" si="39"/>
        <v>0</v>
      </c>
      <c r="Y144" s="105">
        <f t="shared" si="39"/>
        <v>0</v>
      </c>
      <c r="Z144" s="105">
        <f t="shared" si="39"/>
        <v>0</v>
      </c>
      <c r="AA144" s="105">
        <f t="shared" si="39"/>
        <v>0</v>
      </c>
      <c r="AB144" s="105">
        <f t="shared" si="39"/>
        <v>0</v>
      </c>
      <c r="AC144" s="105">
        <f t="shared" si="39"/>
        <v>0</v>
      </c>
      <c r="AD144" s="105">
        <f t="shared" si="39"/>
        <v>0</v>
      </c>
      <c r="AE144" s="146">
        <f t="shared" si="40"/>
        <v>0</v>
      </c>
      <c r="AG144" s="156">
        <f t="shared" si="41"/>
        <v>18.329502470384501</v>
      </c>
      <c r="AH144" s="157">
        <f t="shared" si="42"/>
        <v>4.950247038449973E-2</v>
      </c>
      <c r="AI144" s="156">
        <f t="shared" si="43"/>
        <v>0</v>
      </c>
      <c r="AJ144" s="157">
        <f t="shared" si="44"/>
        <v>0</v>
      </c>
    </row>
    <row r="145" spans="1:36" ht="12.75">
      <c r="A145" s="102" t="s">
        <v>443</v>
      </c>
      <c r="B145" s="102" t="s">
        <v>444</v>
      </c>
      <c r="C145" s="81">
        <f>+VLOOKUP(A145,'[30]2019 UTC Reg svc pricing'!$O:$P,2,FALSE)</f>
        <v>38.409999999999997</v>
      </c>
      <c r="D145" s="81"/>
      <c r="E145" s="103">
        <f>IFERROR((VLOOKUP($A145,'[30]Regulated Pivot'!$A:$L,E$6,FALSE)),0)</f>
        <v>115.22999999999999</v>
      </c>
      <c r="F145" s="103">
        <f>IFERROR((VLOOKUP($A145,'[30]Regulated Pivot'!$A:$L,F$6,FALSE)),0)</f>
        <v>115.22999999999999</v>
      </c>
      <c r="G145" s="103">
        <f>IFERROR((VLOOKUP($A145,'[30]Regulated Pivot'!$A:$L,G$6,FALSE)),0)</f>
        <v>115.22999999999999</v>
      </c>
      <c r="H145" s="103">
        <f>IFERROR((VLOOKUP($A145,'[30]Regulated Pivot'!$A:$L,H$6,FALSE)),0)</f>
        <v>115.22999999999999</v>
      </c>
      <c r="I145" s="103">
        <f>IFERROR((VLOOKUP($A145,'[30]Regulated Pivot'!$A:$L,I$6,FALSE)),0)</f>
        <v>115.22999999999999</v>
      </c>
      <c r="J145" s="103">
        <f>IFERROR((VLOOKUP($A145,'[30]Regulated Pivot'!$A:$L,J$6,FALSE)),0)</f>
        <v>115.22999999999999</v>
      </c>
      <c r="K145" s="104">
        <f>IFERROR((VLOOKUP($A145,'[30]Regulated Pivot'!$A:$L,K$6,FALSE)),0)</f>
        <v>115.22999999999999</v>
      </c>
      <c r="L145" s="104">
        <f>IFERROR((VLOOKUP($A145,'[30]Regulated Pivot'!$A:$L,L$6,FALSE)),0)</f>
        <v>115.22999999999999</v>
      </c>
      <c r="M145" s="104">
        <f>IFERROR((VLOOKUP($A145,'[30]Regulated Pivot'!$A:$L,M$6,FALSE)),0)</f>
        <v>115.22999999999999</v>
      </c>
      <c r="N145" s="104">
        <f>IFERROR((VLOOKUP($A145,'[30]Regulated Pivot'!$A:$L,N$6,FALSE)),0)</f>
        <v>115.22999999999999</v>
      </c>
      <c r="O145" s="104">
        <f>IFERROR((VLOOKUP($A145,'[30]Regulated Pivot'!$A:$M,O$6,FALSE)),0)</f>
        <v>115.22999999999999</v>
      </c>
      <c r="P145" s="104">
        <f>IFERROR((VLOOKUP($A145,'[30]Regulated Pivot'!$A:$N,P$6,FALSE)),0)</f>
        <v>115.22999999999999</v>
      </c>
      <c r="Q145" s="103">
        <f t="shared" si="38"/>
        <v>1382.76</v>
      </c>
      <c r="S145" s="105">
        <f t="shared" ref="S145:AD166" si="45">IFERROR(E145/$C145,0)</f>
        <v>3</v>
      </c>
      <c r="T145" s="105">
        <f t="shared" si="45"/>
        <v>3</v>
      </c>
      <c r="U145" s="105">
        <f t="shared" si="45"/>
        <v>3</v>
      </c>
      <c r="V145" s="105">
        <f t="shared" si="45"/>
        <v>3</v>
      </c>
      <c r="W145" s="105">
        <f t="shared" si="45"/>
        <v>3</v>
      </c>
      <c r="X145" s="105">
        <f t="shared" si="45"/>
        <v>3</v>
      </c>
      <c r="Y145" s="105">
        <f t="shared" si="45"/>
        <v>3</v>
      </c>
      <c r="Z145" s="105">
        <f t="shared" si="45"/>
        <v>3</v>
      </c>
      <c r="AA145" s="105">
        <f t="shared" si="45"/>
        <v>3</v>
      </c>
      <c r="AB145" s="105">
        <f t="shared" si="45"/>
        <v>3</v>
      </c>
      <c r="AC145" s="105">
        <f t="shared" si="45"/>
        <v>3</v>
      </c>
      <c r="AD145" s="105">
        <f t="shared" si="45"/>
        <v>3</v>
      </c>
      <c r="AE145" s="146">
        <f t="shared" si="40"/>
        <v>3</v>
      </c>
      <c r="AG145" s="156">
        <f t="shared" si="41"/>
        <v>38.514014764084713</v>
      </c>
      <c r="AH145" s="157">
        <f t="shared" si="42"/>
        <v>0.10401476408471666</v>
      </c>
      <c r="AI145" s="156">
        <f t="shared" si="43"/>
        <v>3.7445315070497998</v>
      </c>
      <c r="AJ145" s="157">
        <f t="shared" si="44"/>
        <v>1386.5045315070497</v>
      </c>
    </row>
    <row r="146" spans="1:36" ht="12" customHeight="1">
      <c r="A146" s="102" t="s">
        <v>445</v>
      </c>
      <c r="B146" s="102" t="s">
        <v>446</v>
      </c>
      <c r="C146" s="81">
        <f>+VLOOKUP(A146,'[30]2019 UTC Reg svc pricing'!$O:$P,2,FALSE)</f>
        <v>32.020000000000003</v>
      </c>
      <c r="D146" s="103"/>
      <c r="E146" s="103">
        <f>IFERROR((VLOOKUP($A146,'[30]Regulated Pivot'!$A:$L,E$6,FALSE)),0)</f>
        <v>1472.92</v>
      </c>
      <c r="F146" s="103">
        <f>IFERROR((VLOOKUP($A146,'[30]Regulated Pivot'!$A:$L,F$6,FALSE)),0)</f>
        <v>864.54000000000008</v>
      </c>
      <c r="G146" s="103">
        <f>IFERROR((VLOOKUP($A146,'[30]Regulated Pivot'!$A:$L,G$6,FALSE)),0)</f>
        <v>1921.2</v>
      </c>
      <c r="H146" s="103">
        <f>IFERROR((VLOOKUP($A146,'[30]Regulated Pivot'!$A:$L,H$6,FALSE)),0)</f>
        <v>1793.12</v>
      </c>
      <c r="I146" s="103">
        <f>IFERROR((VLOOKUP($A146,'[30]Regulated Pivot'!$A:$L,I$6,FALSE)),0)</f>
        <v>1953.22</v>
      </c>
      <c r="J146" s="103">
        <f>IFERROR((VLOOKUP($A146,'[30]Regulated Pivot'!$A:$L,J$6,FALSE)),0)</f>
        <v>1921.2</v>
      </c>
      <c r="K146" s="104">
        <f>IFERROR((VLOOKUP($A146,'[30]Regulated Pivot'!$A:$L,K$6,FALSE)),0)</f>
        <v>2081.5700000000002</v>
      </c>
      <c r="L146" s="104">
        <f>IFERROR((VLOOKUP($A146,'[30]Regulated Pivot'!$A:$L,L$6,FALSE)),0)</f>
        <v>1312.82</v>
      </c>
      <c r="M146" s="104">
        <f>IFERROR((VLOOKUP($A146,'[30]Regulated Pivot'!$A:$L,M$6,FALSE)),0)</f>
        <v>1440.9</v>
      </c>
      <c r="N146" s="104">
        <f>IFERROR((VLOOKUP($A146,'[30]Regulated Pivot'!$A:$L,N$6,FALSE)),0)</f>
        <v>1312.82</v>
      </c>
      <c r="O146" s="104">
        <f>IFERROR((VLOOKUP($A146,'[30]Regulated Pivot'!$A:$M,O$6,FALSE)),0)</f>
        <v>1152.7199999999998</v>
      </c>
      <c r="P146" s="104">
        <f>IFERROR((VLOOKUP($A146,'[30]Regulated Pivot'!$A:$N,P$6,FALSE)),0)</f>
        <v>864.54</v>
      </c>
      <c r="Q146" s="103">
        <f t="shared" si="38"/>
        <v>18091.57</v>
      </c>
      <c r="S146" s="105">
        <f t="shared" si="45"/>
        <v>46</v>
      </c>
      <c r="T146" s="105">
        <f t="shared" si="45"/>
        <v>27</v>
      </c>
      <c r="U146" s="105">
        <f t="shared" si="45"/>
        <v>59.999999999999993</v>
      </c>
      <c r="V146" s="105">
        <f t="shared" si="45"/>
        <v>55.999999999999993</v>
      </c>
      <c r="W146" s="105">
        <f t="shared" si="45"/>
        <v>60.999999999999993</v>
      </c>
      <c r="X146" s="105">
        <f t="shared" si="45"/>
        <v>59.999999999999993</v>
      </c>
      <c r="Y146" s="105">
        <f t="shared" si="45"/>
        <v>65.008432229856339</v>
      </c>
      <c r="Z146" s="105">
        <f t="shared" si="45"/>
        <v>40.999999999999993</v>
      </c>
      <c r="AA146" s="105">
        <f t="shared" si="45"/>
        <v>45</v>
      </c>
      <c r="AB146" s="105">
        <f t="shared" si="45"/>
        <v>40.999999999999993</v>
      </c>
      <c r="AC146" s="105">
        <f t="shared" si="45"/>
        <v>35.999999999999993</v>
      </c>
      <c r="AD146" s="105">
        <f t="shared" si="45"/>
        <v>26.999999999999996</v>
      </c>
      <c r="AE146" s="146">
        <f t="shared" si="40"/>
        <v>47.084036019154695</v>
      </c>
      <c r="AG146" s="156">
        <f t="shared" si="41"/>
        <v>32.106710563550969</v>
      </c>
      <c r="AH146" s="157">
        <f t="shared" si="42"/>
        <v>8.6710563550965958E-2</v>
      </c>
      <c r="AI146" s="156">
        <f t="shared" si="43"/>
        <v>48.992199569698599</v>
      </c>
      <c r="AJ146" s="157">
        <f t="shared" si="44"/>
        <v>18140.562199569697</v>
      </c>
    </row>
    <row r="147" spans="1:36" ht="12" customHeight="1">
      <c r="A147" s="80" t="s">
        <v>447</v>
      </c>
      <c r="B147" s="80" t="s">
        <v>446</v>
      </c>
      <c r="C147" s="81">
        <f>+VLOOKUP(A147,'[30]2019 UTC Reg svc pricing'!$O:$P,2,FALSE)</f>
        <v>32.020000000000003</v>
      </c>
      <c r="D147" s="103"/>
      <c r="E147" s="103">
        <f>IFERROR((VLOOKUP($A147,'[30]Regulated Pivot'!$A:$L,E$6,FALSE)),0)</f>
        <v>0</v>
      </c>
      <c r="F147" s="103">
        <f>IFERROR((VLOOKUP($A147,'[30]Regulated Pivot'!$A:$L,F$6,FALSE)),0)</f>
        <v>0</v>
      </c>
      <c r="G147" s="103">
        <f>IFERROR((VLOOKUP($A147,'[30]Regulated Pivot'!$A:$L,G$6,FALSE)),0)</f>
        <v>0</v>
      </c>
      <c r="H147" s="103">
        <f>IFERROR((VLOOKUP($A147,'[30]Regulated Pivot'!$A:$L,H$6,FALSE)),0)</f>
        <v>0</v>
      </c>
      <c r="I147" s="103">
        <f>IFERROR((VLOOKUP($A147,'[30]Regulated Pivot'!$A:$L,I$6,FALSE)),0)</f>
        <v>96.06</v>
      </c>
      <c r="J147" s="103">
        <f>IFERROR((VLOOKUP($A147,'[30]Regulated Pivot'!$A:$L,J$6,FALSE)),0)</f>
        <v>0</v>
      </c>
      <c r="K147" s="104">
        <f>IFERROR((VLOOKUP($A147,'[30]Regulated Pivot'!$A:$L,K$6,FALSE)),0)</f>
        <v>0</v>
      </c>
      <c r="L147" s="104">
        <f>IFERROR((VLOOKUP($A147,'[30]Regulated Pivot'!$A:$L,L$6,FALSE)),0)</f>
        <v>0</v>
      </c>
      <c r="M147" s="104">
        <f>IFERROR((VLOOKUP($A147,'[30]Regulated Pivot'!$A:$L,M$6,FALSE)),0)</f>
        <v>32.020000000000003</v>
      </c>
      <c r="N147" s="104">
        <f>IFERROR((VLOOKUP($A147,'[30]Regulated Pivot'!$A:$L,N$6,FALSE)),0)</f>
        <v>0</v>
      </c>
      <c r="O147" s="104">
        <f>IFERROR((VLOOKUP($A147,'[30]Regulated Pivot'!$A:$M,O$6,FALSE)),0)</f>
        <v>0</v>
      </c>
      <c r="P147" s="104">
        <f>IFERROR((VLOOKUP($A147,'[30]Regulated Pivot'!$A:$N,P$6,FALSE)),0)</f>
        <v>0</v>
      </c>
      <c r="Q147" s="103">
        <f t="shared" si="38"/>
        <v>128.08000000000001</v>
      </c>
      <c r="S147" s="105">
        <f t="shared" si="45"/>
        <v>0</v>
      </c>
      <c r="T147" s="105">
        <f t="shared" si="45"/>
        <v>0</v>
      </c>
      <c r="U147" s="105">
        <f t="shared" si="45"/>
        <v>0</v>
      </c>
      <c r="V147" s="105">
        <f t="shared" si="45"/>
        <v>0</v>
      </c>
      <c r="W147" s="105">
        <f t="shared" si="45"/>
        <v>3</v>
      </c>
      <c r="X147" s="105">
        <f t="shared" si="45"/>
        <v>0</v>
      </c>
      <c r="Y147" s="105">
        <f t="shared" si="45"/>
        <v>0</v>
      </c>
      <c r="Z147" s="105">
        <f t="shared" si="45"/>
        <v>0</v>
      </c>
      <c r="AA147" s="105">
        <f t="shared" si="45"/>
        <v>1</v>
      </c>
      <c r="AB147" s="105">
        <f t="shared" si="45"/>
        <v>0</v>
      </c>
      <c r="AC147" s="105">
        <f t="shared" si="45"/>
        <v>0</v>
      </c>
      <c r="AD147" s="105">
        <f t="shared" si="45"/>
        <v>0</v>
      </c>
      <c r="AE147" s="146">
        <f t="shared" si="40"/>
        <v>0.33333333333333331</v>
      </c>
      <c r="AG147" s="156">
        <f t="shared" si="41"/>
        <v>32.106710563550969</v>
      </c>
      <c r="AH147" s="157">
        <f t="shared" si="42"/>
        <v>8.6710563550965958E-2</v>
      </c>
      <c r="AI147" s="156">
        <f t="shared" si="43"/>
        <v>0.34684225420386383</v>
      </c>
      <c r="AJ147" s="157">
        <f t="shared" si="44"/>
        <v>128.42684225420388</v>
      </c>
    </row>
    <row r="148" spans="1:36" ht="12.75">
      <c r="A148" s="102" t="s">
        <v>448</v>
      </c>
      <c r="B148" s="102" t="s">
        <v>449</v>
      </c>
      <c r="C148" s="81">
        <f>+VLOOKUP(A148,'[30]2019 UTC Reg svc pricing'!$O:$P,2,FALSE)</f>
        <v>56.6</v>
      </c>
      <c r="D148" s="103"/>
      <c r="E148" s="103">
        <f>IFERROR((VLOOKUP($A148,'[30]Regulated Pivot'!$A:$L,E$6,FALSE)),0)</f>
        <v>113.2</v>
      </c>
      <c r="F148" s="103">
        <f>IFERROR((VLOOKUP($A148,'[30]Regulated Pivot'!$A:$L,F$6,FALSE)),0)</f>
        <v>56.6</v>
      </c>
      <c r="G148" s="103">
        <f>IFERROR((VLOOKUP($A148,'[30]Regulated Pivot'!$A:$L,G$6,FALSE)),0)</f>
        <v>226.4</v>
      </c>
      <c r="H148" s="103">
        <f>IFERROR((VLOOKUP($A148,'[30]Regulated Pivot'!$A:$L,H$6,FALSE)),0)</f>
        <v>283</v>
      </c>
      <c r="I148" s="103">
        <f>IFERROR((VLOOKUP($A148,'[30]Regulated Pivot'!$A:$L,I$6,FALSE)),0)</f>
        <v>113.2</v>
      </c>
      <c r="J148" s="103">
        <f>IFERROR((VLOOKUP($A148,'[30]Regulated Pivot'!$A:$L,J$6,FALSE)),0)</f>
        <v>0</v>
      </c>
      <c r="K148" s="104">
        <f>IFERROR((VLOOKUP($A148,'[30]Regulated Pivot'!$A:$L,K$6,FALSE)),0)</f>
        <v>169.8</v>
      </c>
      <c r="L148" s="104">
        <f>IFERROR((VLOOKUP($A148,'[30]Regulated Pivot'!$A:$L,L$6,FALSE)),0)</f>
        <v>0</v>
      </c>
      <c r="M148" s="104">
        <f>IFERROR((VLOOKUP($A148,'[30]Regulated Pivot'!$A:$L,M$6,FALSE)),0)</f>
        <v>0</v>
      </c>
      <c r="N148" s="104">
        <f>IFERROR((VLOOKUP($A148,'[30]Regulated Pivot'!$A:$L,N$6,FALSE)),0)</f>
        <v>0</v>
      </c>
      <c r="O148" s="104">
        <f>IFERROR((VLOOKUP($A148,'[30]Regulated Pivot'!$A:$M,O$6,FALSE)),0)</f>
        <v>56.6</v>
      </c>
      <c r="P148" s="104">
        <f>IFERROR((VLOOKUP($A148,'[30]Regulated Pivot'!$A:$N,P$6,FALSE)),0)</f>
        <v>56.6</v>
      </c>
      <c r="Q148" s="103">
        <f t="shared" si="38"/>
        <v>1075.4000000000001</v>
      </c>
      <c r="S148" s="105">
        <f t="shared" si="45"/>
        <v>2</v>
      </c>
      <c r="T148" s="105">
        <f t="shared" si="45"/>
        <v>1</v>
      </c>
      <c r="U148" s="105">
        <f t="shared" si="45"/>
        <v>4</v>
      </c>
      <c r="V148" s="105">
        <f t="shared" si="45"/>
        <v>5</v>
      </c>
      <c r="W148" s="105">
        <f t="shared" si="45"/>
        <v>2</v>
      </c>
      <c r="X148" s="105">
        <f t="shared" si="45"/>
        <v>0</v>
      </c>
      <c r="Y148" s="105">
        <f t="shared" si="45"/>
        <v>3</v>
      </c>
      <c r="Z148" s="105">
        <f t="shared" si="45"/>
        <v>0</v>
      </c>
      <c r="AA148" s="105">
        <f t="shared" si="45"/>
        <v>0</v>
      </c>
      <c r="AB148" s="105">
        <f t="shared" si="45"/>
        <v>0</v>
      </c>
      <c r="AC148" s="105">
        <f t="shared" si="45"/>
        <v>1</v>
      </c>
      <c r="AD148" s="105">
        <f t="shared" si="45"/>
        <v>1</v>
      </c>
      <c r="AE148" s="146">
        <f t="shared" si="40"/>
        <v>1.5833333333333333</v>
      </c>
      <c r="AG148" s="156">
        <f t="shared" si="41"/>
        <v>56.753273513334939</v>
      </c>
      <c r="AH148" s="157">
        <f t="shared" si="42"/>
        <v>0.15327351333493766</v>
      </c>
      <c r="AI148" s="156">
        <f t="shared" si="43"/>
        <v>2.9121967533638156</v>
      </c>
      <c r="AJ148" s="157">
        <f t="shared" si="44"/>
        <v>1078.3121967533639</v>
      </c>
    </row>
    <row r="149" spans="1:36" ht="12.75">
      <c r="A149" s="102" t="s">
        <v>450</v>
      </c>
      <c r="B149" s="102" t="s">
        <v>451</v>
      </c>
      <c r="C149" s="81">
        <f>+VLOOKUP(A149,'[30]2019 UTC Reg svc pricing'!$O:$P,2,FALSE)</f>
        <v>12.27</v>
      </c>
      <c r="D149" s="103"/>
      <c r="E149" s="103">
        <f>IFERROR((VLOOKUP($A149,'[30]Regulated Pivot'!$A:$L,E$6,FALSE)),0)</f>
        <v>13166.97</v>
      </c>
      <c r="F149" s="103">
        <f>IFERROR((VLOOKUP($A149,'[30]Regulated Pivot'!$A:$L,F$6,FALSE)),0)</f>
        <v>13182.48</v>
      </c>
      <c r="G149" s="103">
        <f>IFERROR((VLOOKUP($A149,'[30]Regulated Pivot'!$A:$L,G$6,FALSE)),0)</f>
        <v>13159.609999999999</v>
      </c>
      <c r="H149" s="103">
        <f>IFERROR((VLOOKUP($A149,'[30]Regulated Pivot'!$A:$L,H$6,FALSE)),0)</f>
        <v>13159.809999999998</v>
      </c>
      <c r="I149" s="103">
        <f>IFERROR((VLOOKUP($A149,'[30]Regulated Pivot'!$A:$L,I$6,FALSE)),0)</f>
        <v>13355.33</v>
      </c>
      <c r="J149" s="103">
        <f>IFERROR((VLOOKUP($A149,'[30]Regulated Pivot'!$A:$L,J$6,FALSE)),0)</f>
        <v>13403.550000000001</v>
      </c>
      <c r="K149" s="104">
        <f>IFERROR((VLOOKUP($A149,'[30]Regulated Pivot'!$A:$L,K$6,FALSE)),0)</f>
        <v>13539.98</v>
      </c>
      <c r="L149" s="104">
        <f>IFERROR((VLOOKUP($A149,'[30]Regulated Pivot'!$A:$L,L$6,FALSE)),0)</f>
        <v>13559.89</v>
      </c>
      <c r="M149" s="104">
        <f>IFERROR((VLOOKUP($A149,'[30]Regulated Pivot'!$A:$L,M$6,FALSE)),0)</f>
        <v>13524.009999999998</v>
      </c>
      <c r="N149" s="104">
        <f>IFERROR((VLOOKUP($A149,'[30]Regulated Pivot'!$A:$L,N$6,FALSE)),0)</f>
        <v>12887.82</v>
      </c>
      <c r="O149" s="104">
        <f>IFERROR((VLOOKUP($A149,'[30]Regulated Pivot'!$A:$M,O$6,FALSE)),0)</f>
        <v>12967.76</v>
      </c>
      <c r="P149" s="104">
        <f>IFERROR((VLOOKUP($A149,'[30]Regulated Pivot'!$A:$N,P$6,FALSE)),0)</f>
        <v>12866.94</v>
      </c>
      <c r="Q149" s="103">
        <f t="shared" si="38"/>
        <v>158774.15</v>
      </c>
      <c r="S149" s="105">
        <f t="shared" si="45"/>
        <v>1073.1026894865527</v>
      </c>
      <c r="T149" s="105">
        <f t="shared" si="45"/>
        <v>1074.3667481662592</v>
      </c>
      <c r="U149" s="105">
        <f t="shared" si="45"/>
        <v>1072.5028524857375</v>
      </c>
      <c r="V149" s="105">
        <f t="shared" si="45"/>
        <v>1072.5191524042377</v>
      </c>
      <c r="W149" s="105">
        <f t="shared" si="45"/>
        <v>1088.4539527302363</v>
      </c>
      <c r="X149" s="105">
        <f t="shared" si="45"/>
        <v>1092.3838630806847</v>
      </c>
      <c r="Y149" s="105">
        <f t="shared" si="45"/>
        <v>1103.5028524857375</v>
      </c>
      <c r="Z149" s="105">
        <f t="shared" si="45"/>
        <v>1105.1255093724531</v>
      </c>
      <c r="AA149" s="105">
        <f t="shared" si="45"/>
        <v>1102.20130399348</v>
      </c>
      <c r="AB149" s="105">
        <f t="shared" si="45"/>
        <v>1050.3520782396088</v>
      </c>
      <c r="AC149" s="105">
        <f t="shared" si="45"/>
        <v>1056.8671556642216</v>
      </c>
      <c r="AD149" s="105">
        <f t="shared" si="45"/>
        <v>1048.6503667481663</v>
      </c>
      <c r="AE149" s="146">
        <f t="shared" si="40"/>
        <v>1078.3357104047811</v>
      </c>
      <c r="AG149" s="156">
        <f t="shared" si="41"/>
        <v>12.303227314639923</v>
      </c>
      <c r="AH149" s="157">
        <f t="shared" si="42"/>
        <v>3.3227314639923122E-2</v>
      </c>
      <c r="AI149" s="156">
        <f t="shared" si="43"/>
        <v>429.96239924501623</v>
      </c>
      <c r="AJ149" s="157">
        <f t="shared" si="44"/>
        <v>159204.112399245</v>
      </c>
    </row>
    <row r="150" spans="1:36" ht="12.75">
      <c r="A150" s="102" t="s">
        <v>452</v>
      </c>
      <c r="B150" s="102" t="s">
        <v>453</v>
      </c>
      <c r="C150" s="81">
        <f>+VLOOKUP(A150,'[30]2019 UTC Reg svc pricing'!$O:$P,2,FALSE)</f>
        <v>13.87</v>
      </c>
      <c r="D150" s="103"/>
      <c r="E150" s="103">
        <f>IFERROR((VLOOKUP($A150,'[30]Regulated Pivot'!$A:$L,E$6,FALSE)),0)</f>
        <v>3897.48</v>
      </c>
      <c r="F150" s="103">
        <f>IFERROR((VLOOKUP($A150,'[30]Regulated Pivot'!$A:$L,F$6,FALSE)),0)</f>
        <v>3981.1600000000003</v>
      </c>
      <c r="G150" s="103">
        <f>IFERROR((VLOOKUP($A150,'[30]Regulated Pivot'!$A:$L,G$6,FALSE)),0)</f>
        <v>3993.87</v>
      </c>
      <c r="H150" s="103">
        <f>IFERROR((VLOOKUP($A150,'[30]Regulated Pivot'!$A:$L,H$6,FALSE)),0)</f>
        <v>4008.21</v>
      </c>
      <c r="I150" s="103">
        <f>IFERROR((VLOOKUP($A150,'[30]Regulated Pivot'!$A:$L,I$6,FALSE)),0)</f>
        <v>4036.18</v>
      </c>
      <c r="J150" s="103">
        <f>IFERROR((VLOOKUP($A150,'[30]Regulated Pivot'!$A:$L,J$6,FALSE)),0)</f>
        <v>4133.2599999999993</v>
      </c>
      <c r="K150" s="104">
        <f>IFERROR((VLOOKUP($A150,'[30]Regulated Pivot'!$A:$L,K$6,FALSE)),0)</f>
        <v>4118.24</v>
      </c>
      <c r="L150" s="104">
        <f>IFERROR((VLOOKUP($A150,'[30]Regulated Pivot'!$A:$L,L$6,FALSE)),0)</f>
        <v>4144.13</v>
      </c>
      <c r="M150" s="104">
        <f>IFERROR((VLOOKUP($A150,'[30]Regulated Pivot'!$A:$L,M$6,FALSE)),0)</f>
        <v>4019.75</v>
      </c>
      <c r="N150" s="104">
        <f>IFERROR((VLOOKUP($A150,'[30]Regulated Pivot'!$A:$L,N$6,FALSE)),0)</f>
        <v>4108.75</v>
      </c>
      <c r="O150" s="104">
        <f>IFERROR((VLOOKUP($A150,'[30]Regulated Pivot'!$A:$M,O$6,FALSE)),0)</f>
        <v>4116.8499999999995</v>
      </c>
      <c r="P150" s="104">
        <f>IFERROR((VLOOKUP($A150,'[30]Regulated Pivot'!$A:$N,P$6,FALSE)),0)</f>
        <v>4136.5</v>
      </c>
      <c r="Q150" s="103">
        <f t="shared" si="38"/>
        <v>48694.38</v>
      </c>
      <c r="S150" s="105">
        <f t="shared" si="45"/>
        <v>281.00072098053352</v>
      </c>
      <c r="T150" s="105">
        <f t="shared" si="45"/>
        <v>287.03388608507572</v>
      </c>
      <c r="U150" s="105">
        <f t="shared" si="45"/>
        <v>287.95025234318672</v>
      </c>
      <c r="V150" s="105">
        <f t="shared" si="45"/>
        <v>288.98413842826244</v>
      </c>
      <c r="W150" s="105">
        <f t="shared" si="45"/>
        <v>291.00072098053352</v>
      </c>
      <c r="X150" s="105">
        <f t="shared" si="45"/>
        <v>297.99999999999994</v>
      </c>
      <c r="Y150" s="105">
        <f t="shared" si="45"/>
        <v>296.91708723864457</v>
      </c>
      <c r="Z150" s="105">
        <f t="shared" si="45"/>
        <v>298.78370583994234</v>
      </c>
      <c r="AA150" s="105">
        <f t="shared" si="45"/>
        <v>289.81614996395098</v>
      </c>
      <c r="AB150" s="105">
        <f t="shared" si="45"/>
        <v>296.23287671232879</v>
      </c>
      <c r="AC150" s="105">
        <f t="shared" si="45"/>
        <v>296.81687094448449</v>
      </c>
      <c r="AD150" s="105">
        <f t="shared" si="45"/>
        <v>298.2335976928623</v>
      </c>
      <c r="AE150" s="146">
        <f t="shared" si="40"/>
        <v>292.56416726748381</v>
      </c>
      <c r="AG150" s="156">
        <f t="shared" si="41"/>
        <v>13.907560134804868</v>
      </c>
      <c r="AH150" s="157">
        <f t="shared" si="42"/>
        <v>3.7560134804868639E-2</v>
      </c>
      <c r="AI150" s="156">
        <f t="shared" si="43"/>
        <v>131.86499473968993</v>
      </c>
      <c r="AJ150" s="157">
        <f t="shared" si="44"/>
        <v>48826.244994739689</v>
      </c>
    </row>
    <row r="151" spans="1:36" ht="12.75">
      <c r="A151" s="102" t="s">
        <v>454</v>
      </c>
      <c r="B151" s="102" t="s">
        <v>455</v>
      </c>
      <c r="C151" s="81">
        <f>+VLOOKUP(A151,'[30]2019 UTC Reg svc pricing'!$O:$P,2,FALSE)</f>
        <v>14.930000000000001</v>
      </c>
      <c r="D151" s="103"/>
      <c r="E151" s="103">
        <f>IFERROR((VLOOKUP($A151,'[30]Regulated Pivot'!$A:$L,E$6,FALSE)),0)</f>
        <v>12259.320000000002</v>
      </c>
      <c r="F151" s="103">
        <f>IFERROR((VLOOKUP($A151,'[30]Regulated Pivot'!$A:$L,F$6,FALSE)),0)</f>
        <v>12344.51</v>
      </c>
      <c r="G151" s="103">
        <f>IFERROR((VLOOKUP($A151,'[30]Regulated Pivot'!$A:$L,G$6,FALSE)),0)</f>
        <v>12468.36</v>
      </c>
      <c r="H151" s="103">
        <f>IFERROR((VLOOKUP($A151,'[30]Regulated Pivot'!$A:$L,H$6,FALSE)),0)</f>
        <v>12625.630000000001</v>
      </c>
      <c r="I151" s="103">
        <f>IFERROR((VLOOKUP($A151,'[30]Regulated Pivot'!$A:$L,I$6,FALSE)),0)</f>
        <v>12920.449999999999</v>
      </c>
      <c r="J151" s="103">
        <f>IFERROR((VLOOKUP($A151,'[30]Regulated Pivot'!$A:$L,J$6,FALSE)),0)</f>
        <v>13239.73</v>
      </c>
      <c r="K151" s="104">
        <f>IFERROR((VLOOKUP($A151,'[30]Regulated Pivot'!$A:$L,K$6,FALSE)),0)</f>
        <v>13206.16</v>
      </c>
      <c r="L151" s="104">
        <f>IFERROR((VLOOKUP($A151,'[30]Regulated Pivot'!$A:$L,L$6,FALSE)),0)</f>
        <v>13267.349999999999</v>
      </c>
      <c r="M151" s="104">
        <f>IFERROR((VLOOKUP($A151,'[30]Regulated Pivot'!$A:$L,M$6,FALSE)),0)</f>
        <v>13365.86</v>
      </c>
      <c r="N151" s="104">
        <f>IFERROR((VLOOKUP($A151,'[30]Regulated Pivot'!$A:$L,N$6,FALSE)),0)</f>
        <v>12869.960000000001</v>
      </c>
      <c r="O151" s="104">
        <f>IFERROR((VLOOKUP($A151,'[30]Regulated Pivot'!$A:$M,O$6,FALSE)),0)</f>
        <v>12727.110000000002</v>
      </c>
      <c r="P151" s="104">
        <f>IFERROR((VLOOKUP($A151,'[30]Regulated Pivot'!$A:$N,P$6,FALSE)),0)</f>
        <v>12721.37</v>
      </c>
      <c r="Q151" s="103">
        <f t="shared" si="38"/>
        <v>154015.81000000003</v>
      </c>
      <c r="S151" s="105">
        <f t="shared" si="45"/>
        <v>821.11989283322168</v>
      </c>
      <c r="T151" s="105">
        <f t="shared" si="45"/>
        <v>826.82585398526453</v>
      </c>
      <c r="U151" s="105">
        <f t="shared" si="45"/>
        <v>835.12123241795041</v>
      </c>
      <c r="V151" s="105">
        <f t="shared" si="45"/>
        <v>845.65505693235093</v>
      </c>
      <c r="W151" s="105">
        <f t="shared" si="45"/>
        <v>865.40187541862008</v>
      </c>
      <c r="X151" s="105">
        <f t="shared" si="45"/>
        <v>886.78700602813115</v>
      </c>
      <c r="Y151" s="105">
        <f t="shared" si="45"/>
        <v>884.538513060951</v>
      </c>
      <c r="Z151" s="105">
        <f t="shared" si="45"/>
        <v>888.63697253851285</v>
      </c>
      <c r="AA151" s="105">
        <f t="shared" si="45"/>
        <v>895.23509711989277</v>
      </c>
      <c r="AB151" s="105">
        <f t="shared" si="45"/>
        <v>862.020093770931</v>
      </c>
      <c r="AC151" s="105">
        <f t="shared" si="45"/>
        <v>852.4521098459478</v>
      </c>
      <c r="AD151" s="105">
        <f t="shared" si="45"/>
        <v>852.06764902880104</v>
      </c>
      <c r="AE151" s="146">
        <f t="shared" si="40"/>
        <v>859.65511274838127</v>
      </c>
      <c r="AG151" s="156">
        <f t="shared" si="41"/>
        <v>14.970430628164147</v>
      </c>
      <c r="AH151" s="157">
        <f t="shared" si="42"/>
        <v>4.0430628164145332E-2</v>
      </c>
      <c r="AI151" s="156">
        <f t="shared" si="43"/>
        <v>417.07675455523486</v>
      </c>
      <c r="AJ151" s="157">
        <f t="shared" si="44"/>
        <v>154432.88675455525</v>
      </c>
    </row>
    <row r="152" spans="1:36" ht="12.75">
      <c r="A152" s="102" t="s">
        <v>456</v>
      </c>
      <c r="B152" s="102" t="s">
        <v>457</v>
      </c>
      <c r="C152" s="81">
        <f>+VLOOKUP(A152,'[30]2019 UTC Reg svc pricing'!$O:$P,2,FALSE)</f>
        <v>16</v>
      </c>
      <c r="D152" s="81"/>
      <c r="E152" s="103">
        <f>IFERROR((VLOOKUP($A152,'[30]Regulated Pivot'!$A:$L,E$6,FALSE)),0)</f>
        <v>4467.7299999999996</v>
      </c>
      <c r="F152" s="103">
        <f>IFERROR((VLOOKUP($A152,'[30]Regulated Pivot'!$A:$L,F$6,FALSE)),0)</f>
        <v>4424.5300000000007</v>
      </c>
      <c r="G152" s="103">
        <f>IFERROR((VLOOKUP($A152,'[30]Regulated Pivot'!$A:$L,G$6,FALSE)),0)</f>
        <v>4463.46</v>
      </c>
      <c r="H152" s="103">
        <f>IFERROR((VLOOKUP($A152,'[30]Regulated Pivot'!$A:$L,H$6,FALSE)),0)</f>
        <v>4509.33</v>
      </c>
      <c r="I152" s="103">
        <f>IFERROR((VLOOKUP($A152,'[30]Regulated Pivot'!$A:$L,I$6,FALSE)),0)</f>
        <v>4523.2</v>
      </c>
      <c r="J152" s="103">
        <f>IFERROR((VLOOKUP($A152,'[30]Regulated Pivot'!$A:$L,J$6,FALSE)),0)</f>
        <v>4588.8099999999995</v>
      </c>
      <c r="K152" s="104">
        <f>IFERROR((VLOOKUP($A152,'[30]Regulated Pivot'!$A:$L,K$6,FALSE)),0)</f>
        <v>4486.1399999999994</v>
      </c>
      <c r="L152" s="104">
        <f>IFERROR((VLOOKUP($A152,'[30]Regulated Pivot'!$A:$L,L$6,FALSE)),0)</f>
        <v>4545.33</v>
      </c>
      <c r="M152" s="104">
        <f>IFERROR((VLOOKUP($A152,'[30]Regulated Pivot'!$A:$L,M$6,FALSE)),0)</f>
        <v>4574.9399999999996</v>
      </c>
      <c r="N152" s="104">
        <f>IFERROR((VLOOKUP($A152,'[30]Regulated Pivot'!$A:$L,N$6,FALSE)),0)</f>
        <v>4573.33</v>
      </c>
      <c r="O152" s="104">
        <f>IFERROR((VLOOKUP($A152,'[30]Regulated Pivot'!$A:$M,O$6,FALSE)),0)</f>
        <v>4571.2</v>
      </c>
      <c r="P152" s="104">
        <f>IFERROR((VLOOKUP($A152,'[30]Regulated Pivot'!$A:$N,P$6,FALSE)),0)</f>
        <v>4534.67</v>
      </c>
      <c r="Q152" s="103">
        <f t="shared" si="38"/>
        <v>54262.670000000006</v>
      </c>
      <c r="S152" s="105">
        <f t="shared" si="45"/>
        <v>279.23312499999997</v>
      </c>
      <c r="T152" s="105">
        <f t="shared" si="45"/>
        <v>276.53312500000004</v>
      </c>
      <c r="U152" s="105">
        <f t="shared" si="45"/>
        <v>278.96625</v>
      </c>
      <c r="V152" s="105">
        <f t="shared" si="45"/>
        <v>281.833125</v>
      </c>
      <c r="W152" s="105">
        <f t="shared" si="45"/>
        <v>282.7</v>
      </c>
      <c r="X152" s="105">
        <f t="shared" si="45"/>
        <v>286.80062499999997</v>
      </c>
      <c r="Y152" s="105">
        <f t="shared" si="45"/>
        <v>280.38374999999996</v>
      </c>
      <c r="Z152" s="105">
        <f t="shared" si="45"/>
        <v>284.083125</v>
      </c>
      <c r="AA152" s="105">
        <f t="shared" si="45"/>
        <v>285.93374999999997</v>
      </c>
      <c r="AB152" s="105">
        <f t="shared" si="45"/>
        <v>285.833125</v>
      </c>
      <c r="AC152" s="105">
        <f t="shared" si="45"/>
        <v>285.7</v>
      </c>
      <c r="AD152" s="105">
        <f t="shared" si="45"/>
        <v>283.416875</v>
      </c>
      <c r="AE152" s="146">
        <f t="shared" si="40"/>
        <v>282.61807291666668</v>
      </c>
      <c r="AG152" s="156">
        <f t="shared" si="41"/>
        <v>16.043328201649452</v>
      </c>
      <c r="AH152" s="157">
        <f t="shared" si="42"/>
        <v>4.3328201649451614E-2</v>
      </c>
      <c r="AI152" s="156">
        <f t="shared" si="43"/>
        <v>146.94399423735302</v>
      </c>
      <c r="AJ152" s="157">
        <f t="shared" si="44"/>
        <v>54409.613994237356</v>
      </c>
    </row>
    <row r="153" spans="1:36" ht="12.75">
      <c r="A153" s="102" t="s">
        <v>458</v>
      </c>
      <c r="B153" s="102" t="s">
        <v>459</v>
      </c>
      <c r="C153" s="81">
        <f>+VLOOKUP(A153,'[30]2019 UTC Reg svc pricing'!$O:$P,2,FALSE)</f>
        <v>17.059999999999999</v>
      </c>
      <c r="D153" s="81"/>
      <c r="E153" s="103">
        <f>IFERROR((VLOOKUP($A153,'[30]Regulated Pivot'!$A:$L,E$6,FALSE)),0)</f>
        <v>5477.3899999999994</v>
      </c>
      <c r="F153" s="103">
        <f>IFERROR((VLOOKUP($A153,'[30]Regulated Pivot'!$A:$L,F$6,FALSE)),0)</f>
        <v>5493.89</v>
      </c>
      <c r="G153" s="103">
        <f>IFERROR((VLOOKUP($A153,'[30]Regulated Pivot'!$A:$L,G$6,FALSE)),0)</f>
        <v>5454.99</v>
      </c>
      <c r="H153" s="103">
        <f>IFERROR((VLOOKUP($A153,'[30]Regulated Pivot'!$A:$L,H$6,FALSE)),0)</f>
        <v>5483.37</v>
      </c>
      <c r="I153" s="103">
        <f>IFERROR((VLOOKUP($A153,'[30]Regulated Pivot'!$A:$L,I$6,FALSE)),0)</f>
        <v>5503.56</v>
      </c>
      <c r="J153" s="103">
        <f>IFERROR((VLOOKUP($A153,'[30]Regulated Pivot'!$A:$L,J$6,FALSE)),0)</f>
        <v>5550.76</v>
      </c>
      <c r="K153" s="104">
        <f>IFERROR((VLOOKUP($A153,'[30]Regulated Pivot'!$A:$L,K$6,FALSE)),0)</f>
        <v>5585.4699999999993</v>
      </c>
      <c r="L153" s="104">
        <f>IFERROR((VLOOKUP($A153,'[30]Regulated Pivot'!$A:$L,L$6,FALSE)),0)</f>
        <v>5678.84</v>
      </c>
      <c r="M153" s="104">
        <f>IFERROR((VLOOKUP($A153,'[30]Regulated Pivot'!$A:$L,M$6,FALSE)),0)</f>
        <v>5697.19</v>
      </c>
      <c r="N153" s="104">
        <f>IFERROR((VLOOKUP($A153,'[30]Regulated Pivot'!$A:$L,N$6,FALSE)),0)</f>
        <v>5761.17</v>
      </c>
      <c r="O153" s="104">
        <f>IFERROR((VLOOKUP($A153,'[30]Regulated Pivot'!$A:$M,O$6,FALSE)),0)</f>
        <v>5821.18</v>
      </c>
      <c r="P153" s="104">
        <f>IFERROR((VLOOKUP($A153,'[30]Regulated Pivot'!$A:$N,P$6,FALSE)),0)</f>
        <v>5872.34</v>
      </c>
      <c r="Q153" s="103">
        <f t="shared" si="38"/>
        <v>67380.150000000009</v>
      </c>
      <c r="S153" s="105">
        <f t="shared" si="45"/>
        <v>321.06623681125438</v>
      </c>
      <c r="T153" s="105">
        <f t="shared" si="45"/>
        <v>322.0334114888629</v>
      </c>
      <c r="U153" s="105">
        <f t="shared" si="45"/>
        <v>319.75322391559206</v>
      </c>
      <c r="V153" s="105">
        <f t="shared" si="45"/>
        <v>321.41676436107855</v>
      </c>
      <c r="W153" s="105">
        <f t="shared" si="45"/>
        <v>322.60023446658857</v>
      </c>
      <c r="X153" s="105">
        <f t="shared" si="45"/>
        <v>325.36694021101999</v>
      </c>
      <c r="Y153" s="105">
        <f t="shared" si="45"/>
        <v>327.40152403282531</v>
      </c>
      <c r="Z153" s="105">
        <f t="shared" si="45"/>
        <v>332.87456037514659</v>
      </c>
      <c r="AA153" s="105">
        <f t="shared" si="45"/>
        <v>333.95017584994139</v>
      </c>
      <c r="AB153" s="105">
        <f t="shared" si="45"/>
        <v>337.70046893317704</v>
      </c>
      <c r="AC153" s="105">
        <f t="shared" si="45"/>
        <v>341.2180539273154</v>
      </c>
      <c r="AD153" s="105">
        <f t="shared" si="45"/>
        <v>344.21688159437286</v>
      </c>
      <c r="AE153" s="146">
        <f t="shared" si="40"/>
        <v>329.13320633059794</v>
      </c>
      <c r="AG153" s="156">
        <f t="shared" si="41"/>
        <v>17.106198695008725</v>
      </c>
      <c r="AH153" s="157">
        <f t="shared" si="42"/>
        <v>4.6198695008726531E-2</v>
      </c>
      <c r="AI153" s="156">
        <f t="shared" si="43"/>
        <v>182.46629539813867</v>
      </c>
      <c r="AJ153" s="157">
        <f t="shared" si="44"/>
        <v>67562.61629539814</v>
      </c>
    </row>
    <row r="154" spans="1:36" ht="12.75">
      <c r="A154" s="102" t="s">
        <v>460</v>
      </c>
      <c r="B154" s="102" t="s">
        <v>461</v>
      </c>
      <c r="C154" s="81">
        <f>+VLOOKUP(A154,'[30]2019 UTC Reg svc pricing'!$O:$P,2,FALSE)</f>
        <v>18.13</v>
      </c>
      <c r="D154" s="81"/>
      <c r="E154" s="103">
        <f>IFERROR((VLOOKUP($A154,'[30]Regulated Pivot'!$A:$L,E$6,FALSE)),0)</f>
        <v>72.52</v>
      </c>
      <c r="F154" s="103">
        <f>IFERROR((VLOOKUP($A154,'[30]Regulated Pivot'!$A:$L,F$6,FALSE)),0)</f>
        <v>72.52</v>
      </c>
      <c r="G154" s="103">
        <f>IFERROR((VLOOKUP($A154,'[30]Regulated Pivot'!$A:$L,G$6,FALSE)),0)</f>
        <v>72.52</v>
      </c>
      <c r="H154" s="103">
        <f>IFERROR((VLOOKUP($A154,'[30]Regulated Pivot'!$A:$L,H$6,FALSE)),0)</f>
        <v>72.52</v>
      </c>
      <c r="I154" s="103">
        <f>IFERROR((VLOOKUP($A154,'[30]Regulated Pivot'!$A:$L,I$6,FALSE)),0)</f>
        <v>72.52</v>
      </c>
      <c r="J154" s="103">
        <f>IFERROR((VLOOKUP($A154,'[30]Regulated Pivot'!$A:$L,J$6,FALSE)),0)</f>
        <v>72.52</v>
      </c>
      <c r="K154" s="104">
        <f>IFERROR((VLOOKUP($A154,'[30]Regulated Pivot'!$A:$L,K$6,FALSE)),0)</f>
        <v>72.52</v>
      </c>
      <c r="L154" s="104">
        <f>IFERROR((VLOOKUP($A154,'[30]Regulated Pivot'!$A:$L,L$6,FALSE)),0)</f>
        <v>72.52</v>
      </c>
      <c r="M154" s="104">
        <f>IFERROR((VLOOKUP($A154,'[30]Regulated Pivot'!$A:$L,M$6,FALSE)),0)</f>
        <v>72.52</v>
      </c>
      <c r="N154" s="104">
        <f>IFERROR((VLOOKUP($A154,'[30]Regulated Pivot'!$A:$L,N$6,FALSE)),0)</f>
        <v>72.52</v>
      </c>
      <c r="O154" s="104">
        <f>IFERROR((VLOOKUP($A154,'[30]Regulated Pivot'!$A:$M,O$6,FALSE)),0)</f>
        <v>72.52</v>
      </c>
      <c r="P154" s="104">
        <f>IFERROR((VLOOKUP($A154,'[30]Regulated Pivot'!$A:$N,P$6,FALSE)),0)</f>
        <v>72.52</v>
      </c>
      <c r="Q154" s="103">
        <f t="shared" si="38"/>
        <v>870.2399999999999</v>
      </c>
      <c r="S154" s="105">
        <f t="shared" si="45"/>
        <v>4</v>
      </c>
      <c r="T154" s="105">
        <f t="shared" si="45"/>
        <v>4</v>
      </c>
      <c r="U154" s="105">
        <f t="shared" si="45"/>
        <v>4</v>
      </c>
      <c r="V154" s="105">
        <f t="shared" si="45"/>
        <v>4</v>
      </c>
      <c r="W154" s="105">
        <f t="shared" si="45"/>
        <v>4</v>
      </c>
      <c r="X154" s="105">
        <f t="shared" si="45"/>
        <v>4</v>
      </c>
      <c r="Y154" s="105">
        <f t="shared" si="45"/>
        <v>4</v>
      </c>
      <c r="Z154" s="105">
        <f t="shared" si="45"/>
        <v>4</v>
      </c>
      <c r="AA154" s="105">
        <f t="shared" si="45"/>
        <v>4</v>
      </c>
      <c r="AB154" s="105">
        <f t="shared" si="45"/>
        <v>4</v>
      </c>
      <c r="AC154" s="105">
        <f t="shared" si="45"/>
        <v>4</v>
      </c>
      <c r="AD154" s="105">
        <f t="shared" si="45"/>
        <v>4</v>
      </c>
      <c r="AE154" s="146">
        <f t="shared" si="40"/>
        <v>4</v>
      </c>
      <c r="AG154" s="156">
        <f t="shared" si="41"/>
        <v>18.179096268494035</v>
      </c>
      <c r="AH154" s="157">
        <f t="shared" si="42"/>
        <v>4.9096268494036366E-2</v>
      </c>
      <c r="AI154" s="156">
        <f t="shared" si="43"/>
        <v>2.3566208877137456</v>
      </c>
      <c r="AJ154" s="157">
        <f t="shared" si="44"/>
        <v>872.5966208877137</v>
      </c>
    </row>
    <row r="155" spans="1:36" ht="12.75">
      <c r="A155" s="102" t="s">
        <v>462</v>
      </c>
      <c r="B155" s="102" t="s">
        <v>463</v>
      </c>
      <c r="C155" s="81">
        <f>+VLOOKUP(A155,'[30]2019 UTC Reg svc pricing'!$O:$P,2,FALSE)</f>
        <v>19.190000000000001</v>
      </c>
      <c r="D155" s="81"/>
      <c r="E155" s="103">
        <f>IFERROR((VLOOKUP($A155,'[30]Regulated Pivot'!$A:$L,E$6,FALSE)),0)</f>
        <v>2635.1</v>
      </c>
      <c r="F155" s="103">
        <f>IFERROR((VLOOKUP($A155,'[30]Regulated Pivot'!$A:$L,F$6,FALSE)),0)</f>
        <v>2627.75</v>
      </c>
      <c r="G155" s="103">
        <f>IFERROR((VLOOKUP($A155,'[30]Regulated Pivot'!$A:$L,G$6,FALSE)),0)</f>
        <v>2632.87</v>
      </c>
      <c r="H155" s="103">
        <f>IFERROR((VLOOKUP($A155,'[30]Regulated Pivot'!$A:$L,H$6,FALSE)),0)</f>
        <v>2630.95</v>
      </c>
      <c r="I155" s="103">
        <f>IFERROR((VLOOKUP($A155,'[30]Regulated Pivot'!$A:$L,I$6,FALSE)),0)</f>
        <v>2563.14</v>
      </c>
      <c r="J155" s="103">
        <f>IFERROR((VLOOKUP($A155,'[30]Regulated Pivot'!$A:$L,J$6,FALSE)),0)</f>
        <v>2594.4899999999998</v>
      </c>
      <c r="K155" s="104">
        <f>IFERROR((VLOOKUP($A155,'[30]Regulated Pivot'!$A:$L,K$6,FALSE)),0)</f>
        <v>2521.5899999999997</v>
      </c>
      <c r="L155" s="104">
        <f>IFERROR((VLOOKUP($A155,'[30]Regulated Pivot'!$A:$L,L$6,FALSE)),0)</f>
        <v>2614.65</v>
      </c>
      <c r="M155" s="104">
        <f>IFERROR((VLOOKUP($A155,'[30]Regulated Pivot'!$A:$L,M$6,FALSE)),0)</f>
        <v>2618.1600000000003</v>
      </c>
      <c r="N155" s="104">
        <f>IFERROR((VLOOKUP($A155,'[30]Regulated Pivot'!$A:$L,N$6,FALSE)),0)</f>
        <v>2611.12</v>
      </c>
      <c r="O155" s="104">
        <f>IFERROR((VLOOKUP($A155,'[30]Regulated Pivot'!$A:$M,O$6,FALSE)),0)</f>
        <v>2629.03</v>
      </c>
      <c r="P155" s="104">
        <f>IFERROR((VLOOKUP($A155,'[30]Regulated Pivot'!$A:$N,P$6,FALSE)),0)</f>
        <v>2640.54</v>
      </c>
      <c r="Q155" s="103">
        <f t="shared" si="38"/>
        <v>31319.39</v>
      </c>
      <c r="S155" s="105">
        <f t="shared" si="45"/>
        <v>137.31631057842625</v>
      </c>
      <c r="T155" s="105">
        <f t="shared" si="45"/>
        <v>136.93329859301718</v>
      </c>
      <c r="U155" s="105">
        <f t="shared" si="45"/>
        <v>137.20010422094839</v>
      </c>
      <c r="V155" s="105">
        <f t="shared" si="45"/>
        <v>137.10005211047419</v>
      </c>
      <c r="W155" s="105">
        <f t="shared" si="45"/>
        <v>133.56644085461176</v>
      </c>
      <c r="X155" s="105">
        <f t="shared" si="45"/>
        <v>135.20010422094839</v>
      </c>
      <c r="Y155" s="105">
        <f t="shared" si="45"/>
        <v>131.40125065138091</v>
      </c>
      <c r="Z155" s="105">
        <f t="shared" si="45"/>
        <v>136.25065138092756</v>
      </c>
      <c r="AA155" s="105">
        <f t="shared" si="45"/>
        <v>136.43355914538822</v>
      </c>
      <c r="AB155" s="105">
        <f t="shared" si="45"/>
        <v>136.06670140698279</v>
      </c>
      <c r="AC155" s="105">
        <f t="shared" si="45"/>
        <v>137</v>
      </c>
      <c r="AD155" s="105">
        <f t="shared" si="45"/>
        <v>137.59979155810316</v>
      </c>
      <c r="AE155" s="146">
        <f t="shared" si="40"/>
        <v>136.0056887267674</v>
      </c>
      <c r="AG155" s="156">
        <f t="shared" si="41"/>
        <v>19.241966761853313</v>
      </c>
      <c r="AH155" s="157">
        <f t="shared" si="42"/>
        <v>5.1966761853311283E-2</v>
      </c>
      <c r="AI155" s="156">
        <f t="shared" si="43"/>
        <v>84.813302841114051</v>
      </c>
      <c r="AJ155" s="157">
        <f t="shared" si="44"/>
        <v>31404.203302841113</v>
      </c>
    </row>
    <row r="156" spans="1:36" ht="12.75">
      <c r="A156" s="102" t="s">
        <v>464</v>
      </c>
      <c r="B156" s="102" t="s">
        <v>465</v>
      </c>
      <c r="C156" s="81">
        <f>+VLOOKUP(A156,'[30]2019 UTC Reg svc pricing'!$O:$P,2,FALSE)</f>
        <v>22.4</v>
      </c>
      <c r="D156" s="81"/>
      <c r="E156" s="103">
        <f>IFERROR((VLOOKUP($A156,'[30]Regulated Pivot'!$A:$L,E$6,FALSE)),0)</f>
        <v>1583.69</v>
      </c>
      <c r="F156" s="103">
        <f>IFERROR((VLOOKUP($A156,'[30]Regulated Pivot'!$A:$L,F$6,FALSE)),0)</f>
        <v>1645.65</v>
      </c>
      <c r="G156" s="103">
        <f>IFERROR((VLOOKUP($A156,'[30]Regulated Pivot'!$A:$L,G$6,FALSE)),0)</f>
        <v>1680</v>
      </c>
      <c r="H156" s="103">
        <f>IFERROR((VLOOKUP($A156,'[30]Regulated Pivot'!$A:$L,H$6,FALSE)),0)</f>
        <v>1729.2799999999997</v>
      </c>
      <c r="I156" s="103">
        <f>IFERROR((VLOOKUP($A156,'[30]Regulated Pivot'!$A:$L,I$6,FALSE)),0)</f>
        <v>1769.6</v>
      </c>
      <c r="J156" s="103">
        <f>IFERROR((VLOOKUP($A156,'[30]Regulated Pivot'!$A:$L,J$6,FALSE)),0)</f>
        <v>1787.52</v>
      </c>
      <c r="K156" s="104">
        <f>IFERROR((VLOOKUP($A156,'[30]Regulated Pivot'!$A:$L,K$6,FALSE)),0)</f>
        <v>1775.5700000000002</v>
      </c>
      <c r="L156" s="104">
        <f>IFERROR((VLOOKUP($A156,'[30]Regulated Pivot'!$A:$L,L$6,FALSE)),0)</f>
        <v>1786.4000000000003</v>
      </c>
      <c r="M156" s="104">
        <f>IFERROR((VLOOKUP($A156,'[30]Regulated Pivot'!$A:$L,M$6,FALSE)),0)</f>
        <v>1790.5</v>
      </c>
      <c r="N156" s="104">
        <f>IFERROR((VLOOKUP($A156,'[30]Regulated Pivot'!$A:$L,N$6,FALSE)),0)</f>
        <v>1792</v>
      </c>
      <c r="O156" s="104">
        <f>IFERROR((VLOOKUP($A156,'[30]Regulated Pivot'!$A:$M,O$6,FALSE)),0)</f>
        <v>1805.44</v>
      </c>
      <c r="P156" s="104">
        <f>IFERROR((VLOOKUP($A156,'[30]Regulated Pivot'!$A:$N,P$6,FALSE)),0)</f>
        <v>1769.6000000000001</v>
      </c>
      <c r="Q156" s="103">
        <f t="shared" si="38"/>
        <v>20915.249999999996</v>
      </c>
      <c r="S156" s="105">
        <f t="shared" si="45"/>
        <v>70.700446428571439</v>
      </c>
      <c r="T156" s="105">
        <f t="shared" si="45"/>
        <v>73.466517857142861</v>
      </c>
      <c r="U156" s="105">
        <f t="shared" si="45"/>
        <v>75</v>
      </c>
      <c r="V156" s="105">
        <f t="shared" si="45"/>
        <v>77.199999999999989</v>
      </c>
      <c r="W156" s="105">
        <f t="shared" si="45"/>
        <v>79</v>
      </c>
      <c r="X156" s="105">
        <f t="shared" si="45"/>
        <v>79.8</v>
      </c>
      <c r="Y156" s="105">
        <f t="shared" si="45"/>
        <v>79.266517857142873</v>
      </c>
      <c r="Z156" s="105">
        <f t="shared" si="45"/>
        <v>79.750000000000014</v>
      </c>
      <c r="AA156" s="105">
        <f t="shared" si="45"/>
        <v>79.933035714285722</v>
      </c>
      <c r="AB156" s="105">
        <f t="shared" si="45"/>
        <v>80</v>
      </c>
      <c r="AC156" s="105">
        <f t="shared" si="45"/>
        <v>80.600000000000009</v>
      </c>
      <c r="AD156" s="105">
        <f t="shared" si="45"/>
        <v>79.000000000000014</v>
      </c>
      <c r="AE156" s="146">
        <f t="shared" si="40"/>
        <v>77.809709821428584</v>
      </c>
      <c r="AG156" s="156">
        <f t="shared" si="41"/>
        <v>22.460659482309232</v>
      </c>
      <c r="AH156" s="157">
        <f t="shared" si="42"/>
        <v>6.0659482309233681E-2</v>
      </c>
      <c r="AI156" s="156">
        <f t="shared" si="43"/>
        <v>56.63876059679464</v>
      </c>
      <c r="AJ156" s="157">
        <f t="shared" si="44"/>
        <v>20971.88876059679</v>
      </c>
    </row>
    <row r="157" spans="1:36" ht="12.75">
      <c r="A157" s="102" t="s">
        <v>466</v>
      </c>
      <c r="B157" s="102" t="s">
        <v>467</v>
      </c>
      <c r="C157" s="81">
        <f>+VLOOKUP(A157,'[30]2019 UTC Reg svc pricing'!$O:$P,2,FALSE)</f>
        <v>12.27</v>
      </c>
      <c r="D157" s="81"/>
      <c r="E157" s="103">
        <f>IFERROR((VLOOKUP($A157,'[30]Regulated Pivot'!$A:$L,E$6,FALSE)),0)</f>
        <v>12.27</v>
      </c>
      <c r="F157" s="103">
        <f>IFERROR((VLOOKUP($A157,'[30]Regulated Pivot'!$A:$L,F$6,FALSE)),0)</f>
        <v>12.27</v>
      </c>
      <c r="G157" s="103">
        <f>IFERROR((VLOOKUP($A157,'[30]Regulated Pivot'!$A:$L,G$6,FALSE)),0)</f>
        <v>12.27</v>
      </c>
      <c r="H157" s="103">
        <f>IFERROR((VLOOKUP($A157,'[30]Regulated Pivot'!$A:$L,H$6,FALSE)),0)</f>
        <v>12.27</v>
      </c>
      <c r="I157" s="103">
        <f>IFERROR((VLOOKUP($A157,'[30]Regulated Pivot'!$A:$L,I$6,FALSE)),0)</f>
        <v>12.27</v>
      </c>
      <c r="J157" s="103">
        <f>IFERROR((VLOOKUP($A157,'[30]Regulated Pivot'!$A:$L,J$6,FALSE)),0)</f>
        <v>0</v>
      </c>
      <c r="K157" s="104">
        <f>IFERROR((VLOOKUP($A157,'[30]Regulated Pivot'!$A:$L,K$6,FALSE)),0)</f>
        <v>0</v>
      </c>
      <c r="L157" s="104">
        <f>IFERROR((VLOOKUP($A157,'[30]Regulated Pivot'!$A:$L,L$6,FALSE)),0)</f>
        <v>0</v>
      </c>
      <c r="M157" s="104">
        <f>IFERROR((VLOOKUP($A157,'[30]Regulated Pivot'!$A:$L,M$6,FALSE)),0)</f>
        <v>0</v>
      </c>
      <c r="N157" s="104">
        <f>IFERROR((VLOOKUP($A157,'[30]Regulated Pivot'!$A:$L,N$6,FALSE)),0)</f>
        <v>12.27</v>
      </c>
      <c r="O157" s="104">
        <f>IFERROR((VLOOKUP($A157,'[30]Regulated Pivot'!$A:$M,O$6,FALSE)),0)</f>
        <v>12.27</v>
      </c>
      <c r="P157" s="104">
        <f>IFERROR((VLOOKUP($A157,'[30]Regulated Pivot'!$A:$N,P$6,FALSE)),0)</f>
        <v>12.27</v>
      </c>
      <c r="Q157" s="103">
        <f t="shared" si="38"/>
        <v>98.159999999999982</v>
      </c>
      <c r="S157" s="105">
        <f t="shared" si="45"/>
        <v>1</v>
      </c>
      <c r="T157" s="105">
        <f t="shared" si="45"/>
        <v>1</v>
      </c>
      <c r="U157" s="105">
        <f t="shared" si="45"/>
        <v>1</v>
      </c>
      <c r="V157" s="105">
        <f t="shared" si="45"/>
        <v>1</v>
      </c>
      <c r="W157" s="105">
        <f t="shared" si="45"/>
        <v>1</v>
      </c>
      <c r="X157" s="105">
        <f t="shared" si="45"/>
        <v>0</v>
      </c>
      <c r="Y157" s="105">
        <f t="shared" si="45"/>
        <v>0</v>
      </c>
      <c r="Z157" s="105">
        <f t="shared" si="45"/>
        <v>0</v>
      </c>
      <c r="AA157" s="105">
        <f t="shared" si="45"/>
        <v>0</v>
      </c>
      <c r="AB157" s="105">
        <f t="shared" si="45"/>
        <v>1</v>
      </c>
      <c r="AC157" s="105">
        <f t="shared" si="45"/>
        <v>1</v>
      </c>
      <c r="AD157" s="105">
        <f t="shared" si="45"/>
        <v>1</v>
      </c>
      <c r="AE157" s="146">
        <f t="shared" si="40"/>
        <v>0.66666666666666663</v>
      </c>
      <c r="AG157" s="156">
        <f t="shared" si="41"/>
        <v>12.303227314639923</v>
      </c>
      <c r="AH157" s="157">
        <f t="shared" si="42"/>
        <v>3.3227314639923122E-2</v>
      </c>
      <c r="AI157" s="156">
        <f t="shared" si="43"/>
        <v>0.26581851711938498</v>
      </c>
      <c r="AJ157" s="157">
        <f t="shared" si="44"/>
        <v>98.425818517119367</v>
      </c>
    </row>
    <row r="158" spans="1:36" ht="12.75">
      <c r="A158" s="102" t="s">
        <v>468</v>
      </c>
      <c r="B158" s="102" t="s">
        <v>469</v>
      </c>
      <c r="C158" s="81">
        <f>+VLOOKUP(A158,'[30]2019 UTC Reg svc pricing'!$O:$P,2,FALSE)</f>
        <v>13.87</v>
      </c>
      <c r="D158" s="81"/>
      <c r="E158" s="103">
        <f>IFERROR((VLOOKUP($A158,'[30]Regulated Pivot'!$A:$L,E$6,FALSE)),0)</f>
        <v>0</v>
      </c>
      <c r="F158" s="103">
        <f>IFERROR((VLOOKUP($A158,'[30]Regulated Pivot'!$A:$L,F$6,FALSE)),0)</f>
        <v>0</v>
      </c>
      <c r="G158" s="103">
        <f>IFERROR((VLOOKUP($A158,'[30]Regulated Pivot'!$A:$L,G$6,FALSE)),0)</f>
        <v>0</v>
      </c>
      <c r="H158" s="103">
        <f>IFERROR((VLOOKUP($A158,'[30]Regulated Pivot'!$A:$L,H$6,FALSE)),0)</f>
        <v>0</v>
      </c>
      <c r="I158" s="103">
        <f>IFERROR((VLOOKUP($A158,'[30]Regulated Pivot'!$A:$L,I$6,FALSE)),0)</f>
        <v>0</v>
      </c>
      <c r="J158" s="103">
        <f>IFERROR((VLOOKUP($A158,'[30]Regulated Pivot'!$A:$L,J$6,FALSE)),0)</f>
        <v>0</v>
      </c>
      <c r="K158" s="104">
        <f>IFERROR((VLOOKUP($A158,'[30]Regulated Pivot'!$A:$L,K$6,FALSE)),0)</f>
        <v>0</v>
      </c>
      <c r="L158" s="104">
        <f>IFERROR((VLOOKUP($A158,'[30]Regulated Pivot'!$A:$L,L$6,FALSE)),0)</f>
        <v>0</v>
      </c>
      <c r="M158" s="104">
        <f>IFERROR((VLOOKUP($A158,'[30]Regulated Pivot'!$A:$L,M$6,FALSE)),0)</f>
        <v>0</v>
      </c>
      <c r="N158" s="104">
        <f>IFERROR((VLOOKUP($A158,'[30]Regulated Pivot'!$A:$L,N$6,FALSE)),0)</f>
        <v>0</v>
      </c>
      <c r="O158" s="104">
        <f>IFERROR((VLOOKUP($A158,'[30]Regulated Pivot'!$A:$M,O$6,FALSE)),0)</f>
        <v>0</v>
      </c>
      <c r="P158" s="104">
        <f>IFERROR((VLOOKUP($A158,'[30]Regulated Pivot'!$A:$N,P$6,FALSE)),0)</f>
        <v>0</v>
      </c>
      <c r="Q158" s="103">
        <f t="shared" si="38"/>
        <v>0</v>
      </c>
      <c r="S158" s="105">
        <f t="shared" si="45"/>
        <v>0</v>
      </c>
      <c r="T158" s="105">
        <f t="shared" si="45"/>
        <v>0</v>
      </c>
      <c r="U158" s="105">
        <f t="shared" si="45"/>
        <v>0</v>
      </c>
      <c r="V158" s="105">
        <f t="shared" si="45"/>
        <v>0</v>
      </c>
      <c r="W158" s="105">
        <f t="shared" si="45"/>
        <v>0</v>
      </c>
      <c r="X158" s="105">
        <f t="shared" si="45"/>
        <v>0</v>
      </c>
      <c r="Y158" s="105">
        <f t="shared" si="45"/>
        <v>0</v>
      </c>
      <c r="Z158" s="105">
        <f t="shared" si="45"/>
        <v>0</v>
      </c>
      <c r="AA158" s="105">
        <f t="shared" si="45"/>
        <v>0</v>
      </c>
      <c r="AB158" s="105">
        <f t="shared" si="45"/>
        <v>0</v>
      </c>
      <c r="AC158" s="105">
        <f t="shared" si="45"/>
        <v>0</v>
      </c>
      <c r="AD158" s="105">
        <f t="shared" si="45"/>
        <v>0</v>
      </c>
      <c r="AE158" s="146">
        <f t="shared" si="40"/>
        <v>0</v>
      </c>
      <c r="AG158" s="156">
        <f t="shared" si="41"/>
        <v>13.907560134804868</v>
      </c>
      <c r="AH158" s="157">
        <f t="shared" si="42"/>
        <v>3.7560134804868639E-2</v>
      </c>
      <c r="AI158" s="156">
        <f t="shared" si="43"/>
        <v>0</v>
      </c>
      <c r="AJ158" s="157">
        <f t="shared" si="44"/>
        <v>0</v>
      </c>
    </row>
    <row r="159" spans="1:36" ht="12.75">
      <c r="A159" s="102" t="s">
        <v>470</v>
      </c>
      <c r="B159" s="102" t="s">
        <v>471</v>
      </c>
      <c r="C159" s="81">
        <f>+VLOOKUP(A159,'[30]2019 UTC Reg svc pricing'!$O:$P,2,FALSE)</f>
        <v>14.930000000000001</v>
      </c>
      <c r="D159" s="81"/>
      <c r="E159" s="103">
        <f>IFERROR((VLOOKUP($A159,'[30]Regulated Pivot'!$A:$L,E$6,FALSE)),0)</f>
        <v>0</v>
      </c>
      <c r="F159" s="103">
        <f>IFERROR((VLOOKUP($A159,'[30]Regulated Pivot'!$A:$L,F$6,FALSE)),0)</f>
        <v>0</v>
      </c>
      <c r="G159" s="103">
        <f>IFERROR((VLOOKUP($A159,'[30]Regulated Pivot'!$A:$L,G$6,FALSE)),0)</f>
        <v>0</v>
      </c>
      <c r="H159" s="103">
        <f>IFERROR((VLOOKUP($A159,'[30]Regulated Pivot'!$A:$L,H$6,FALSE)),0)</f>
        <v>0</v>
      </c>
      <c r="I159" s="103">
        <f>IFERROR((VLOOKUP($A159,'[30]Regulated Pivot'!$A:$L,I$6,FALSE)),0)</f>
        <v>0</v>
      </c>
      <c r="J159" s="103">
        <f>IFERROR((VLOOKUP($A159,'[30]Regulated Pivot'!$A:$L,J$6,FALSE)),0)</f>
        <v>0</v>
      </c>
      <c r="K159" s="104">
        <f>IFERROR((VLOOKUP($A159,'[30]Regulated Pivot'!$A:$L,K$6,FALSE)),0)</f>
        <v>14.93</v>
      </c>
      <c r="L159" s="104">
        <f>IFERROR((VLOOKUP($A159,'[30]Regulated Pivot'!$A:$L,L$6,FALSE)),0)</f>
        <v>13.44</v>
      </c>
      <c r="M159" s="104">
        <f>IFERROR((VLOOKUP($A159,'[30]Regulated Pivot'!$A:$L,M$6,FALSE)),0)</f>
        <v>0</v>
      </c>
      <c r="N159" s="104">
        <f>IFERROR((VLOOKUP($A159,'[30]Regulated Pivot'!$A:$L,N$6,FALSE)),0)</f>
        <v>14.93</v>
      </c>
      <c r="O159" s="104">
        <f>IFERROR((VLOOKUP($A159,'[30]Regulated Pivot'!$A:$M,O$6,FALSE)),0)</f>
        <v>14.93</v>
      </c>
      <c r="P159" s="104">
        <f>IFERROR((VLOOKUP($A159,'[30]Regulated Pivot'!$A:$N,P$6,FALSE)),0)</f>
        <v>14.93</v>
      </c>
      <c r="Q159" s="103">
        <f t="shared" si="38"/>
        <v>73.16</v>
      </c>
      <c r="S159" s="105">
        <f t="shared" si="45"/>
        <v>0</v>
      </c>
      <c r="T159" s="105">
        <f t="shared" si="45"/>
        <v>0</v>
      </c>
      <c r="U159" s="105">
        <f t="shared" si="45"/>
        <v>0</v>
      </c>
      <c r="V159" s="105">
        <f t="shared" si="45"/>
        <v>0</v>
      </c>
      <c r="W159" s="105">
        <f t="shared" si="45"/>
        <v>0</v>
      </c>
      <c r="X159" s="105">
        <f t="shared" si="45"/>
        <v>0</v>
      </c>
      <c r="Y159" s="105">
        <f t="shared" si="45"/>
        <v>0.99999999999999989</v>
      </c>
      <c r="Z159" s="105">
        <f t="shared" si="45"/>
        <v>0.90020093770930998</v>
      </c>
      <c r="AA159" s="105">
        <f t="shared" si="45"/>
        <v>0</v>
      </c>
      <c r="AB159" s="105">
        <f t="shared" si="45"/>
        <v>0.99999999999999989</v>
      </c>
      <c r="AC159" s="105">
        <f t="shared" si="45"/>
        <v>0.99999999999999989</v>
      </c>
      <c r="AD159" s="105">
        <f t="shared" si="45"/>
        <v>0.99999999999999989</v>
      </c>
      <c r="AE159" s="146">
        <f t="shared" si="40"/>
        <v>0.40835007814244245</v>
      </c>
      <c r="AG159" s="156">
        <f t="shared" si="41"/>
        <v>14.970430628164147</v>
      </c>
      <c r="AH159" s="157">
        <f t="shared" si="42"/>
        <v>4.0430628164145332E-2</v>
      </c>
      <c r="AI159" s="156">
        <f t="shared" si="43"/>
        <v>0.19811820204212138</v>
      </c>
      <c r="AJ159" s="157">
        <f t="shared" si="44"/>
        <v>73.358118202042121</v>
      </c>
    </row>
    <row r="160" spans="1:36" ht="12.75">
      <c r="A160" s="102" t="s">
        <v>472</v>
      </c>
      <c r="B160" s="102" t="s">
        <v>473</v>
      </c>
      <c r="C160" s="81">
        <f>+VLOOKUP(A160,'[30]2019 UTC Reg svc pricing'!$O:$P,2,FALSE)</f>
        <v>16</v>
      </c>
      <c r="D160" s="81"/>
      <c r="E160" s="103">
        <f>IFERROR((VLOOKUP($A160,'[30]Regulated Pivot'!$A:$L,E$6,FALSE)),0)</f>
        <v>16</v>
      </c>
      <c r="F160" s="103">
        <f>IFERROR((VLOOKUP($A160,'[30]Regulated Pivot'!$A:$L,F$6,FALSE)),0)</f>
        <v>16</v>
      </c>
      <c r="G160" s="103">
        <f>IFERROR((VLOOKUP($A160,'[30]Regulated Pivot'!$A:$L,G$6,FALSE)),0)</f>
        <v>16</v>
      </c>
      <c r="H160" s="103">
        <f>IFERROR((VLOOKUP($A160,'[30]Regulated Pivot'!$A:$L,H$6,FALSE)),0)</f>
        <v>16</v>
      </c>
      <c r="I160" s="103">
        <f>IFERROR((VLOOKUP($A160,'[30]Regulated Pivot'!$A:$L,I$6,FALSE)),0)</f>
        <v>16</v>
      </c>
      <c r="J160" s="103">
        <f>IFERROR((VLOOKUP($A160,'[30]Regulated Pivot'!$A:$L,J$6,FALSE)),0)</f>
        <v>13.33</v>
      </c>
      <c r="K160" s="104">
        <f>IFERROR((VLOOKUP($A160,'[30]Regulated Pivot'!$A:$L,K$6,FALSE)),0)</f>
        <v>0</v>
      </c>
      <c r="L160" s="104">
        <f>IFERROR((VLOOKUP($A160,'[30]Regulated Pivot'!$A:$L,L$6,FALSE)),0)</f>
        <v>0</v>
      </c>
      <c r="M160" s="104">
        <f>IFERROR((VLOOKUP($A160,'[30]Regulated Pivot'!$A:$L,M$6,FALSE)),0)</f>
        <v>16</v>
      </c>
      <c r="N160" s="104">
        <f>IFERROR((VLOOKUP($A160,'[30]Regulated Pivot'!$A:$L,N$6,FALSE)),0)</f>
        <v>16</v>
      </c>
      <c r="O160" s="104">
        <f>IFERROR((VLOOKUP($A160,'[30]Regulated Pivot'!$A:$M,O$6,FALSE)),0)</f>
        <v>16</v>
      </c>
      <c r="P160" s="104">
        <f>IFERROR((VLOOKUP($A160,'[30]Regulated Pivot'!$A:$N,P$6,FALSE)),0)</f>
        <v>16</v>
      </c>
      <c r="Q160" s="103">
        <f t="shared" si="38"/>
        <v>157.32999999999998</v>
      </c>
      <c r="S160" s="105">
        <f t="shared" si="45"/>
        <v>1</v>
      </c>
      <c r="T160" s="105">
        <f t="shared" si="45"/>
        <v>1</v>
      </c>
      <c r="U160" s="105">
        <f t="shared" si="45"/>
        <v>1</v>
      </c>
      <c r="V160" s="105">
        <f t="shared" si="45"/>
        <v>1</v>
      </c>
      <c r="W160" s="105">
        <f t="shared" si="45"/>
        <v>1</v>
      </c>
      <c r="X160" s="105">
        <f t="shared" si="45"/>
        <v>0.833125</v>
      </c>
      <c r="Y160" s="105">
        <f t="shared" si="45"/>
        <v>0</v>
      </c>
      <c r="Z160" s="105">
        <f t="shared" si="45"/>
        <v>0</v>
      </c>
      <c r="AA160" s="105">
        <f t="shared" si="45"/>
        <v>1</v>
      </c>
      <c r="AB160" s="105">
        <f t="shared" si="45"/>
        <v>1</v>
      </c>
      <c r="AC160" s="105">
        <f t="shared" si="45"/>
        <v>1</v>
      </c>
      <c r="AD160" s="105">
        <f t="shared" si="45"/>
        <v>1</v>
      </c>
      <c r="AE160" s="146">
        <f t="shared" si="40"/>
        <v>0.81942708333333325</v>
      </c>
      <c r="AG160" s="156">
        <f t="shared" si="41"/>
        <v>16.043328201649452</v>
      </c>
      <c r="AH160" s="157">
        <f t="shared" si="42"/>
        <v>4.3328201649451614E-2</v>
      </c>
      <c r="AI160" s="156">
        <f t="shared" si="43"/>
        <v>0.42605162284426384</v>
      </c>
      <c r="AJ160" s="157">
        <f t="shared" si="44"/>
        <v>157.75605162284424</v>
      </c>
    </row>
    <row r="161" spans="1:36" ht="12.75">
      <c r="A161" s="102" t="s">
        <v>474</v>
      </c>
      <c r="B161" s="102" t="s">
        <v>475</v>
      </c>
      <c r="C161" s="81">
        <f>+VLOOKUP(A161,'[30]2019 UTC Reg svc pricing'!$O:$P,2,FALSE)</f>
        <v>12.27</v>
      </c>
      <c r="D161" s="81"/>
      <c r="E161" s="103">
        <f>IFERROR((VLOOKUP($A161,'[30]Regulated Pivot'!$A:$L,E$6,FALSE)),0)</f>
        <v>22.09</v>
      </c>
      <c r="F161" s="103">
        <f>IFERROR((VLOOKUP($A161,'[30]Regulated Pivot'!$A:$L,F$6,FALSE)),0)</f>
        <v>4.38</v>
      </c>
      <c r="G161" s="103">
        <f>IFERROR((VLOOKUP($A161,'[30]Regulated Pivot'!$A:$L,G$6,FALSE)),0)</f>
        <v>14.73</v>
      </c>
      <c r="H161" s="103">
        <f>IFERROR((VLOOKUP($A161,'[30]Regulated Pivot'!$A:$L,H$6,FALSE)),0)</f>
        <v>42.95</v>
      </c>
      <c r="I161" s="103">
        <f>IFERROR((VLOOKUP($A161,'[30]Regulated Pivot'!$A:$L,I$6,FALSE)),0)</f>
        <v>73.209999999999994</v>
      </c>
      <c r="J161" s="103">
        <f>IFERROR((VLOOKUP($A161,'[30]Regulated Pivot'!$A:$L,J$6,FALSE)),0)</f>
        <v>51.13</v>
      </c>
      <c r="K161" s="104">
        <f>IFERROR((VLOOKUP($A161,'[30]Regulated Pivot'!$A:$L,K$6,FALSE)),0)</f>
        <v>58.49</v>
      </c>
      <c r="L161" s="104">
        <f>IFERROR((VLOOKUP($A161,'[30]Regulated Pivot'!$A:$L,L$6,FALSE)),0)</f>
        <v>70.349999999999994</v>
      </c>
      <c r="M161" s="104">
        <f>IFERROR((VLOOKUP($A161,'[30]Regulated Pivot'!$A:$L,M$6,FALSE)),0)</f>
        <v>80.570000000000007</v>
      </c>
      <c r="N161" s="104">
        <f>IFERROR((VLOOKUP($A161,'[30]Regulated Pivot'!$A:$L,N$6,FALSE)),0)</f>
        <v>56.849999999999994</v>
      </c>
      <c r="O161" s="104">
        <f>IFERROR((VLOOKUP($A161,'[30]Regulated Pivot'!$A:$M,O$6,FALSE)),0)</f>
        <v>47.04</v>
      </c>
      <c r="P161" s="104">
        <f>IFERROR((VLOOKUP($A161,'[30]Regulated Pivot'!$A:$N,P$6,FALSE)),0)</f>
        <v>54.81</v>
      </c>
      <c r="Q161" s="103">
        <f t="shared" si="38"/>
        <v>576.59999999999991</v>
      </c>
      <c r="S161" s="105">
        <f t="shared" si="45"/>
        <v>1.8003259983700082</v>
      </c>
      <c r="T161" s="105">
        <f t="shared" si="45"/>
        <v>0.35696821515892418</v>
      </c>
      <c r="U161" s="105">
        <f t="shared" si="45"/>
        <v>1.2004889975550124</v>
      </c>
      <c r="V161" s="105">
        <f t="shared" si="45"/>
        <v>3.5004074979625104</v>
      </c>
      <c r="W161" s="105">
        <f t="shared" si="45"/>
        <v>5.9665851670741645</v>
      </c>
      <c r="X161" s="105">
        <f t="shared" si="45"/>
        <v>4.1670741646291773</v>
      </c>
      <c r="Y161" s="105">
        <f t="shared" si="45"/>
        <v>4.7669111654441734</v>
      </c>
      <c r="Z161" s="105">
        <f t="shared" si="45"/>
        <v>5.733496332518337</v>
      </c>
      <c r="AA161" s="105">
        <f t="shared" si="45"/>
        <v>6.5664221678891614</v>
      </c>
      <c r="AB161" s="105">
        <f t="shared" si="45"/>
        <v>4.6332518337408306</v>
      </c>
      <c r="AC161" s="105">
        <f t="shared" si="45"/>
        <v>3.8337408312958434</v>
      </c>
      <c r="AD161" s="105">
        <f t="shared" si="45"/>
        <v>4.4669926650366749</v>
      </c>
      <c r="AE161" s="146">
        <f t="shared" si="40"/>
        <v>3.9160554197229014</v>
      </c>
      <c r="AG161" s="156">
        <f t="shared" si="41"/>
        <v>12.303227314639923</v>
      </c>
      <c r="AH161" s="157">
        <f t="shared" si="42"/>
        <v>3.3227314639923122E-2</v>
      </c>
      <c r="AI161" s="156">
        <f t="shared" si="43"/>
        <v>1.5614400669421087</v>
      </c>
      <c r="AJ161" s="157">
        <f t="shared" si="44"/>
        <v>578.16144006694196</v>
      </c>
    </row>
    <row r="162" spans="1:36" ht="12.75">
      <c r="A162" s="102" t="s">
        <v>476</v>
      </c>
      <c r="B162" s="102" t="s">
        <v>477</v>
      </c>
      <c r="C162" s="81">
        <f>+VLOOKUP(A162,'[30]2019 UTC Reg svc pricing'!$O:$P,2,FALSE)</f>
        <v>13.87</v>
      </c>
      <c r="D162" s="81"/>
      <c r="E162" s="103">
        <f>IFERROR((VLOOKUP($A162,'[30]Regulated Pivot'!$A:$L,E$6,FALSE)),0)</f>
        <v>38.840000000000003</v>
      </c>
      <c r="F162" s="103">
        <f>IFERROR((VLOOKUP($A162,'[30]Regulated Pivot'!$A:$L,F$6,FALSE)),0)</f>
        <v>32.36</v>
      </c>
      <c r="G162" s="103">
        <f>IFERROR((VLOOKUP($A162,'[30]Regulated Pivot'!$A:$L,G$6,FALSE)),0)</f>
        <v>61.03</v>
      </c>
      <c r="H162" s="103">
        <f>IFERROR((VLOOKUP($A162,'[30]Regulated Pivot'!$A:$L,H$6,FALSE)),0)</f>
        <v>65.650000000000006</v>
      </c>
      <c r="I162" s="103">
        <f>IFERROR((VLOOKUP($A162,'[30]Regulated Pivot'!$A:$L,I$6,FALSE)),0)</f>
        <v>75.83</v>
      </c>
      <c r="J162" s="103">
        <f>IFERROR((VLOOKUP($A162,'[30]Regulated Pivot'!$A:$L,J$6,FALSE)),0)</f>
        <v>71.67</v>
      </c>
      <c r="K162" s="104">
        <f>IFERROR((VLOOKUP($A162,'[30]Regulated Pivot'!$A:$L,K$6,FALSE)),0)</f>
        <v>116.98</v>
      </c>
      <c r="L162" s="104">
        <f>IFERROR((VLOOKUP($A162,'[30]Regulated Pivot'!$A:$L,L$6,FALSE)),0)</f>
        <v>116.50999999999999</v>
      </c>
      <c r="M162" s="104">
        <f>IFERROR((VLOOKUP($A162,'[30]Regulated Pivot'!$A:$L,M$6,FALSE)),0)</f>
        <v>155.82</v>
      </c>
      <c r="N162" s="104">
        <f>IFERROR((VLOOKUP($A162,'[30]Regulated Pivot'!$A:$L,N$6,FALSE)),0)</f>
        <v>113.28</v>
      </c>
      <c r="O162" s="104">
        <f>IFERROR((VLOOKUP($A162,'[30]Regulated Pivot'!$A:$M,O$6,FALSE)),0)</f>
        <v>76.75</v>
      </c>
      <c r="P162" s="104">
        <f>IFERROR((VLOOKUP($A162,'[30]Regulated Pivot'!$A:$N,P$6,FALSE)),0)</f>
        <v>77.67</v>
      </c>
      <c r="Q162" s="103">
        <f t="shared" si="38"/>
        <v>1002.39</v>
      </c>
      <c r="S162" s="105">
        <f t="shared" si="45"/>
        <v>2.8002883922134107</v>
      </c>
      <c r="T162" s="105">
        <f t="shared" si="45"/>
        <v>2.3330930064888249</v>
      </c>
      <c r="U162" s="105">
        <f t="shared" si="45"/>
        <v>4.4001441961067052</v>
      </c>
      <c r="V162" s="105">
        <f t="shared" si="45"/>
        <v>4.7332372025955305</v>
      </c>
      <c r="W162" s="105">
        <f t="shared" si="45"/>
        <v>5.4671953857245859</v>
      </c>
      <c r="X162" s="105">
        <f t="shared" si="45"/>
        <v>5.1672674837779384</v>
      </c>
      <c r="Y162" s="105">
        <f t="shared" si="45"/>
        <v>8.4340302811824088</v>
      </c>
      <c r="Z162" s="105">
        <f t="shared" si="45"/>
        <v>8.4001441961067052</v>
      </c>
      <c r="AA162" s="105">
        <f t="shared" si="45"/>
        <v>11.234318673395819</v>
      </c>
      <c r="AB162" s="105">
        <f t="shared" si="45"/>
        <v>8.1672674837779393</v>
      </c>
      <c r="AC162" s="105">
        <f t="shared" si="45"/>
        <v>5.5335255948089408</v>
      </c>
      <c r="AD162" s="105">
        <f t="shared" si="45"/>
        <v>5.5998558038932957</v>
      </c>
      <c r="AE162" s="146">
        <f t="shared" si="40"/>
        <v>6.0225306416726747</v>
      </c>
      <c r="AG162" s="156">
        <f t="shared" si="41"/>
        <v>13.907560134804868</v>
      </c>
      <c r="AH162" s="157">
        <f t="shared" si="42"/>
        <v>3.7560134804868639E-2</v>
      </c>
      <c r="AI162" s="156">
        <f t="shared" si="43"/>
        <v>2.7144847532121323</v>
      </c>
      <c r="AJ162" s="157">
        <f t="shared" si="44"/>
        <v>1005.1044847532121</v>
      </c>
    </row>
    <row r="163" spans="1:36" ht="12.75">
      <c r="A163" s="102" t="s">
        <v>478</v>
      </c>
      <c r="B163" s="102" t="s">
        <v>479</v>
      </c>
      <c r="C163" s="81">
        <f>+VLOOKUP(A163,'[30]2019 UTC Reg svc pricing'!$O:$P,2,FALSE)</f>
        <v>14.930000000000001</v>
      </c>
      <c r="D163" s="81"/>
      <c r="E163" s="103">
        <f>IFERROR((VLOOKUP($A163,'[30]Regulated Pivot'!$A:$L,E$6,FALSE)),0)</f>
        <v>884.41</v>
      </c>
      <c r="F163" s="103">
        <f>IFERROR((VLOOKUP($A163,'[30]Regulated Pivot'!$A:$L,F$6,FALSE)),0)</f>
        <v>777.28000000000009</v>
      </c>
      <c r="G163" s="103">
        <f>IFERROR((VLOOKUP($A163,'[30]Regulated Pivot'!$A:$L,G$6,FALSE)),0)</f>
        <v>699.74</v>
      </c>
      <c r="H163" s="103">
        <f>IFERROR((VLOOKUP($A163,'[30]Regulated Pivot'!$A:$L,H$6,FALSE)),0)</f>
        <v>812.23</v>
      </c>
      <c r="I163" s="103">
        <f>IFERROR((VLOOKUP($A163,'[30]Regulated Pivot'!$A:$L,I$6,FALSE)),0)</f>
        <v>1155.1599999999999</v>
      </c>
      <c r="J163" s="103">
        <f>IFERROR((VLOOKUP($A163,'[30]Regulated Pivot'!$A:$L,J$6,FALSE)),0)</f>
        <v>1228.7900000000002</v>
      </c>
      <c r="K163" s="104">
        <f>IFERROR((VLOOKUP($A163,'[30]Regulated Pivot'!$A:$L,K$6,FALSE)),0)</f>
        <v>1381.04</v>
      </c>
      <c r="L163" s="104">
        <f>IFERROR((VLOOKUP($A163,'[30]Regulated Pivot'!$A:$L,L$6,FALSE)),0)</f>
        <v>1211.94</v>
      </c>
      <c r="M163" s="104">
        <f>IFERROR((VLOOKUP($A163,'[30]Regulated Pivot'!$A:$L,M$6,FALSE)),0)</f>
        <v>1214.8300000000002</v>
      </c>
      <c r="N163" s="104">
        <f>IFERROR((VLOOKUP($A163,'[30]Regulated Pivot'!$A:$L,N$6,FALSE)),0)</f>
        <v>1026.95</v>
      </c>
      <c r="O163" s="104">
        <f>IFERROR((VLOOKUP($A163,'[30]Regulated Pivot'!$A:$M,O$6,FALSE)),0)</f>
        <v>815.2</v>
      </c>
      <c r="P163" s="104">
        <f>IFERROR((VLOOKUP($A163,'[30]Regulated Pivot'!$A:$N,P$6,FALSE)),0)</f>
        <v>732.09</v>
      </c>
      <c r="Q163" s="103">
        <f t="shared" si="38"/>
        <v>11939.660000000002</v>
      </c>
      <c r="S163" s="105">
        <f t="shared" si="45"/>
        <v>59.237106496985923</v>
      </c>
      <c r="T163" s="105">
        <f t="shared" si="45"/>
        <v>52.06162089752177</v>
      </c>
      <c r="U163" s="105">
        <f t="shared" si="45"/>
        <v>46.868050904219686</v>
      </c>
      <c r="V163" s="105">
        <f t="shared" si="45"/>
        <v>54.402545210984592</v>
      </c>
      <c r="W163" s="105">
        <f t="shared" si="45"/>
        <v>77.371734762223696</v>
      </c>
      <c r="X163" s="105">
        <f t="shared" si="45"/>
        <v>82.303415941058276</v>
      </c>
      <c r="Y163" s="105">
        <f t="shared" si="45"/>
        <v>92.501004688546544</v>
      </c>
      <c r="Z163" s="105">
        <f t="shared" si="45"/>
        <v>81.17481580709979</v>
      </c>
      <c r="AA163" s="105">
        <f t="shared" si="45"/>
        <v>81.368385800401882</v>
      </c>
      <c r="AB163" s="105">
        <f t="shared" si="45"/>
        <v>68.784326858673808</v>
      </c>
      <c r="AC163" s="105">
        <f t="shared" si="45"/>
        <v>54.601473543201607</v>
      </c>
      <c r="AD163" s="105">
        <f t="shared" si="45"/>
        <v>49.034829202947087</v>
      </c>
      <c r="AE163" s="146">
        <f t="shared" si="40"/>
        <v>66.642442509488703</v>
      </c>
      <c r="AG163" s="156">
        <f t="shared" si="41"/>
        <v>14.970430628164147</v>
      </c>
      <c r="AH163" s="157">
        <f t="shared" si="42"/>
        <v>4.0430628164145332E-2</v>
      </c>
      <c r="AI163" s="156">
        <f t="shared" si="43"/>
        <v>32.332749756618838</v>
      </c>
      <c r="AJ163" s="157">
        <f t="shared" si="44"/>
        <v>11971.99274975662</v>
      </c>
    </row>
    <row r="164" spans="1:36" ht="12.75">
      <c r="A164" s="102" t="s">
        <v>480</v>
      </c>
      <c r="B164" s="102" t="s">
        <v>481</v>
      </c>
      <c r="C164" s="81">
        <f>+VLOOKUP(A164,'[30]2019 UTC Reg svc pricing'!$O:$P,2,FALSE)</f>
        <v>16</v>
      </c>
      <c r="D164" s="81"/>
      <c r="E164" s="103">
        <f>IFERROR((VLOOKUP($A164,'[30]Regulated Pivot'!$A:$L,E$6,FALSE)),0)</f>
        <v>0</v>
      </c>
      <c r="F164" s="103">
        <f>IFERROR((VLOOKUP($A164,'[30]Regulated Pivot'!$A:$L,F$6,FALSE)),0)</f>
        <v>0</v>
      </c>
      <c r="G164" s="103">
        <f>IFERROR((VLOOKUP($A164,'[30]Regulated Pivot'!$A:$L,G$6,FALSE)),0)</f>
        <v>0</v>
      </c>
      <c r="H164" s="103">
        <f>IFERROR((VLOOKUP($A164,'[30]Regulated Pivot'!$A:$L,H$6,FALSE)),0)</f>
        <v>0</v>
      </c>
      <c r="I164" s="103">
        <f>IFERROR((VLOOKUP($A164,'[30]Regulated Pivot'!$A:$L,I$6,FALSE)),0)</f>
        <v>0</v>
      </c>
      <c r="J164" s="103">
        <f>IFERROR((VLOOKUP($A164,'[30]Regulated Pivot'!$A:$L,J$6,FALSE)),0)</f>
        <v>0</v>
      </c>
      <c r="K164" s="104">
        <f>IFERROR((VLOOKUP($A164,'[30]Regulated Pivot'!$A:$L,K$6,FALSE)),0)</f>
        <v>0</v>
      </c>
      <c r="L164" s="104">
        <f>IFERROR((VLOOKUP($A164,'[30]Regulated Pivot'!$A:$L,L$6,FALSE)),0)</f>
        <v>0</v>
      </c>
      <c r="M164" s="104">
        <f>IFERROR((VLOOKUP($A164,'[30]Regulated Pivot'!$A:$L,M$6,FALSE)),0)</f>
        <v>0</v>
      </c>
      <c r="N164" s="104">
        <f>IFERROR((VLOOKUP($A164,'[30]Regulated Pivot'!$A:$L,N$6,FALSE)),0)</f>
        <v>0</v>
      </c>
      <c r="O164" s="104">
        <f>IFERROR((VLOOKUP($A164,'[30]Regulated Pivot'!$A:$M,O$6,FALSE)),0)</f>
        <v>0</v>
      </c>
      <c r="P164" s="104">
        <f>IFERROR((VLOOKUP($A164,'[30]Regulated Pivot'!$A:$N,P$6,FALSE)),0)</f>
        <v>0</v>
      </c>
      <c r="Q164" s="103">
        <f t="shared" si="38"/>
        <v>0</v>
      </c>
      <c r="S164" s="105">
        <f t="shared" si="45"/>
        <v>0</v>
      </c>
      <c r="T164" s="105">
        <f t="shared" si="45"/>
        <v>0</v>
      </c>
      <c r="U164" s="105">
        <f t="shared" si="45"/>
        <v>0</v>
      </c>
      <c r="V164" s="105">
        <f t="shared" si="45"/>
        <v>0</v>
      </c>
      <c r="W164" s="105">
        <f t="shared" si="45"/>
        <v>0</v>
      </c>
      <c r="X164" s="105">
        <f t="shared" si="45"/>
        <v>0</v>
      </c>
      <c r="Y164" s="105">
        <f t="shared" si="45"/>
        <v>0</v>
      </c>
      <c r="Z164" s="105">
        <f t="shared" si="45"/>
        <v>0</v>
      </c>
      <c r="AA164" s="105">
        <f t="shared" si="45"/>
        <v>0</v>
      </c>
      <c r="AB164" s="105">
        <f t="shared" si="45"/>
        <v>0</v>
      </c>
      <c r="AC164" s="105">
        <f t="shared" si="45"/>
        <v>0</v>
      </c>
      <c r="AD164" s="105">
        <f t="shared" si="45"/>
        <v>0</v>
      </c>
      <c r="AE164" s="146">
        <f t="shared" si="40"/>
        <v>0</v>
      </c>
      <c r="AG164" s="156">
        <f t="shared" si="41"/>
        <v>16.043328201649452</v>
      </c>
      <c r="AH164" s="157">
        <f t="shared" si="42"/>
        <v>4.3328201649451614E-2</v>
      </c>
      <c r="AI164" s="156">
        <f t="shared" si="43"/>
        <v>0</v>
      </c>
      <c r="AJ164" s="157">
        <f t="shared" si="44"/>
        <v>0</v>
      </c>
    </row>
    <row r="165" spans="1:36" s="80" customFormat="1" ht="12.75">
      <c r="A165" s="102" t="s">
        <v>482</v>
      </c>
      <c r="B165" s="102" t="s">
        <v>483</v>
      </c>
      <c r="C165" s="81">
        <f>+VLOOKUP(A165,'[30]2019 UTC Reg svc pricing'!$O:$P,2,FALSE)</f>
        <v>17.059999999999999</v>
      </c>
      <c r="D165" s="81"/>
      <c r="E165" s="103">
        <f>IFERROR((VLOOKUP($A165,'[30]Regulated Pivot'!$A:$L,E$6,FALSE)),0)</f>
        <v>0</v>
      </c>
      <c r="F165" s="103">
        <f>IFERROR((VLOOKUP($A165,'[30]Regulated Pivot'!$A:$L,F$6,FALSE)),0)</f>
        <v>0</v>
      </c>
      <c r="G165" s="103">
        <f>IFERROR((VLOOKUP($A165,'[30]Regulated Pivot'!$A:$L,G$6,FALSE)),0)</f>
        <v>0</v>
      </c>
      <c r="H165" s="103">
        <f>IFERROR((VLOOKUP($A165,'[30]Regulated Pivot'!$A:$L,H$6,FALSE)),0)</f>
        <v>0</v>
      </c>
      <c r="I165" s="103">
        <f>IFERROR((VLOOKUP($A165,'[30]Regulated Pivot'!$A:$L,I$6,FALSE)),0)</f>
        <v>0</v>
      </c>
      <c r="J165" s="103">
        <f>IFERROR((VLOOKUP($A165,'[30]Regulated Pivot'!$A:$L,J$6,FALSE)),0)</f>
        <v>0</v>
      </c>
      <c r="K165" s="104">
        <f>IFERROR((VLOOKUP($A165,'[30]Regulated Pivot'!$A:$L,K$6,FALSE)),0)</f>
        <v>0</v>
      </c>
      <c r="L165" s="104">
        <f>IFERROR((VLOOKUP($A165,'[30]Regulated Pivot'!$A:$L,L$6,FALSE)),0)</f>
        <v>0</v>
      </c>
      <c r="M165" s="104">
        <f>IFERROR((VLOOKUP($A165,'[30]Regulated Pivot'!$A:$L,M$6,FALSE)),0)</f>
        <v>5.68</v>
      </c>
      <c r="N165" s="104">
        <f>IFERROR((VLOOKUP($A165,'[30]Regulated Pivot'!$A:$L,N$6,FALSE)),0)</f>
        <v>0</v>
      </c>
      <c r="O165" s="104">
        <f>IFERROR((VLOOKUP($A165,'[30]Regulated Pivot'!$A:$M,O$6,FALSE)),0)</f>
        <v>0</v>
      </c>
      <c r="P165" s="104">
        <f>IFERROR((VLOOKUP($A165,'[30]Regulated Pivot'!$A:$N,P$6,FALSE)),0)</f>
        <v>0</v>
      </c>
      <c r="Q165" s="103">
        <f t="shared" si="38"/>
        <v>5.68</v>
      </c>
      <c r="S165" s="105">
        <f t="shared" si="45"/>
        <v>0</v>
      </c>
      <c r="T165" s="105">
        <f t="shared" si="45"/>
        <v>0</v>
      </c>
      <c r="U165" s="105">
        <f t="shared" si="45"/>
        <v>0</v>
      </c>
      <c r="V165" s="105">
        <f t="shared" si="45"/>
        <v>0</v>
      </c>
      <c r="W165" s="105">
        <f t="shared" si="45"/>
        <v>0</v>
      </c>
      <c r="X165" s="105">
        <f t="shared" si="45"/>
        <v>0</v>
      </c>
      <c r="Y165" s="105">
        <f t="shared" si="45"/>
        <v>0</v>
      </c>
      <c r="Z165" s="105">
        <f t="shared" si="45"/>
        <v>0</v>
      </c>
      <c r="AA165" s="105">
        <f t="shared" si="45"/>
        <v>0.33294255568581477</v>
      </c>
      <c r="AB165" s="105">
        <f t="shared" si="45"/>
        <v>0</v>
      </c>
      <c r="AC165" s="105">
        <f t="shared" si="45"/>
        <v>0</v>
      </c>
      <c r="AD165" s="105">
        <f t="shared" si="45"/>
        <v>0</v>
      </c>
      <c r="AE165" s="146">
        <f t="shared" si="40"/>
        <v>2.7745212973817896E-2</v>
      </c>
      <c r="AF165" s="146"/>
      <c r="AG165" s="156">
        <f t="shared" si="41"/>
        <v>17.106198695008725</v>
      </c>
      <c r="AH165" s="157">
        <f t="shared" si="42"/>
        <v>4.6198695008726531E-2</v>
      </c>
      <c r="AI165" s="156">
        <f t="shared" si="43"/>
        <v>1.5381511585554904E-2</v>
      </c>
      <c r="AJ165" s="157">
        <f t="shared" si="44"/>
        <v>5.6953815115855546</v>
      </c>
    </row>
    <row r="166" spans="1:36" ht="12.75">
      <c r="A166" s="102" t="s">
        <v>484</v>
      </c>
      <c r="B166" s="102" t="s">
        <v>485</v>
      </c>
      <c r="C166" s="81">
        <f>+VLOOKUP(A166,'[30]2019 UTC Reg svc pricing'!$O:$P,2,FALSE)</f>
        <v>19.190000000000001</v>
      </c>
      <c r="D166" s="81"/>
      <c r="E166" s="103">
        <f>IFERROR((VLOOKUP($A166,'[30]Regulated Pivot'!$A:$L,E$6,FALSE)),0)</f>
        <v>0</v>
      </c>
      <c r="F166" s="103">
        <f>IFERROR((VLOOKUP($A166,'[30]Regulated Pivot'!$A:$L,F$6,FALSE)),0)</f>
        <v>0</v>
      </c>
      <c r="G166" s="103">
        <f>IFERROR((VLOOKUP($A166,'[30]Regulated Pivot'!$A:$L,G$6,FALSE)),0)</f>
        <v>0</v>
      </c>
      <c r="H166" s="103">
        <f>IFERROR((VLOOKUP($A166,'[30]Regulated Pivot'!$A:$L,H$6,FALSE)),0)</f>
        <v>0</v>
      </c>
      <c r="I166" s="103">
        <f>IFERROR((VLOOKUP($A166,'[30]Regulated Pivot'!$A:$L,I$6,FALSE)),0)</f>
        <v>0</v>
      </c>
      <c r="J166" s="103">
        <f>IFERROR((VLOOKUP($A166,'[30]Regulated Pivot'!$A:$L,J$6,FALSE)),0)</f>
        <v>5.12</v>
      </c>
      <c r="K166" s="104">
        <f>IFERROR((VLOOKUP($A166,'[30]Regulated Pivot'!$A:$L,K$6,FALSE)),0)</f>
        <v>0</v>
      </c>
      <c r="L166" s="104">
        <f>IFERROR((VLOOKUP($A166,'[30]Regulated Pivot'!$A:$L,L$6,FALSE)),0)</f>
        <v>0</v>
      </c>
      <c r="M166" s="104">
        <f>IFERROR((VLOOKUP($A166,'[30]Regulated Pivot'!$A:$L,M$6,FALSE)),0)</f>
        <v>0</v>
      </c>
      <c r="N166" s="104">
        <f>IFERROR((VLOOKUP($A166,'[30]Regulated Pivot'!$A:$L,N$6,FALSE)),0)</f>
        <v>0</v>
      </c>
      <c r="O166" s="104">
        <f>IFERROR((VLOOKUP($A166,'[30]Regulated Pivot'!$A:$M,O$6,FALSE)),0)</f>
        <v>0</v>
      </c>
      <c r="P166" s="104">
        <f>IFERROR((VLOOKUP($A166,'[30]Regulated Pivot'!$A:$N,P$6,FALSE)),0)</f>
        <v>0</v>
      </c>
      <c r="Q166" s="103">
        <f t="shared" si="38"/>
        <v>5.12</v>
      </c>
      <c r="S166" s="105">
        <f t="shared" si="45"/>
        <v>0</v>
      </c>
      <c r="T166" s="105">
        <f t="shared" si="45"/>
        <v>0</v>
      </c>
      <c r="U166" s="105">
        <f t="shared" si="45"/>
        <v>0</v>
      </c>
      <c r="V166" s="105">
        <f t="shared" ref="S166:AD187" si="46">IFERROR(H166/$C166,0)</f>
        <v>0</v>
      </c>
      <c r="W166" s="105">
        <f t="shared" si="46"/>
        <v>0</v>
      </c>
      <c r="X166" s="105">
        <f t="shared" si="46"/>
        <v>0.26680562793121415</v>
      </c>
      <c r="Y166" s="105">
        <f t="shared" si="46"/>
        <v>0</v>
      </c>
      <c r="Z166" s="105">
        <f t="shared" si="46"/>
        <v>0</v>
      </c>
      <c r="AA166" s="105">
        <f t="shared" si="46"/>
        <v>0</v>
      </c>
      <c r="AB166" s="105">
        <f t="shared" si="46"/>
        <v>0</v>
      </c>
      <c r="AC166" s="105">
        <f t="shared" si="46"/>
        <v>0</v>
      </c>
      <c r="AD166" s="105">
        <f t="shared" si="46"/>
        <v>0</v>
      </c>
      <c r="AE166" s="146">
        <f t="shared" si="40"/>
        <v>2.2233802327601179E-2</v>
      </c>
      <c r="AG166" s="156">
        <f t="shared" si="41"/>
        <v>19.241966761853313</v>
      </c>
      <c r="AH166" s="157">
        <f t="shared" si="42"/>
        <v>5.1966761853311283E-2</v>
      </c>
      <c r="AI166" s="156">
        <f t="shared" si="43"/>
        <v>1.3865024527824583E-2</v>
      </c>
      <c r="AJ166" s="157">
        <f t="shared" si="44"/>
        <v>5.1338650245278243</v>
      </c>
    </row>
    <row r="167" spans="1:36" ht="12.75">
      <c r="A167" s="102" t="s">
        <v>486</v>
      </c>
      <c r="B167" s="102" t="s">
        <v>487</v>
      </c>
      <c r="C167" s="81">
        <f>+VLOOKUP(A167,'[30]2019 UTC Reg svc pricing'!$O:$P,2,FALSE)</f>
        <v>22.4</v>
      </c>
      <c r="D167" s="81"/>
      <c r="E167" s="103">
        <f>IFERROR((VLOOKUP($A167,'[30]Regulated Pivot'!$A:$L,E$6,FALSE)),0)</f>
        <v>0</v>
      </c>
      <c r="F167" s="103">
        <f>IFERROR((VLOOKUP($A167,'[30]Regulated Pivot'!$A:$L,F$6,FALSE)),0)</f>
        <v>0</v>
      </c>
      <c r="G167" s="103">
        <f>IFERROR((VLOOKUP($A167,'[30]Regulated Pivot'!$A:$L,G$6,FALSE)),0)</f>
        <v>0</v>
      </c>
      <c r="H167" s="103">
        <f>IFERROR((VLOOKUP($A167,'[30]Regulated Pivot'!$A:$L,H$6,FALSE)),0)</f>
        <v>0</v>
      </c>
      <c r="I167" s="103">
        <f>IFERROR((VLOOKUP($A167,'[30]Regulated Pivot'!$A:$L,I$6,FALSE)),0)</f>
        <v>0</v>
      </c>
      <c r="J167" s="103">
        <f>IFERROR((VLOOKUP($A167,'[30]Regulated Pivot'!$A:$L,J$6,FALSE)),0)</f>
        <v>0</v>
      </c>
      <c r="K167" s="104">
        <f>IFERROR((VLOOKUP($A167,'[30]Regulated Pivot'!$A:$L,K$6,FALSE)),0)</f>
        <v>0</v>
      </c>
      <c r="L167" s="104">
        <f>IFERROR((VLOOKUP($A167,'[30]Regulated Pivot'!$A:$L,L$6,FALSE)),0)</f>
        <v>0</v>
      </c>
      <c r="M167" s="104">
        <f>IFERROR((VLOOKUP($A167,'[30]Regulated Pivot'!$A:$L,M$6,FALSE)),0)</f>
        <v>0</v>
      </c>
      <c r="N167" s="104">
        <f>IFERROR((VLOOKUP($A167,'[30]Regulated Pivot'!$A:$L,N$6,FALSE)),0)</f>
        <v>0</v>
      </c>
      <c r="O167" s="104">
        <f>IFERROR((VLOOKUP($A167,'[30]Regulated Pivot'!$A:$M,O$6,FALSE)),0)</f>
        <v>0</v>
      </c>
      <c r="P167" s="104">
        <f>IFERROR((VLOOKUP($A167,'[30]Regulated Pivot'!$A:$N,P$6,FALSE)),0)</f>
        <v>0</v>
      </c>
      <c r="Q167" s="103">
        <f t="shared" si="38"/>
        <v>0</v>
      </c>
      <c r="S167" s="105">
        <f t="shared" si="46"/>
        <v>0</v>
      </c>
      <c r="T167" s="105">
        <f t="shared" si="46"/>
        <v>0</v>
      </c>
      <c r="U167" s="105">
        <f t="shared" si="46"/>
        <v>0</v>
      </c>
      <c r="V167" s="105">
        <f t="shared" si="46"/>
        <v>0</v>
      </c>
      <c r="W167" s="105">
        <f t="shared" si="46"/>
        <v>0</v>
      </c>
      <c r="X167" s="105">
        <f t="shared" si="46"/>
        <v>0</v>
      </c>
      <c r="Y167" s="105">
        <f t="shared" si="46"/>
        <v>0</v>
      </c>
      <c r="Z167" s="105">
        <f t="shared" si="46"/>
        <v>0</v>
      </c>
      <c r="AA167" s="105">
        <f t="shared" si="46"/>
        <v>0</v>
      </c>
      <c r="AB167" s="105">
        <f t="shared" si="46"/>
        <v>0</v>
      </c>
      <c r="AC167" s="105">
        <f t="shared" si="46"/>
        <v>0</v>
      </c>
      <c r="AD167" s="105">
        <f t="shared" si="46"/>
        <v>0</v>
      </c>
      <c r="AE167" s="146">
        <f t="shared" si="40"/>
        <v>0</v>
      </c>
      <c r="AG167" s="156">
        <f t="shared" si="41"/>
        <v>22.460659482309232</v>
      </c>
      <c r="AH167" s="157">
        <f t="shared" si="42"/>
        <v>6.0659482309233681E-2</v>
      </c>
      <c r="AI167" s="156">
        <f t="shared" si="43"/>
        <v>0</v>
      </c>
      <c r="AJ167" s="157">
        <f t="shared" si="44"/>
        <v>0</v>
      </c>
    </row>
    <row r="168" spans="1:36" ht="12.75">
      <c r="A168" s="102" t="s">
        <v>488</v>
      </c>
      <c r="B168" s="102" t="s">
        <v>272</v>
      </c>
      <c r="C168" s="81">
        <f>+VLOOKUP(A168,'[30]2019 UTC Reg svc pricing'!$O:$P,2,FALSE)</f>
        <v>1.6299999999999997</v>
      </c>
      <c r="D168" s="81"/>
      <c r="E168" s="103">
        <f>IFERROR((VLOOKUP($A168,'[30]Regulated Pivot'!$A:$L,E$6,FALSE)),0)</f>
        <v>0</v>
      </c>
      <c r="F168" s="103">
        <f>IFERROR((VLOOKUP($A168,'[30]Regulated Pivot'!$A:$L,F$6,FALSE)),0)</f>
        <v>24.45</v>
      </c>
      <c r="G168" s="103">
        <f>IFERROR((VLOOKUP($A168,'[30]Regulated Pivot'!$A:$L,G$6,FALSE)),0)</f>
        <v>0</v>
      </c>
      <c r="H168" s="103">
        <f>IFERROR((VLOOKUP($A168,'[30]Regulated Pivot'!$A:$L,H$6,FALSE)),0)</f>
        <v>0</v>
      </c>
      <c r="I168" s="103">
        <f>IFERROR((VLOOKUP($A168,'[30]Regulated Pivot'!$A:$L,I$6,FALSE)),0)</f>
        <v>24.45</v>
      </c>
      <c r="J168" s="103">
        <f>IFERROR((VLOOKUP($A168,'[30]Regulated Pivot'!$A:$L,J$6,FALSE)),0)</f>
        <v>48.9</v>
      </c>
      <c r="K168" s="104">
        <f>IFERROR((VLOOKUP($A168,'[30]Regulated Pivot'!$A:$L,K$6,FALSE)),0)</f>
        <v>0</v>
      </c>
      <c r="L168" s="104">
        <f>IFERROR((VLOOKUP($A168,'[30]Regulated Pivot'!$A:$L,L$6,FALSE)),0)</f>
        <v>0</v>
      </c>
      <c r="M168" s="104">
        <f>IFERROR((VLOOKUP($A168,'[30]Regulated Pivot'!$A:$L,M$6,FALSE)),0)</f>
        <v>0</v>
      </c>
      <c r="N168" s="104">
        <f>IFERROR((VLOOKUP($A168,'[30]Regulated Pivot'!$A:$L,N$6,FALSE)),0)</f>
        <v>0</v>
      </c>
      <c r="O168" s="104">
        <f>IFERROR((VLOOKUP($A168,'[30]Regulated Pivot'!$A:$M,O$6,FALSE)),0)</f>
        <v>0</v>
      </c>
      <c r="P168" s="104">
        <f>IFERROR((VLOOKUP($A168,'[30]Regulated Pivot'!$A:$N,P$6,FALSE)),0)</f>
        <v>0</v>
      </c>
      <c r="Q168" s="103">
        <f t="shared" si="38"/>
        <v>97.8</v>
      </c>
      <c r="S168" s="105">
        <f t="shared" si="46"/>
        <v>0</v>
      </c>
      <c r="T168" s="105">
        <f t="shared" si="46"/>
        <v>15.000000000000002</v>
      </c>
      <c r="U168" s="105">
        <f t="shared" si="46"/>
        <v>0</v>
      </c>
      <c r="V168" s="105">
        <f t="shared" si="46"/>
        <v>0</v>
      </c>
      <c r="W168" s="105">
        <f t="shared" si="46"/>
        <v>15.000000000000002</v>
      </c>
      <c r="X168" s="105">
        <f t="shared" si="46"/>
        <v>30.000000000000004</v>
      </c>
      <c r="Y168" s="105">
        <f t="shared" si="46"/>
        <v>0</v>
      </c>
      <c r="Z168" s="105">
        <f t="shared" si="46"/>
        <v>0</v>
      </c>
      <c r="AA168" s="105">
        <f t="shared" si="46"/>
        <v>0</v>
      </c>
      <c r="AB168" s="105">
        <f t="shared" si="46"/>
        <v>0</v>
      </c>
      <c r="AC168" s="105">
        <f t="shared" si="46"/>
        <v>0</v>
      </c>
      <c r="AD168" s="105">
        <f t="shared" si="46"/>
        <v>0</v>
      </c>
      <c r="AE168" s="146">
        <f t="shared" si="40"/>
        <v>5.0000000000000009</v>
      </c>
      <c r="AG168" s="156">
        <f t="shared" si="41"/>
        <v>1.6344140605430375</v>
      </c>
      <c r="AH168" s="157">
        <f t="shared" si="42"/>
        <v>4.4140605430378343E-3</v>
      </c>
      <c r="AI168" s="156">
        <f t="shared" si="43"/>
        <v>0.26484363258227012</v>
      </c>
      <c r="AJ168" s="157">
        <f t="shared" si="44"/>
        <v>98.064843632582267</v>
      </c>
    </row>
    <row r="169" spans="1:36" ht="12.75">
      <c r="A169" s="102" t="s">
        <v>489</v>
      </c>
      <c r="B169" s="102" t="s">
        <v>274</v>
      </c>
      <c r="C169" s="81">
        <f>+VLOOKUP(A169,'[30]2019 UTC Reg svc pricing'!$O:$P,2,FALSE)</f>
        <v>2.41</v>
      </c>
      <c r="D169" s="81"/>
      <c r="E169" s="103">
        <f>IFERROR((VLOOKUP($A169,'[30]Regulated Pivot'!$A:$L,E$6,FALSE)),0)</f>
        <v>0</v>
      </c>
      <c r="F169" s="103">
        <f>IFERROR((VLOOKUP($A169,'[30]Regulated Pivot'!$A:$L,F$6,FALSE)),0)</f>
        <v>0</v>
      </c>
      <c r="G169" s="103">
        <f>IFERROR((VLOOKUP($A169,'[30]Regulated Pivot'!$A:$L,G$6,FALSE)),0)</f>
        <v>0</v>
      </c>
      <c r="H169" s="103">
        <f>IFERROR((VLOOKUP($A169,'[30]Regulated Pivot'!$A:$L,H$6,FALSE)),0)</f>
        <v>0</v>
      </c>
      <c r="I169" s="103">
        <f>IFERROR((VLOOKUP($A169,'[30]Regulated Pivot'!$A:$L,I$6,FALSE)),0)</f>
        <v>0</v>
      </c>
      <c r="J169" s="103">
        <f>IFERROR((VLOOKUP($A169,'[30]Regulated Pivot'!$A:$L,J$6,FALSE)),0)</f>
        <v>0</v>
      </c>
      <c r="K169" s="104">
        <f>IFERROR((VLOOKUP($A169,'[30]Regulated Pivot'!$A:$L,K$6,FALSE)),0)</f>
        <v>0</v>
      </c>
      <c r="L169" s="104">
        <f>IFERROR((VLOOKUP($A169,'[30]Regulated Pivot'!$A:$L,L$6,FALSE)),0)</f>
        <v>36.15</v>
      </c>
      <c r="M169" s="104">
        <f>IFERROR((VLOOKUP($A169,'[30]Regulated Pivot'!$A:$L,M$6,FALSE)),0)</f>
        <v>0</v>
      </c>
      <c r="N169" s="104">
        <f>IFERROR((VLOOKUP($A169,'[30]Regulated Pivot'!$A:$L,N$6,FALSE)),0)</f>
        <v>0</v>
      </c>
      <c r="O169" s="104">
        <f>IFERROR((VLOOKUP($A169,'[30]Regulated Pivot'!$A:$M,O$6,FALSE)),0)</f>
        <v>0</v>
      </c>
      <c r="P169" s="104">
        <f>IFERROR((VLOOKUP($A169,'[30]Regulated Pivot'!$A:$N,P$6,FALSE)),0)</f>
        <v>0</v>
      </c>
      <c r="Q169" s="103">
        <f t="shared" si="38"/>
        <v>36.15</v>
      </c>
      <c r="S169" s="105">
        <f t="shared" si="46"/>
        <v>0</v>
      </c>
      <c r="T169" s="105">
        <f t="shared" si="46"/>
        <v>0</v>
      </c>
      <c r="U169" s="105">
        <f t="shared" si="46"/>
        <v>0</v>
      </c>
      <c r="V169" s="105">
        <f t="shared" si="46"/>
        <v>0</v>
      </c>
      <c r="W169" s="105">
        <f t="shared" si="46"/>
        <v>0</v>
      </c>
      <c r="X169" s="105">
        <f t="shared" si="46"/>
        <v>0</v>
      </c>
      <c r="Y169" s="105">
        <f t="shared" si="46"/>
        <v>0</v>
      </c>
      <c r="Z169" s="105">
        <f t="shared" si="46"/>
        <v>14.999999999999998</v>
      </c>
      <c r="AA169" s="105">
        <f t="shared" si="46"/>
        <v>0</v>
      </c>
      <c r="AB169" s="105">
        <f t="shared" si="46"/>
        <v>0</v>
      </c>
      <c r="AC169" s="105">
        <f t="shared" si="46"/>
        <v>0</v>
      </c>
      <c r="AD169" s="105">
        <f t="shared" si="46"/>
        <v>0</v>
      </c>
      <c r="AE169" s="146">
        <f t="shared" si="40"/>
        <v>1.2499999999999998</v>
      </c>
      <c r="AG169" s="156">
        <f t="shared" si="41"/>
        <v>2.4165263103734489</v>
      </c>
      <c r="AH169" s="157">
        <f t="shared" si="42"/>
        <v>6.5263103734487515E-3</v>
      </c>
      <c r="AI169" s="156">
        <f t="shared" si="43"/>
        <v>9.7894655601731245E-2</v>
      </c>
      <c r="AJ169" s="157">
        <f t="shared" si="44"/>
        <v>36.247894655601726</v>
      </c>
    </row>
    <row r="170" spans="1:36" ht="12.75">
      <c r="A170" s="102" t="s">
        <v>490</v>
      </c>
      <c r="B170" s="102" t="s">
        <v>491</v>
      </c>
      <c r="C170" s="81">
        <f>+VLOOKUP(A170,'[30]2019 UTC Reg svc pricing'!$O:$P,2,FALSE)</f>
        <v>32.020000000000003</v>
      </c>
      <c r="D170" s="81"/>
      <c r="E170" s="103">
        <f>IFERROR((VLOOKUP($A170,'[30]Regulated Pivot'!$A:$L,E$6,FALSE)),0)</f>
        <v>1216.76</v>
      </c>
      <c r="F170" s="103">
        <f>IFERROR((VLOOKUP($A170,'[30]Regulated Pivot'!$A:$L,F$6,FALSE)),0)</f>
        <v>448.28000000000003</v>
      </c>
      <c r="G170" s="103">
        <f>IFERROR((VLOOKUP($A170,'[30]Regulated Pivot'!$A:$L,G$6,FALSE)),0)</f>
        <v>587.07000000000005</v>
      </c>
      <c r="H170" s="103">
        <f>IFERROR((VLOOKUP($A170,'[30]Regulated Pivot'!$A:$L,H$6,FALSE)),0)</f>
        <v>394.87</v>
      </c>
      <c r="I170" s="103">
        <f>IFERROR((VLOOKUP($A170,'[30]Regulated Pivot'!$A:$L,I$6,FALSE)),0)</f>
        <v>875.25</v>
      </c>
      <c r="J170" s="103">
        <f>IFERROR((VLOOKUP($A170,'[30]Regulated Pivot'!$A:$L,J$6,FALSE)),0)</f>
        <v>603.4</v>
      </c>
      <c r="K170" s="104">
        <f>IFERROR((VLOOKUP($A170,'[30]Regulated Pivot'!$A:$L,K$6,FALSE)),0)</f>
        <v>495.99</v>
      </c>
      <c r="L170" s="104">
        <f>IFERROR((VLOOKUP($A170,'[30]Regulated Pivot'!$A:$L,L$6,FALSE)),0)</f>
        <v>512.32000000000005</v>
      </c>
      <c r="M170" s="104">
        <f>IFERROR((VLOOKUP($A170,'[30]Regulated Pivot'!$A:$L,M$6,FALSE)),0)</f>
        <v>512.31999999999994</v>
      </c>
      <c r="N170" s="104">
        <f>IFERROR((VLOOKUP($A170,'[30]Regulated Pivot'!$A:$L,N$6,FALSE)),0)</f>
        <v>426.96999999999997</v>
      </c>
      <c r="O170" s="104">
        <f>IFERROR((VLOOKUP($A170,'[30]Regulated Pivot'!$A:$M,O$6,FALSE)),0)</f>
        <v>672.42000000000007</v>
      </c>
      <c r="P170" s="104">
        <f>IFERROR((VLOOKUP($A170,'[30]Regulated Pivot'!$A:$N,P$6,FALSE)),0)</f>
        <v>512.31999999999994</v>
      </c>
      <c r="Q170" s="103">
        <f t="shared" si="38"/>
        <v>7257.9699999999993</v>
      </c>
      <c r="S170" s="105">
        <f t="shared" si="46"/>
        <v>37.999999999999993</v>
      </c>
      <c r="T170" s="105">
        <f t="shared" si="46"/>
        <v>14</v>
      </c>
      <c r="U170" s="105">
        <f t="shared" si="46"/>
        <v>18.334478450968145</v>
      </c>
      <c r="V170" s="105">
        <f t="shared" si="46"/>
        <v>12.331980012492192</v>
      </c>
      <c r="W170" s="105">
        <f t="shared" si="46"/>
        <v>27.334478450968142</v>
      </c>
      <c r="X170" s="105">
        <f t="shared" si="46"/>
        <v>18.844472204871952</v>
      </c>
      <c r="Y170" s="105">
        <f t="shared" si="46"/>
        <v>15.490006246096188</v>
      </c>
      <c r="Z170" s="105">
        <f t="shared" si="46"/>
        <v>16</v>
      </c>
      <c r="AA170" s="105">
        <f t="shared" si="46"/>
        <v>15.999999999999996</v>
      </c>
      <c r="AB170" s="105">
        <f t="shared" si="46"/>
        <v>13.334478450968144</v>
      </c>
      <c r="AC170" s="105">
        <f t="shared" si="46"/>
        <v>21</v>
      </c>
      <c r="AD170" s="105">
        <f t="shared" si="46"/>
        <v>15.999999999999996</v>
      </c>
      <c r="AE170" s="146">
        <f t="shared" si="40"/>
        <v>18.889157818030395</v>
      </c>
      <c r="AG170" s="156">
        <f t="shared" si="41"/>
        <v>32.106710563550969</v>
      </c>
      <c r="AH170" s="157">
        <f t="shared" si="42"/>
        <v>8.6710563550965958E-2</v>
      </c>
      <c r="AI170" s="156">
        <f t="shared" si="43"/>
        <v>19.6546742328546</v>
      </c>
      <c r="AJ170" s="157">
        <f t="shared" si="44"/>
        <v>7277.624674232854</v>
      </c>
    </row>
    <row r="171" spans="1:36" ht="12.75">
      <c r="A171" s="102" t="s">
        <v>492</v>
      </c>
      <c r="B171" s="102" t="s">
        <v>278</v>
      </c>
      <c r="C171" s="81">
        <f>+VLOOKUP(A171,'[30]2019 UTC Reg svc pricing'!$O:$P,2,FALSE)</f>
        <v>10.71</v>
      </c>
      <c r="D171" s="81"/>
      <c r="E171" s="103">
        <f>IFERROR((VLOOKUP($A171,'[30]Regulated Pivot'!$A:$L,E$6,FALSE)),0)</f>
        <v>0</v>
      </c>
      <c r="F171" s="103">
        <f>IFERROR((VLOOKUP($A171,'[30]Regulated Pivot'!$A:$L,F$6,FALSE)),0)</f>
        <v>0</v>
      </c>
      <c r="G171" s="103">
        <f>IFERROR((VLOOKUP($A171,'[30]Regulated Pivot'!$A:$L,G$6,FALSE)),0)</f>
        <v>21.42</v>
      </c>
      <c r="H171" s="103">
        <f>IFERROR((VLOOKUP($A171,'[30]Regulated Pivot'!$A:$L,H$6,FALSE)),0)</f>
        <v>0</v>
      </c>
      <c r="I171" s="103">
        <f>IFERROR((VLOOKUP($A171,'[30]Regulated Pivot'!$A:$L,I$6,FALSE)),0)</f>
        <v>0</v>
      </c>
      <c r="J171" s="103">
        <f>IFERROR((VLOOKUP($A171,'[30]Regulated Pivot'!$A:$L,J$6,FALSE)),0)</f>
        <v>21.42</v>
      </c>
      <c r="K171" s="104">
        <f>IFERROR((VLOOKUP($A171,'[30]Regulated Pivot'!$A:$L,K$6,FALSE)),0)</f>
        <v>0</v>
      </c>
      <c r="L171" s="104">
        <f>IFERROR((VLOOKUP($A171,'[30]Regulated Pivot'!$A:$L,L$6,FALSE)),0)</f>
        <v>0</v>
      </c>
      <c r="M171" s="104">
        <f>IFERROR((VLOOKUP($A171,'[30]Regulated Pivot'!$A:$L,M$6,FALSE)),0)</f>
        <v>10.71</v>
      </c>
      <c r="N171" s="104">
        <f>IFERROR((VLOOKUP($A171,'[30]Regulated Pivot'!$A:$L,N$6,FALSE)),0)</f>
        <v>0</v>
      </c>
      <c r="O171" s="104">
        <f>IFERROR((VLOOKUP($A171,'[30]Regulated Pivot'!$A:$M,O$6,FALSE)),0)</f>
        <v>21.42</v>
      </c>
      <c r="P171" s="104">
        <f>IFERROR((VLOOKUP($A171,'[30]Regulated Pivot'!$A:$N,P$6,FALSE)),0)</f>
        <v>21.42</v>
      </c>
      <c r="Q171" s="103">
        <f t="shared" si="38"/>
        <v>96.39</v>
      </c>
      <c r="S171" s="105">
        <f t="shared" si="46"/>
        <v>0</v>
      </c>
      <c r="T171" s="105">
        <f t="shared" si="46"/>
        <v>0</v>
      </c>
      <c r="U171" s="105">
        <f t="shared" si="46"/>
        <v>2</v>
      </c>
      <c r="V171" s="105">
        <f t="shared" si="46"/>
        <v>0</v>
      </c>
      <c r="W171" s="105">
        <f t="shared" si="46"/>
        <v>0</v>
      </c>
      <c r="X171" s="105">
        <f t="shared" si="46"/>
        <v>2</v>
      </c>
      <c r="Y171" s="105">
        <f t="shared" si="46"/>
        <v>0</v>
      </c>
      <c r="Z171" s="105">
        <f t="shared" si="46"/>
        <v>0</v>
      </c>
      <c r="AA171" s="105">
        <f t="shared" si="46"/>
        <v>1</v>
      </c>
      <c r="AB171" s="105">
        <f t="shared" si="46"/>
        <v>0</v>
      </c>
      <c r="AC171" s="105">
        <f t="shared" si="46"/>
        <v>2</v>
      </c>
      <c r="AD171" s="105">
        <f t="shared" si="46"/>
        <v>2</v>
      </c>
      <c r="AE171" s="146">
        <f t="shared" si="40"/>
        <v>0.75</v>
      </c>
      <c r="AG171" s="156">
        <f t="shared" si="41"/>
        <v>10.739002814979102</v>
      </c>
      <c r="AH171" s="157">
        <f t="shared" si="42"/>
        <v>2.9002814979101288E-2</v>
      </c>
      <c r="AI171" s="156">
        <f t="shared" si="43"/>
        <v>0.26102533481191159</v>
      </c>
      <c r="AJ171" s="157">
        <f t="shared" si="44"/>
        <v>96.651025334811919</v>
      </c>
    </row>
    <row r="172" spans="1:36" ht="12.75">
      <c r="A172" s="102" t="s">
        <v>493</v>
      </c>
      <c r="B172" s="102" t="s">
        <v>494</v>
      </c>
      <c r="C172" s="81">
        <f>+VLOOKUP(A172,'[30]2019 UTC Reg svc pricing'!$O:$P,2,FALSE)</f>
        <v>6.45</v>
      </c>
      <c r="D172" s="81"/>
      <c r="E172" s="103">
        <f>IFERROR((VLOOKUP($A172,'[30]Regulated Pivot'!$A:$L,E$6,FALSE)),0)</f>
        <v>4624.130000000001</v>
      </c>
      <c r="F172" s="103">
        <f>IFERROR((VLOOKUP($A172,'[30]Regulated Pivot'!$A:$L,F$6,FALSE)),0)</f>
        <v>4656.3900000000003</v>
      </c>
      <c r="G172" s="103">
        <f>IFERROR((VLOOKUP($A172,'[30]Regulated Pivot'!$A:$L,G$6,FALSE)),0)</f>
        <v>4695.12</v>
      </c>
      <c r="H172" s="103">
        <f>IFERROR((VLOOKUP($A172,'[30]Regulated Pivot'!$A:$L,H$6,FALSE)),0)</f>
        <v>4750.08</v>
      </c>
      <c r="I172" s="103">
        <f>IFERROR((VLOOKUP($A172,'[30]Regulated Pivot'!$A:$L,I$6,FALSE)),0)</f>
        <v>4730.4699999999993</v>
      </c>
      <c r="J172" s="103">
        <f>IFERROR((VLOOKUP($A172,'[30]Regulated Pivot'!$A:$L,J$6,FALSE)),0)</f>
        <v>4749.6900000000005</v>
      </c>
      <c r="K172" s="104">
        <f>IFERROR((VLOOKUP($A172,'[30]Regulated Pivot'!$A:$L,K$6,FALSE)),0)</f>
        <v>4556.18</v>
      </c>
      <c r="L172" s="104">
        <f>IFERROR((VLOOKUP($A172,'[30]Regulated Pivot'!$A:$L,L$6,FALSE)),0)</f>
        <v>4649.87</v>
      </c>
      <c r="M172" s="104">
        <f>IFERROR((VLOOKUP($A172,'[30]Regulated Pivot'!$A:$L,M$6,FALSE)),0)</f>
        <v>4621.05</v>
      </c>
      <c r="N172" s="104">
        <f>IFERROR((VLOOKUP($A172,'[30]Regulated Pivot'!$A:$L,N$6,FALSE)),0)</f>
        <v>4689.0500000000011</v>
      </c>
      <c r="O172" s="104">
        <f>IFERROR((VLOOKUP($A172,'[30]Regulated Pivot'!$A:$M,O$6,FALSE)),0)</f>
        <v>4590.55</v>
      </c>
      <c r="P172" s="104">
        <f>IFERROR((VLOOKUP($A172,'[30]Regulated Pivot'!$A:$N,P$6,FALSE)),0)</f>
        <v>4744.1400000000003</v>
      </c>
      <c r="Q172" s="103">
        <f t="shared" si="38"/>
        <v>56056.720000000016</v>
      </c>
      <c r="S172" s="105">
        <f t="shared" si="46"/>
        <v>716.91937984496133</v>
      </c>
      <c r="T172" s="105">
        <f t="shared" si="46"/>
        <v>721.92093023255813</v>
      </c>
      <c r="U172" s="105">
        <f t="shared" si="46"/>
        <v>727.92558139534879</v>
      </c>
      <c r="V172" s="105">
        <f t="shared" si="46"/>
        <v>736.44651162790694</v>
      </c>
      <c r="W172" s="105">
        <f t="shared" si="46"/>
        <v>733.40620155038744</v>
      </c>
      <c r="X172" s="105">
        <f t="shared" si="46"/>
        <v>736.38604651162791</v>
      </c>
      <c r="Y172" s="105">
        <f t="shared" si="46"/>
        <v>706.38449612403099</v>
      </c>
      <c r="Z172" s="105">
        <f t="shared" si="46"/>
        <v>720.9100775193798</v>
      </c>
      <c r="AA172" s="105">
        <f t="shared" si="46"/>
        <v>716.44186046511629</v>
      </c>
      <c r="AB172" s="105">
        <f t="shared" si="46"/>
        <v>726.98449612403112</v>
      </c>
      <c r="AC172" s="105">
        <f t="shared" si="46"/>
        <v>711.71317829457371</v>
      </c>
      <c r="AD172" s="105">
        <f t="shared" si="46"/>
        <v>735.52558139534892</v>
      </c>
      <c r="AE172" s="146">
        <f t="shared" si="40"/>
        <v>724.24702842377258</v>
      </c>
      <c r="AG172" s="156">
        <f t="shared" si="41"/>
        <v>6.4674666812899355</v>
      </c>
      <c r="AH172" s="157">
        <f t="shared" si="42"/>
        <v>1.7466681289935337E-2</v>
      </c>
      <c r="AI172" s="156">
        <f t="shared" si="43"/>
        <v>151.8023042479293</v>
      </c>
      <c r="AJ172" s="157">
        <f t="shared" si="44"/>
        <v>56208.522304247948</v>
      </c>
    </row>
    <row r="173" spans="1:36" ht="12.75">
      <c r="A173" s="102" t="s">
        <v>495</v>
      </c>
      <c r="B173" s="102" t="s">
        <v>494</v>
      </c>
      <c r="C173" s="81">
        <f>+VLOOKUP(A173,'[30]2019 UTC Reg svc pricing'!$O:$P,2,FALSE)</f>
        <v>6.45</v>
      </c>
      <c r="D173" s="81"/>
      <c r="E173" s="103">
        <f>IFERROR((VLOOKUP($A173,'[30]Regulated Pivot'!$A:$L,E$6,FALSE)),0)</f>
        <v>0</v>
      </c>
      <c r="F173" s="103">
        <f>IFERROR((VLOOKUP($A173,'[30]Regulated Pivot'!$A:$L,F$6,FALSE)),0)</f>
        <v>0</v>
      </c>
      <c r="G173" s="103">
        <f>IFERROR((VLOOKUP($A173,'[30]Regulated Pivot'!$A:$L,G$6,FALSE)),0)</f>
        <v>0</v>
      </c>
      <c r="H173" s="103">
        <f>IFERROR((VLOOKUP($A173,'[30]Regulated Pivot'!$A:$L,H$6,FALSE)),0)</f>
        <v>0</v>
      </c>
      <c r="I173" s="103">
        <f>IFERROR((VLOOKUP($A173,'[30]Regulated Pivot'!$A:$L,I$6,FALSE)),0)</f>
        <v>0</v>
      </c>
      <c r="J173" s="103">
        <f>IFERROR((VLOOKUP($A173,'[30]Regulated Pivot'!$A:$L,J$6,FALSE)),0)</f>
        <v>0</v>
      </c>
      <c r="K173" s="104">
        <f>IFERROR((VLOOKUP($A173,'[30]Regulated Pivot'!$A:$L,K$6,FALSE)),0)</f>
        <v>0</v>
      </c>
      <c r="L173" s="104">
        <f>IFERROR((VLOOKUP($A173,'[30]Regulated Pivot'!$A:$L,L$6,FALSE)),0)</f>
        <v>0</v>
      </c>
      <c r="M173" s="104">
        <f>IFERROR((VLOOKUP($A173,'[30]Regulated Pivot'!$A:$L,M$6,FALSE)),0)</f>
        <v>0</v>
      </c>
      <c r="N173" s="104">
        <f>IFERROR((VLOOKUP($A173,'[30]Regulated Pivot'!$A:$L,N$6,FALSE)),0)</f>
        <v>0</v>
      </c>
      <c r="O173" s="104">
        <f>IFERROR((VLOOKUP($A173,'[30]Regulated Pivot'!$A:$M,O$6,FALSE)),0)</f>
        <v>6.45</v>
      </c>
      <c r="P173" s="104">
        <f>IFERROR((VLOOKUP($A173,'[30]Regulated Pivot'!$A:$N,P$6,FALSE)),0)</f>
        <v>0</v>
      </c>
      <c r="Q173" s="103">
        <f t="shared" si="38"/>
        <v>6.45</v>
      </c>
      <c r="S173" s="105">
        <f t="shared" si="46"/>
        <v>0</v>
      </c>
      <c r="T173" s="105">
        <f t="shared" si="46"/>
        <v>0</v>
      </c>
      <c r="U173" s="105">
        <f t="shared" si="46"/>
        <v>0</v>
      </c>
      <c r="V173" s="105">
        <f t="shared" si="46"/>
        <v>0</v>
      </c>
      <c r="W173" s="105">
        <f t="shared" si="46"/>
        <v>0</v>
      </c>
      <c r="X173" s="105">
        <f t="shared" si="46"/>
        <v>0</v>
      </c>
      <c r="Y173" s="105">
        <f t="shared" si="46"/>
        <v>0</v>
      </c>
      <c r="Z173" s="105">
        <f t="shared" si="46"/>
        <v>0</v>
      </c>
      <c r="AA173" s="105">
        <f t="shared" si="46"/>
        <v>0</v>
      </c>
      <c r="AB173" s="105">
        <f t="shared" si="46"/>
        <v>0</v>
      </c>
      <c r="AC173" s="105">
        <f t="shared" si="46"/>
        <v>1</v>
      </c>
      <c r="AD173" s="105">
        <f t="shared" si="46"/>
        <v>0</v>
      </c>
      <c r="AE173" s="146">
        <f t="shared" si="40"/>
        <v>8.3333333333333329E-2</v>
      </c>
      <c r="AG173" s="156">
        <f t="shared" si="41"/>
        <v>6.4674666812899355</v>
      </c>
      <c r="AH173" s="157">
        <f t="shared" si="42"/>
        <v>1.7466681289935337E-2</v>
      </c>
      <c r="AI173" s="156">
        <f t="shared" si="43"/>
        <v>1.7466681289935337E-2</v>
      </c>
      <c r="AJ173" s="157">
        <f t="shared" si="44"/>
        <v>6.4674666812899355</v>
      </c>
    </row>
    <row r="174" spans="1:36" ht="12.75">
      <c r="A174" s="102" t="s">
        <v>496</v>
      </c>
      <c r="B174" s="102" t="s">
        <v>497</v>
      </c>
      <c r="C174" s="81">
        <f>+VLOOKUP(A174,'[30]2019 UTC Reg svc pricing'!$O:$P,2,FALSE)</f>
        <v>3.2299999999999995</v>
      </c>
      <c r="D174" s="81"/>
      <c r="E174" s="103">
        <f>IFERROR((VLOOKUP($A174,'[30]Regulated Pivot'!$A:$L,E$6,FALSE)),0)</f>
        <v>298.79000000000002</v>
      </c>
      <c r="F174" s="103">
        <f>IFERROR((VLOOKUP($A174,'[30]Regulated Pivot'!$A:$L,F$6,FALSE)),0)</f>
        <v>303.62</v>
      </c>
      <c r="G174" s="103">
        <f>IFERROR((VLOOKUP($A174,'[30]Regulated Pivot'!$A:$L,G$6,FALSE)),0)</f>
        <v>298.78999999999996</v>
      </c>
      <c r="H174" s="103">
        <f>IFERROR((VLOOKUP($A174,'[30]Regulated Pivot'!$A:$L,H$6,FALSE)),0)</f>
        <v>294.75</v>
      </c>
      <c r="I174" s="103">
        <f>IFERROR((VLOOKUP($A174,'[30]Regulated Pivot'!$A:$L,I$6,FALSE)),0)</f>
        <v>290.71000000000004</v>
      </c>
      <c r="J174" s="103">
        <f>IFERROR((VLOOKUP($A174,'[30]Regulated Pivot'!$A:$L,J$6,FALSE)),0)</f>
        <v>279.39999999999998</v>
      </c>
      <c r="K174" s="104">
        <f>IFERROR((VLOOKUP($A174,'[30]Regulated Pivot'!$A:$L,K$6,FALSE)),0)</f>
        <v>278.59999999999997</v>
      </c>
      <c r="L174" s="104">
        <f>IFERROR((VLOOKUP($A174,'[30]Regulated Pivot'!$A:$L,L$6,FALSE)),0)</f>
        <v>284.23999999999995</v>
      </c>
      <c r="M174" s="104">
        <f>IFERROR((VLOOKUP($A174,'[30]Regulated Pivot'!$A:$L,M$6,FALSE)),0)</f>
        <v>285.86</v>
      </c>
      <c r="N174" s="104">
        <f>IFERROR((VLOOKUP($A174,'[30]Regulated Pivot'!$A:$L,N$6,FALSE)),0)</f>
        <v>284.25</v>
      </c>
      <c r="O174" s="104">
        <f>IFERROR((VLOOKUP($A174,'[30]Regulated Pivot'!$A:$M,O$6,FALSE)),0)</f>
        <v>281.01</v>
      </c>
      <c r="P174" s="104">
        <f>IFERROR((VLOOKUP($A174,'[30]Regulated Pivot'!$A:$N,P$6,FALSE)),0)</f>
        <v>281.02</v>
      </c>
      <c r="Q174" s="103">
        <f t="shared" si="38"/>
        <v>3461.0399999999995</v>
      </c>
      <c r="S174" s="105">
        <f t="shared" si="46"/>
        <v>92.50464396284832</v>
      </c>
      <c r="T174" s="105">
        <f t="shared" si="46"/>
        <v>94.000000000000014</v>
      </c>
      <c r="U174" s="105">
        <f t="shared" si="46"/>
        <v>92.504643962848306</v>
      </c>
      <c r="V174" s="105">
        <f t="shared" si="46"/>
        <v>91.253869969040267</v>
      </c>
      <c r="W174" s="105">
        <f t="shared" si="46"/>
        <v>90.003095975232227</v>
      </c>
      <c r="X174" s="105">
        <f t="shared" si="46"/>
        <v>86.501547987616107</v>
      </c>
      <c r="Y174" s="105">
        <f t="shared" si="46"/>
        <v>86.253869969040252</v>
      </c>
      <c r="Z174" s="105">
        <f t="shared" si="46"/>
        <v>88</v>
      </c>
      <c r="AA174" s="105">
        <f t="shared" si="46"/>
        <v>88.501547987616121</v>
      </c>
      <c r="AB174" s="105">
        <f t="shared" si="46"/>
        <v>88.003095975232213</v>
      </c>
      <c r="AC174" s="105">
        <f t="shared" si="46"/>
        <v>87.000000000000014</v>
      </c>
      <c r="AD174" s="105">
        <f t="shared" si="46"/>
        <v>87.003095975232199</v>
      </c>
      <c r="AE174" s="146">
        <f t="shared" si="40"/>
        <v>89.29411764705884</v>
      </c>
      <c r="AG174" s="156">
        <f t="shared" si="41"/>
        <v>3.2387468807079824</v>
      </c>
      <c r="AH174" s="157">
        <f t="shared" si="42"/>
        <v>8.746880707982907E-3</v>
      </c>
      <c r="AI174" s="156">
        <f t="shared" si="43"/>
        <v>9.3725399398009799</v>
      </c>
      <c r="AJ174" s="157">
        <f t="shared" si="44"/>
        <v>3470.4125399398004</v>
      </c>
    </row>
    <row r="175" spans="1:36" ht="12.75">
      <c r="A175" s="102" t="s">
        <v>498</v>
      </c>
      <c r="B175" s="102" t="s">
        <v>499</v>
      </c>
      <c r="C175" s="81">
        <f>+VLOOKUP(A175,'[30]2019 UTC Reg svc pricing'!$O:$P,2,FALSE)</f>
        <v>62.61</v>
      </c>
      <c r="D175" s="81"/>
      <c r="E175" s="103">
        <f>IFERROR((VLOOKUP($A175,'[30]Regulated Pivot'!$A:$L,E$6,FALSE)),0)</f>
        <v>62.61</v>
      </c>
      <c r="F175" s="103">
        <f>IFERROR((VLOOKUP($A175,'[30]Regulated Pivot'!$A:$L,F$6,FALSE)),0)</f>
        <v>62.61</v>
      </c>
      <c r="G175" s="103">
        <f>IFERROR((VLOOKUP($A175,'[30]Regulated Pivot'!$A:$L,G$6,FALSE)),0)</f>
        <v>-62.61</v>
      </c>
      <c r="H175" s="103">
        <f>IFERROR((VLOOKUP($A175,'[30]Regulated Pivot'!$A:$L,H$6,FALSE)),0)</f>
        <v>0</v>
      </c>
      <c r="I175" s="103">
        <f>IFERROR((VLOOKUP($A175,'[30]Regulated Pivot'!$A:$L,I$6,FALSE)),0)</f>
        <v>0</v>
      </c>
      <c r="J175" s="103">
        <f>IFERROR((VLOOKUP($A175,'[30]Regulated Pivot'!$A:$L,J$6,FALSE)),0)</f>
        <v>62.61</v>
      </c>
      <c r="K175" s="104">
        <f>IFERROR((VLOOKUP($A175,'[30]Regulated Pivot'!$A:$L,K$6,FALSE)),0)</f>
        <v>0</v>
      </c>
      <c r="L175" s="104">
        <f>IFERROR((VLOOKUP($A175,'[30]Regulated Pivot'!$A:$L,L$6,FALSE)),0)</f>
        <v>0</v>
      </c>
      <c r="M175" s="104">
        <f>IFERROR((VLOOKUP($A175,'[30]Regulated Pivot'!$A:$L,M$6,FALSE)),0)</f>
        <v>0</v>
      </c>
      <c r="N175" s="104">
        <f>IFERROR((VLOOKUP($A175,'[30]Regulated Pivot'!$A:$L,N$6,FALSE)),0)</f>
        <v>62.61</v>
      </c>
      <c r="O175" s="104">
        <f>IFERROR((VLOOKUP($A175,'[30]Regulated Pivot'!$A:$M,O$6,FALSE)),0)</f>
        <v>0</v>
      </c>
      <c r="P175" s="104">
        <f>IFERROR((VLOOKUP($A175,'[30]Regulated Pivot'!$A:$N,P$6,FALSE)),0)</f>
        <v>0</v>
      </c>
      <c r="Q175" s="103">
        <f t="shared" si="38"/>
        <v>187.82999999999998</v>
      </c>
      <c r="S175" s="105">
        <f t="shared" si="46"/>
        <v>1</v>
      </c>
      <c r="T175" s="105">
        <f t="shared" si="46"/>
        <v>1</v>
      </c>
      <c r="U175" s="105">
        <f t="shared" si="46"/>
        <v>-1</v>
      </c>
      <c r="V175" s="105">
        <f t="shared" si="46"/>
        <v>0</v>
      </c>
      <c r="W175" s="105">
        <f t="shared" si="46"/>
        <v>0</v>
      </c>
      <c r="X175" s="105">
        <f t="shared" si="46"/>
        <v>1</v>
      </c>
      <c r="Y175" s="105">
        <f t="shared" si="46"/>
        <v>0</v>
      </c>
      <c r="Z175" s="105">
        <f t="shared" si="46"/>
        <v>0</v>
      </c>
      <c r="AA175" s="105">
        <f t="shared" si="46"/>
        <v>0</v>
      </c>
      <c r="AB175" s="105">
        <f t="shared" si="46"/>
        <v>1</v>
      </c>
      <c r="AC175" s="105">
        <f t="shared" si="46"/>
        <v>0</v>
      </c>
      <c r="AD175" s="105">
        <f t="shared" si="46"/>
        <v>0</v>
      </c>
      <c r="AE175" s="146">
        <f t="shared" si="40"/>
        <v>0.25</v>
      </c>
      <c r="AG175" s="156">
        <f t="shared" si="41"/>
        <v>62.77954866907951</v>
      </c>
      <c r="AH175" s="157">
        <f t="shared" si="42"/>
        <v>0.16954866907951072</v>
      </c>
      <c r="AI175" s="156">
        <f t="shared" si="43"/>
        <v>0.50864600723853215</v>
      </c>
      <c r="AJ175" s="157">
        <f t="shared" si="44"/>
        <v>188.33864600723851</v>
      </c>
    </row>
    <row r="176" spans="1:36" ht="12.75">
      <c r="A176" s="102" t="s">
        <v>500</v>
      </c>
      <c r="B176" s="102" t="s">
        <v>501</v>
      </c>
      <c r="C176" s="81">
        <f>+VLOOKUP(A176,'[30]2019 UTC Reg svc pricing'!$O:$P,2,FALSE)</f>
        <v>63.220000000000006</v>
      </c>
      <c r="D176" s="81"/>
      <c r="E176" s="103">
        <f>IFERROR((VLOOKUP($A176,'[30]Regulated Pivot'!$A:$L,E$6,FALSE)),0)</f>
        <v>0</v>
      </c>
      <c r="F176" s="103">
        <f>IFERROR((VLOOKUP($A176,'[30]Regulated Pivot'!$A:$L,F$6,FALSE)),0)</f>
        <v>0</v>
      </c>
      <c r="G176" s="103">
        <f>IFERROR((VLOOKUP($A176,'[30]Regulated Pivot'!$A:$L,G$6,FALSE)),0)</f>
        <v>0</v>
      </c>
      <c r="H176" s="103">
        <f>IFERROR((VLOOKUP($A176,'[30]Regulated Pivot'!$A:$L,H$6,FALSE)),0)</f>
        <v>0</v>
      </c>
      <c r="I176" s="103">
        <f>IFERROR((VLOOKUP($A176,'[30]Regulated Pivot'!$A:$L,I$6,FALSE)),0)</f>
        <v>0</v>
      </c>
      <c r="J176" s="103">
        <f>IFERROR((VLOOKUP($A176,'[30]Regulated Pivot'!$A:$L,J$6,FALSE)),0)</f>
        <v>0</v>
      </c>
      <c r="K176" s="104">
        <f>IFERROR((VLOOKUP($A176,'[30]Regulated Pivot'!$A:$L,K$6,FALSE)),0)</f>
        <v>0</v>
      </c>
      <c r="L176" s="104">
        <f>IFERROR((VLOOKUP($A176,'[30]Regulated Pivot'!$A:$L,L$6,FALSE)),0)</f>
        <v>0</v>
      </c>
      <c r="M176" s="104">
        <f>IFERROR((VLOOKUP($A176,'[30]Regulated Pivot'!$A:$L,M$6,FALSE)),0)</f>
        <v>0</v>
      </c>
      <c r="N176" s="104">
        <f>IFERROR((VLOOKUP($A176,'[30]Regulated Pivot'!$A:$L,N$6,FALSE)),0)</f>
        <v>0</v>
      </c>
      <c r="O176" s="104">
        <f>IFERROR((VLOOKUP($A176,'[30]Regulated Pivot'!$A:$M,O$6,FALSE)),0)</f>
        <v>0</v>
      </c>
      <c r="P176" s="104">
        <f>IFERROR((VLOOKUP($A176,'[30]Regulated Pivot'!$A:$N,P$6,FALSE)),0)</f>
        <v>0</v>
      </c>
      <c r="Q176" s="103">
        <f t="shared" si="38"/>
        <v>0</v>
      </c>
      <c r="S176" s="105">
        <f t="shared" si="46"/>
        <v>0</v>
      </c>
      <c r="T176" s="105">
        <f t="shared" si="46"/>
        <v>0</v>
      </c>
      <c r="U176" s="105">
        <f t="shared" si="46"/>
        <v>0</v>
      </c>
      <c r="V176" s="105">
        <f t="shared" si="46"/>
        <v>0</v>
      </c>
      <c r="W176" s="105">
        <f t="shared" si="46"/>
        <v>0</v>
      </c>
      <c r="X176" s="105">
        <f t="shared" si="46"/>
        <v>0</v>
      </c>
      <c r="Y176" s="105">
        <f t="shared" si="46"/>
        <v>0</v>
      </c>
      <c r="Z176" s="105">
        <f t="shared" si="46"/>
        <v>0</v>
      </c>
      <c r="AA176" s="105">
        <f t="shared" si="46"/>
        <v>0</v>
      </c>
      <c r="AB176" s="105">
        <f t="shared" si="46"/>
        <v>0</v>
      </c>
      <c r="AC176" s="105">
        <f t="shared" si="46"/>
        <v>0</v>
      </c>
      <c r="AD176" s="105">
        <f t="shared" si="46"/>
        <v>0</v>
      </c>
      <c r="AE176" s="146">
        <f t="shared" si="40"/>
        <v>0</v>
      </c>
      <c r="AG176" s="156">
        <f t="shared" si="41"/>
        <v>63.391200556767402</v>
      </c>
      <c r="AH176" s="157">
        <f t="shared" si="42"/>
        <v>0.17120055676739554</v>
      </c>
      <c r="AI176" s="156">
        <f t="shared" si="43"/>
        <v>0</v>
      </c>
      <c r="AJ176" s="157">
        <f t="shared" si="44"/>
        <v>0</v>
      </c>
    </row>
    <row r="177" spans="1:37" ht="12.75">
      <c r="A177" s="102" t="s">
        <v>502</v>
      </c>
      <c r="B177" s="102" t="s">
        <v>503</v>
      </c>
      <c r="C177" s="81">
        <f>+VLOOKUP(A177,'[30]2019 UTC Reg svc pricing'!$O:$P,2,FALSE)</f>
        <v>73.62</v>
      </c>
      <c r="D177" s="81"/>
      <c r="E177" s="103">
        <f>IFERROR((VLOOKUP($A177,'[30]Regulated Pivot'!$A:$L,E$6,FALSE)),0)</f>
        <v>0</v>
      </c>
      <c r="F177" s="103">
        <f>IFERROR((VLOOKUP($A177,'[30]Regulated Pivot'!$A:$L,F$6,FALSE)),0)</f>
        <v>0</v>
      </c>
      <c r="G177" s="103">
        <f>IFERROR((VLOOKUP($A177,'[30]Regulated Pivot'!$A:$L,G$6,FALSE)),0)</f>
        <v>0</v>
      </c>
      <c r="H177" s="103">
        <f>IFERROR((VLOOKUP($A177,'[30]Regulated Pivot'!$A:$L,H$6,FALSE)),0)</f>
        <v>0</v>
      </c>
      <c r="I177" s="103">
        <f>IFERROR((VLOOKUP($A177,'[30]Regulated Pivot'!$A:$L,I$6,FALSE)),0)</f>
        <v>0</v>
      </c>
      <c r="J177" s="103">
        <f>IFERROR((VLOOKUP($A177,'[30]Regulated Pivot'!$A:$L,J$6,FALSE)),0)</f>
        <v>0</v>
      </c>
      <c r="K177" s="104">
        <f>IFERROR((VLOOKUP($A177,'[30]Regulated Pivot'!$A:$L,K$6,FALSE)),0)</f>
        <v>0</v>
      </c>
      <c r="L177" s="104">
        <f>IFERROR((VLOOKUP($A177,'[30]Regulated Pivot'!$A:$L,L$6,FALSE)),0)</f>
        <v>0</v>
      </c>
      <c r="M177" s="104">
        <f>IFERROR((VLOOKUP($A177,'[30]Regulated Pivot'!$A:$L,M$6,FALSE)),0)</f>
        <v>0</v>
      </c>
      <c r="N177" s="104">
        <f>IFERROR((VLOOKUP($A177,'[30]Regulated Pivot'!$A:$L,N$6,FALSE)),0)</f>
        <v>0</v>
      </c>
      <c r="O177" s="104">
        <f>IFERROR((VLOOKUP($A177,'[30]Regulated Pivot'!$A:$M,O$6,FALSE)),0)</f>
        <v>0</v>
      </c>
      <c r="P177" s="104">
        <f>IFERROR((VLOOKUP($A177,'[30]Regulated Pivot'!$A:$N,P$6,FALSE)),0)</f>
        <v>0</v>
      </c>
      <c r="Q177" s="103">
        <f t="shared" si="38"/>
        <v>0</v>
      </c>
      <c r="S177" s="105">
        <f t="shared" si="46"/>
        <v>0</v>
      </c>
      <c r="T177" s="105">
        <f t="shared" si="46"/>
        <v>0</v>
      </c>
      <c r="U177" s="105">
        <f t="shared" si="46"/>
        <v>0</v>
      </c>
      <c r="V177" s="105">
        <f t="shared" si="46"/>
        <v>0</v>
      </c>
      <c r="W177" s="105">
        <f t="shared" si="46"/>
        <v>0</v>
      </c>
      <c r="X177" s="105">
        <f t="shared" si="46"/>
        <v>0</v>
      </c>
      <c r="Y177" s="105">
        <f t="shared" si="46"/>
        <v>0</v>
      </c>
      <c r="Z177" s="105">
        <f t="shared" si="46"/>
        <v>0</v>
      </c>
      <c r="AA177" s="105">
        <f t="shared" si="46"/>
        <v>0</v>
      </c>
      <c r="AB177" s="105">
        <f t="shared" si="46"/>
        <v>0</v>
      </c>
      <c r="AC177" s="105">
        <f t="shared" si="46"/>
        <v>0</v>
      </c>
      <c r="AD177" s="105">
        <f t="shared" si="46"/>
        <v>0</v>
      </c>
      <c r="AE177" s="146">
        <f t="shared" si="40"/>
        <v>0</v>
      </c>
      <c r="AG177" s="156">
        <f t="shared" si="41"/>
        <v>73.819363887839543</v>
      </c>
      <c r="AH177" s="157">
        <f t="shared" si="42"/>
        <v>0.19936388783953873</v>
      </c>
      <c r="AI177" s="156">
        <f t="shared" si="43"/>
        <v>0</v>
      </c>
      <c r="AJ177" s="157">
        <f t="shared" si="44"/>
        <v>0</v>
      </c>
    </row>
    <row r="178" spans="1:37" ht="12.75">
      <c r="A178" s="102" t="s">
        <v>504</v>
      </c>
      <c r="B178" s="102" t="s">
        <v>505</v>
      </c>
      <c r="C178" s="81">
        <f>+VLOOKUP(A178,'[30]2019 UTC Reg svc pricing'!$O:$P,2,FALSE)</f>
        <v>6.45</v>
      </c>
      <c r="D178" s="81"/>
      <c r="E178" s="103">
        <f>IFERROR((VLOOKUP($A178,'[30]Regulated Pivot'!$A:$L,E$6,FALSE)),0)</f>
        <v>0</v>
      </c>
      <c r="F178" s="103">
        <f>IFERROR((VLOOKUP($A178,'[30]Regulated Pivot'!$A:$L,F$6,FALSE)),0)</f>
        <v>0</v>
      </c>
      <c r="G178" s="103">
        <f>IFERROR((VLOOKUP($A178,'[30]Regulated Pivot'!$A:$L,G$6,FALSE)),0)</f>
        <v>0</v>
      </c>
      <c r="H178" s="103">
        <f>IFERROR((VLOOKUP($A178,'[30]Regulated Pivot'!$A:$L,H$6,FALSE)),0)</f>
        <v>0</v>
      </c>
      <c r="I178" s="103">
        <f>IFERROR((VLOOKUP($A178,'[30]Regulated Pivot'!$A:$L,I$6,FALSE)),0)</f>
        <v>0</v>
      </c>
      <c r="J178" s="103">
        <f>IFERROR((VLOOKUP($A178,'[30]Regulated Pivot'!$A:$L,J$6,FALSE)),0)</f>
        <v>0</v>
      </c>
      <c r="K178" s="104">
        <f>IFERROR((VLOOKUP($A178,'[30]Regulated Pivot'!$A:$L,K$6,FALSE)),0)</f>
        <v>0</v>
      </c>
      <c r="L178" s="104">
        <f>IFERROR((VLOOKUP($A178,'[30]Regulated Pivot'!$A:$L,L$6,FALSE)),0)</f>
        <v>0</v>
      </c>
      <c r="M178" s="104">
        <f>IFERROR((VLOOKUP($A178,'[30]Regulated Pivot'!$A:$L,M$6,FALSE)),0)</f>
        <v>0</v>
      </c>
      <c r="N178" s="104">
        <f>IFERROR((VLOOKUP($A178,'[30]Regulated Pivot'!$A:$L,N$6,FALSE)),0)</f>
        <v>0</v>
      </c>
      <c r="O178" s="104">
        <f>IFERROR((VLOOKUP($A178,'[30]Regulated Pivot'!$A:$M,O$6,FALSE)),0)</f>
        <v>0</v>
      </c>
      <c r="P178" s="104">
        <f>IFERROR((VLOOKUP($A178,'[30]Regulated Pivot'!$A:$N,P$6,FALSE)),0)</f>
        <v>0</v>
      </c>
      <c r="Q178" s="103">
        <f t="shared" si="38"/>
        <v>0</v>
      </c>
      <c r="S178" s="105">
        <f t="shared" si="46"/>
        <v>0</v>
      </c>
      <c r="T178" s="105">
        <f t="shared" si="46"/>
        <v>0</v>
      </c>
      <c r="U178" s="105">
        <f t="shared" si="46"/>
        <v>0</v>
      </c>
      <c r="V178" s="105">
        <f t="shared" si="46"/>
        <v>0</v>
      </c>
      <c r="W178" s="105">
        <f t="shared" si="46"/>
        <v>0</v>
      </c>
      <c r="X178" s="105">
        <f t="shared" si="46"/>
        <v>0</v>
      </c>
      <c r="Y178" s="105">
        <f t="shared" si="46"/>
        <v>0</v>
      </c>
      <c r="Z178" s="105">
        <f t="shared" si="46"/>
        <v>0</v>
      </c>
      <c r="AA178" s="105">
        <f t="shared" si="46"/>
        <v>0</v>
      </c>
      <c r="AB178" s="105">
        <f t="shared" si="46"/>
        <v>0</v>
      </c>
      <c r="AC178" s="105">
        <f t="shared" si="46"/>
        <v>0</v>
      </c>
      <c r="AD178" s="105">
        <f t="shared" si="46"/>
        <v>0</v>
      </c>
      <c r="AE178" s="146">
        <f t="shared" si="40"/>
        <v>0</v>
      </c>
      <c r="AG178" s="156">
        <f t="shared" si="41"/>
        <v>6.4674666812899355</v>
      </c>
      <c r="AH178" s="157">
        <f t="shared" si="42"/>
        <v>1.7466681289935337E-2</v>
      </c>
      <c r="AI178" s="156">
        <f t="shared" si="43"/>
        <v>0</v>
      </c>
      <c r="AJ178" s="157">
        <f t="shared" si="44"/>
        <v>0</v>
      </c>
    </row>
    <row r="179" spans="1:37" ht="12.75">
      <c r="A179" s="102" t="s">
        <v>506</v>
      </c>
      <c r="B179" s="102" t="s">
        <v>507</v>
      </c>
      <c r="C179" s="81">
        <f>+VLOOKUP(A179,'[30]2019 UTC Reg svc pricing'!$O:$P,2,FALSE)</f>
        <v>7.62</v>
      </c>
      <c r="D179" s="81"/>
      <c r="E179" s="103">
        <f>IFERROR((VLOOKUP($A179,'[30]Regulated Pivot'!$A:$L,E$6,FALSE)),0)</f>
        <v>182.88</v>
      </c>
      <c r="F179" s="103">
        <f>IFERROR((VLOOKUP($A179,'[30]Regulated Pivot'!$A:$L,F$6,FALSE)),0)</f>
        <v>182.88</v>
      </c>
      <c r="G179" s="103">
        <f>IFERROR((VLOOKUP($A179,'[30]Regulated Pivot'!$A:$L,G$6,FALSE)),0)</f>
        <v>188.16000000000003</v>
      </c>
      <c r="H179" s="103">
        <f>IFERROR((VLOOKUP($A179,'[30]Regulated Pivot'!$A:$L,H$6,FALSE)),0)</f>
        <v>186.4</v>
      </c>
      <c r="I179" s="103">
        <f>IFERROR((VLOOKUP($A179,'[30]Regulated Pivot'!$A:$L,I$6,FALSE)),0)</f>
        <v>186.69</v>
      </c>
      <c r="J179" s="103">
        <f>IFERROR((VLOOKUP($A179,'[30]Regulated Pivot'!$A:$L,J$6,FALSE)),0)</f>
        <v>188.45</v>
      </c>
      <c r="K179" s="104">
        <f>IFERROR((VLOOKUP($A179,'[30]Regulated Pivot'!$A:$L,K$6,FALSE)),0)</f>
        <v>184.79000000000002</v>
      </c>
      <c r="L179" s="104">
        <f>IFERROR((VLOOKUP($A179,'[30]Regulated Pivot'!$A:$L,L$6,FALSE)),0)</f>
        <v>182.88</v>
      </c>
      <c r="M179" s="104">
        <f>IFERROR((VLOOKUP($A179,'[30]Regulated Pivot'!$A:$L,M$6,FALSE)),0)</f>
        <v>182.88</v>
      </c>
      <c r="N179" s="104">
        <f>IFERROR((VLOOKUP($A179,'[30]Regulated Pivot'!$A:$L,N$6,FALSE)),0)</f>
        <v>184.64</v>
      </c>
      <c r="O179" s="104">
        <f>IFERROR((VLOOKUP($A179,'[30]Regulated Pivot'!$A:$M,O$6,FALSE)),0)</f>
        <v>177.01999999999998</v>
      </c>
      <c r="P179" s="104">
        <f>IFERROR((VLOOKUP($A179,'[30]Regulated Pivot'!$A:$N,P$6,FALSE)),0)</f>
        <v>184.64000000000001</v>
      </c>
      <c r="Q179" s="103">
        <f t="shared" si="38"/>
        <v>2212.31</v>
      </c>
      <c r="S179" s="105">
        <f t="shared" si="46"/>
        <v>24</v>
      </c>
      <c r="T179" s="105">
        <f t="shared" si="46"/>
        <v>24</v>
      </c>
      <c r="U179" s="105">
        <f t="shared" si="46"/>
        <v>24.692913385826774</v>
      </c>
      <c r="V179" s="105">
        <f t="shared" si="46"/>
        <v>24.461942257217849</v>
      </c>
      <c r="W179" s="105">
        <f t="shared" si="46"/>
        <v>24.5</v>
      </c>
      <c r="X179" s="105">
        <f t="shared" si="46"/>
        <v>24.730971128608921</v>
      </c>
      <c r="Y179" s="105">
        <f t="shared" si="46"/>
        <v>24.250656167979006</v>
      </c>
      <c r="Z179" s="105">
        <f t="shared" si="46"/>
        <v>24</v>
      </c>
      <c r="AA179" s="105">
        <f t="shared" si="46"/>
        <v>24</v>
      </c>
      <c r="AB179" s="105">
        <f t="shared" si="46"/>
        <v>24.230971128608921</v>
      </c>
      <c r="AC179" s="105">
        <f t="shared" si="46"/>
        <v>23.230971128608921</v>
      </c>
      <c r="AD179" s="105">
        <f t="shared" si="46"/>
        <v>24.230971128608925</v>
      </c>
      <c r="AE179" s="146">
        <f t="shared" si="40"/>
        <v>24.194116360454942</v>
      </c>
      <c r="AG179" s="156">
        <f t="shared" si="41"/>
        <v>7.6406350560355518</v>
      </c>
      <c r="AH179" s="157">
        <f t="shared" si="42"/>
        <v>2.0635056035551713E-2</v>
      </c>
      <c r="AI179" s="156">
        <f t="shared" si="43"/>
        <v>5.9909633619437539</v>
      </c>
      <c r="AJ179" s="157">
        <f t="shared" si="44"/>
        <v>2218.3009633619436</v>
      </c>
    </row>
    <row r="180" spans="1:37" ht="12.75">
      <c r="A180" s="106" t="s">
        <v>508</v>
      </c>
      <c r="B180" s="106" t="s">
        <v>509</v>
      </c>
      <c r="C180" s="81">
        <v>1.48</v>
      </c>
      <c r="D180" s="81"/>
      <c r="E180" s="103">
        <f>IFERROR((VLOOKUP($A180,'[30]Regulated Pivot'!$A:$L,E$6,FALSE)),0)</f>
        <v>0</v>
      </c>
      <c r="F180" s="103">
        <f>IFERROR((VLOOKUP($A180,'[30]Regulated Pivot'!$A:$L,F$6,FALSE)),0)</f>
        <v>0</v>
      </c>
      <c r="G180" s="103">
        <f>IFERROR((VLOOKUP($A180,'[30]Regulated Pivot'!$A:$L,G$6,FALSE)),0)</f>
        <v>0</v>
      </c>
      <c r="H180" s="103">
        <f>IFERROR((VLOOKUP($A180,'[30]Regulated Pivot'!$A:$L,H$6,FALSE)),0)</f>
        <v>0</v>
      </c>
      <c r="I180" s="103">
        <f>IFERROR((VLOOKUP($A180,'[30]Regulated Pivot'!$A:$L,I$6,FALSE)),0)</f>
        <v>0</v>
      </c>
      <c r="J180" s="103">
        <f>IFERROR((VLOOKUP($A180,'[30]Regulated Pivot'!$A:$L,J$6,FALSE)),0)</f>
        <v>0</v>
      </c>
      <c r="K180" s="104">
        <f>IFERROR((VLOOKUP($A180,'[30]Regulated Pivot'!$A:$L,K$6,FALSE)),0)</f>
        <v>0</v>
      </c>
      <c r="L180" s="104">
        <f>IFERROR((VLOOKUP($A180,'[30]Regulated Pivot'!$A:$L,L$6,FALSE)),0)</f>
        <v>0</v>
      </c>
      <c r="M180" s="104">
        <f>IFERROR((VLOOKUP($A180,'[30]Regulated Pivot'!$A:$L,M$6,FALSE)),0)</f>
        <v>0</v>
      </c>
      <c r="N180" s="104">
        <f>IFERROR((VLOOKUP($A180,'[30]Regulated Pivot'!$A:$L,N$6,FALSE)),0)</f>
        <v>0</v>
      </c>
      <c r="O180" s="104">
        <f>IFERROR((VLOOKUP($A180,'[30]Regulated Pivot'!$A:$M,O$6,FALSE)),0)</f>
        <v>15.280000000000001</v>
      </c>
      <c r="P180" s="104">
        <f>IFERROR((VLOOKUP($A180,'[30]Regulated Pivot'!$A:$N,P$6,FALSE)),0)</f>
        <v>30.560000000000002</v>
      </c>
      <c r="Q180" s="103">
        <f t="shared" si="38"/>
        <v>45.84</v>
      </c>
      <c r="S180" s="105">
        <f t="shared" si="46"/>
        <v>0</v>
      </c>
      <c r="T180" s="105">
        <f t="shared" si="46"/>
        <v>0</v>
      </c>
      <c r="U180" s="105">
        <f t="shared" si="46"/>
        <v>0</v>
      </c>
      <c r="V180" s="105">
        <f t="shared" si="46"/>
        <v>0</v>
      </c>
      <c r="W180" s="105">
        <f t="shared" si="46"/>
        <v>0</v>
      </c>
      <c r="X180" s="105">
        <f t="shared" si="46"/>
        <v>0</v>
      </c>
      <c r="Y180" s="105">
        <f t="shared" si="46"/>
        <v>0</v>
      </c>
      <c r="Z180" s="105">
        <f t="shared" si="46"/>
        <v>0</v>
      </c>
      <c r="AA180" s="105">
        <f t="shared" si="46"/>
        <v>0</v>
      </c>
      <c r="AB180" s="105">
        <f t="shared" si="46"/>
        <v>0</v>
      </c>
      <c r="AC180" s="105">
        <f t="shared" si="46"/>
        <v>10.324324324324325</v>
      </c>
      <c r="AD180" s="105">
        <f t="shared" si="46"/>
        <v>20.648648648648649</v>
      </c>
      <c r="AE180" s="146">
        <f t="shared" si="40"/>
        <v>2.5810810810810811</v>
      </c>
      <c r="AG180" s="156">
        <f t="shared" si="41"/>
        <v>1.4840078586525742</v>
      </c>
      <c r="AH180" s="157">
        <f t="shared" si="42"/>
        <v>4.0078586525742477E-3</v>
      </c>
      <c r="AI180" s="156">
        <f t="shared" si="43"/>
        <v>0.12413529772567805</v>
      </c>
      <c r="AJ180" s="157">
        <f t="shared" si="44"/>
        <v>45.964135297725683</v>
      </c>
    </row>
    <row r="181" spans="1:37" ht="12.75">
      <c r="A181" s="102" t="s">
        <v>510</v>
      </c>
      <c r="B181" s="102" t="s">
        <v>511</v>
      </c>
      <c r="C181" s="81">
        <f>+VLOOKUP(A181,'[30]2019 UTC Reg svc pricing'!$O:$P,2,FALSE)</f>
        <v>4.62</v>
      </c>
      <c r="D181" s="81"/>
      <c r="E181" s="103">
        <f>IFERROR((VLOOKUP($A181,'[30]Regulated Pivot'!$A:$L,E$6,FALSE)),0)</f>
        <v>191.73000000000002</v>
      </c>
      <c r="F181" s="103">
        <f>IFERROR((VLOOKUP($A181,'[30]Regulated Pivot'!$A:$L,F$6,FALSE)),0)</f>
        <v>189.42000000000002</v>
      </c>
      <c r="G181" s="103">
        <f>IFERROR((VLOOKUP($A181,'[30]Regulated Pivot'!$A:$L,G$6,FALSE)),0)</f>
        <v>182.49</v>
      </c>
      <c r="H181" s="103">
        <f>IFERROR((VLOOKUP($A181,'[30]Regulated Pivot'!$A:$L,H$6,FALSE)),0)</f>
        <v>183.65</v>
      </c>
      <c r="I181" s="103">
        <f>IFERROR((VLOOKUP($A181,'[30]Regulated Pivot'!$A:$L,I$6,FALSE)),0)</f>
        <v>182.49</v>
      </c>
      <c r="J181" s="103">
        <f>IFERROR((VLOOKUP($A181,'[30]Regulated Pivot'!$A:$L,J$6,FALSE)),0)</f>
        <v>175.56</v>
      </c>
      <c r="K181" s="104">
        <f>IFERROR((VLOOKUP($A181,'[30]Regulated Pivot'!$A:$L,K$6,FALSE)),0)</f>
        <v>170.94</v>
      </c>
      <c r="L181" s="104">
        <f>IFERROR((VLOOKUP($A181,'[30]Regulated Pivot'!$A:$L,L$6,FALSE)),0)</f>
        <v>166.32000000000002</v>
      </c>
      <c r="M181" s="104">
        <f>IFERROR((VLOOKUP($A181,'[30]Regulated Pivot'!$A:$L,M$6,FALSE)),0)</f>
        <v>164.01000000000002</v>
      </c>
      <c r="N181" s="104">
        <f>IFERROR((VLOOKUP($A181,'[30]Regulated Pivot'!$A:$L,N$6,FALSE)),0)</f>
        <v>164.01</v>
      </c>
      <c r="O181" s="104">
        <f>IFERROR((VLOOKUP($A181,'[30]Regulated Pivot'!$A:$M,O$6,FALSE)),0)</f>
        <v>166.32</v>
      </c>
      <c r="P181" s="104">
        <f>IFERROR((VLOOKUP($A181,'[30]Regulated Pivot'!$A:$N,P$6,FALSE)),0)</f>
        <v>168.63</v>
      </c>
      <c r="Q181" s="103">
        <f t="shared" si="38"/>
        <v>2105.5700000000002</v>
      </c>
      <c r="S181" s="105">
        <f t="shared" si="46"/>
        <v>41.5</v>
      </c>
      <c r="T181" s="105">
        <f t="shared" si="46"/>
        <v>41</v>
      </c>
      <c r="U181" s="105">
        <f t="shared" si="46"/>
        <v>39.5</v>
      </c>
      <c r="V181" s="105">
        <f t="shared" si="46"/>
        <v>39.751082251082252</v>
      </c>
      <c r="W181" s="105">
        <f t="shared" si="46"/>
        <v>39.5</v>
      </c>
      <c r="X181" s="105">
        <f t="shared" si="46"/>
        <v>38</v>
      </c>
      <c r="Y181" s="105">
        <f t="shared" si="46"/>
        <v>37</v>
      </c>
      <c r="Z181" s="105">
        <f t="shared" si="46"/>
        <v>36.000000000000007</v>
      </c>
      <c r="AA181" s="105">
        <f t="shared" si="46"/>
        <v>35.5</v>
      </c>
      <c r="AB181" s="105">
        <f t="shared" si="46"/>
        <v>35.5</v>
      </c>
      <c r="AC181" s="105">
        <f t="shared" si="46"/>
        <v>36</v>
      </c>
      <c r="AD181" s="105">
        <f t="shared" si="46"/>
        <v>36.5</v>
      </c>
      <c r="AE181" s="146">
        <f t="shared" si="40"/>
        <v>37.979256854256853</v>
      </c>
      <c r="AG181" s="156">
        <f t="shared" si="41"/>
        <v>4.6325110182262792</v>
      </c>
      <c r="AH181" s="157">
        <f t="shared" si="42"/>
        <v>1.2511018226279091E-2</v>
      </c>
      <c r="AI181" s="156">
        <f t="shared" si="43"/>
        <v>5.7019100966897112</v>
      </c>
      <c r="AJ181" s="157">
        <f t="shared" si="44"/>
        <v>2111.2719100966897</v>
      </c>
    </row>
    <row r="182" spans="1:37" ht="12.75">
      <c r="A182" s="102" t="s">
        <v>512</v>
      </c>
      <c r="B182" s="102" t="s">
        <v>513</v>
      </c>
      <c r="C182" s="81">
        <f>+VLOOKUP(A182,'[30]2019 UTC Reg svc pricing'!$O:$P,2,FALSE)</f>
        <v>9.2200000000000006</v>
      </c>
      <c r="D182" s="81"/>
      <c r="E182" s="103">
        <f>IFERROR((VLOOKUP($A182,'[30]Regulated Pivot'!$A:$L,E$6,FALSE)),0)</f>
        <v>5723.17</v>
      </c>
      <c r="F182" s="103">
        <f>IFERROR((VLOOKUP($A182,'[30]Regulated Pivot'!$A:$L,F$6,FALSE)),0)</f>
        <v>5708.66</v>
      </c>
      <c r="G182" s="103">
        <f>IFERROR((VLOOKUP($A182,'[30]Regulated Pivot'!$A:$L,G$6,FALSE)),0)</f>
        <v>5782.9699999999993</v>
      </c>
      <c r="H182" s="103">
        <f>IFERROR((VLOOKUP($A182,'[30]Regulated Pivot'!$A:$L,H$6,FALSE)),0)</f>
        <v>5785.12</v>
      </c>
      <c r="I182" s="103">
        <f>IFERROR((VLOOKUP($A182,'[30]Regulated Pivot'!$A:$L,I$6,FALSE)),0)</f>
        <v>5854.9100000000008</v>
      </c>
      <c r="J182" s="103">
        <f>IFERROR((VLOOKUP($A182,'[30]Regulated Pivot'!$A:$L,J$6,FALSE)),0)</f>
        <v>5896.9500000000016</v>
      </c>
      <c r="K182" s="104">
        <f>IFERROR((VLOOKUP($A182,'[30]Regulated Pivot'!$A:$L,K$6,FALSE)),0)</f>
        <v>5654.82</v>
      </c>
      <c r="L182" s="104">
        <f>IFERROR((VLOOKUP($A182,'[30]Regulated Pivot'!$A:$L,L$6,FALSE)),0)</f>
        <v>5677.68</v>
      </c>
      <c r="M182" s="104">
        <f>IFERROR((VLOOKUP($A182,'[30]Regulated Pivot'!$A:$L,M$6,FALSE)),0)</f>
        <v>5637.18</v>
      </c>
      <c r="N182" s="104">
        <f>IFERROR((VLOOKUP($A182,'[30]Regulated Pivot'!$A:$L,N$6,FALSE)),0)</f>
        <v>5761.47</v>
      </c>
      <c r="O182" s="104">
        <f>IFERROR((VLOOKUP($A182,'[30]Regulated Pivot'!$A:$M,O$6,FALSE)),0)</f>
        <v>5575.5</v>
      </c>
      <c r="P182" s="104">
        <f>IFERROR((VLOOKUP($A182,'[30]Regulated Pivot'!$A:$N,P$6,FALSE)),0)</f>
        <v>5749.9800000000005</v>
      </c>
      <c r="Q182" s="103">
        <f t="shared" si="38"/>
        <v>68808.41</v>
      </c>
      <c r="S182" s="105">
        <f t="shared" si="46"/>
        <v>620.73427331887194</v>
      </c>
      <c r="T182" s="105">
        <f t="shared" si="46"/>
        <v>619.16052060737525</v>
      </c>
      <c r="U182" s="105">
        <f t="shared" si="46"/>
        <v>627.22017353579167</v>
      </c>
      <c r="V182" s="105">
        <f t="shared" si="46"/>
        <v>627.4533622559652</v>
      </c>
      <c r="W182" s="105">
        <f t="shared" si="46"/>
        <v>635.02277657266814</v>
      </c>
      <c r="X182" s="105">
        <f t="shared" si="46"/>
        <v>639.58242950108468</v>
      </c>
      <c r="Y182" s="105">
        <f t="shared" si="46"/>
        <v>613.32104121475049</v>
      </c>
      <c r="Z182" s="105">
        <f t="shared" si="46"/>
        <v>615.80043383947941</v>
      </c>
      <c r="AA182" s="105">
        <f t="shared" si="46"/>
        <v>611.40780911062905</v>
      </c>
      <c r="AB182" s="105">
        <f t="shared" si="46"/>
        <v>624.88828633405637</v>
      </c>
      <c r="AC182" s="105">
        <f t="shared" si="46"/>
        <v>604.71800433839473</v>
      </c>
      <c r="AD182" s="105">
        <f t="shared" si="46"/>
        <v>623.6420824295011</v>
      </c>
      <c r="AE182" s="146">
        <f t="shared" si="40"/>
        <v>621.91259942154738</v>
      </c>
      <c r="AG182" s="156">
        <f t="shared" si="41"/>
        <v>9.2449678762004979</v>
      </c>
      <c r="AH182" s="157">
        <f t="shared" si="42"/>
        <v>2.496787620049723E-2</v>
      </c>
      <c r="AI182" s="156">
        <f t="shared" si="43"/>
        <v>186.33404147863945</v>
      </c>
      <c r="AJ182" s="157">
        <f t="shared" si="44"/>
        <v>68994.74404147864</v>
      </c>
    </row>
    <row r="183" spans="1:37" ht="12.75">
      <c r="A183" s="102" t="s">
        <v>514</v>
      </c>
      <c r="B183" s="102" t="s">
        <v>515</v>
      </c>
      <c r="C183" s="81">
        <f>+VLOOKUP(A183,'[30]2019 UTC Reg svc pricing'!$O:$P,2,FALSE)</f>
        <v>4.99</v>
      </c>
      <c r="D183" s="81"/>
      <c r="E183" s="103">
        <f>IFERROR((VLOOKUP($A183,'[30]Regulated Pivot'!$A:$L,E$6,FALSE)),0)</f>
        <v>0</v>
      </c>
      <c r="F183" s="103">
        <f>IFERROR((VLOOKUP($A183,'[30]Regulated Pivot'!$A:$L,F$6,FALSE)),0)</f>
        <v>0</v>
      </c>
      <c r="G183" s="103">
        <f>IFERROR((VLOOKUP($A183,'[30]Regulated Pivot'!$A:$L,G$6,FALSE)),0)</f>
        <v>0</v>
      </c>
      <c r="H183" s="103">
        <f>IFERROR((VLOOKUP($A183,'[30]Regulated Pivot'!$A:$L,H$6,FALSE)),0)</f>
        <v>0</v>
      </c>
      <c r="I183" s="103">
        <f>IFERROR((VLOOKUP($A183,'[30]Regulated Pivot'!$A:$L,I$6,FALSE)),0)</f>
        <v>0</v>
      </c>
      <c r="J183" s="103">
        <f>IFERROR((VLOOKUP($A183,'[30]Regulated Pivot'!$A:$L,J$6,FALSE)),0)</f>
        <v>0</v>
      </c>
      <c r="K183" s="104">
        <f>IFERROR((VLOOKUP($A183,'[30]Regulated Pivot'!$A:$L,K$6,FALSE)),0)</f>
        <v>0</v>
      </c>
      <c r="L183" s="104">
        <f>IFERROR((VLOOKUP($A183,'[30]Regulated Pivot'!$A:$L,L$6,FALSE)),0)</f>
        <v>0</v>
      </c>
      <c r="M183" s="104">
        <f>IFERROR((VLOOKUP($A183,'[30]Regulated Pivot'!$A:$L,M$6,FALSE)),0)</f>
        <v>0</v>
      </c>
      <c r="N183" s="104">
        <f>IFERROR((VLOOKUP($A183,'[30]Regulated Pivot'!$A:$L,N$6,FALSE)),0)</f>
        <v>0</v>
      </c>
      <c r="O183" s="104">
        <f>IFERROR((VLOOKUP($A183,'[30]Regulated Pivot'!$A:$M,O$6,FALSE)),0)</f>
        <v>0</v>
      </c>
      <c r="P183" s="104">
        <f>IFERROR((VLOOKUP($A183,'[30]Regulated Pivot'!$A:$N,P$6,FALSE)),0)</f>
        <v>0</v>
      </c>
      <c r="Q183" s="103">
        <f t="shared" si="38"/>
        <v>0</v>
      </c>
      <c r="S183" s="105">
        <f t="shared" si="46"/>
        <v>0</v>
      </c>
      <c r="T183" s="105">
        <f t="shared" si="46"/>
        <v>0</v>
      </c>
      <c r="U183" s="105">
        <f t="shared" si="46"/>
        <v>0</v>
      </c>
      <c r="V183" s="105">
        <f t="shared" si="46"/>
        <v>0</v>
      </c>
      <c r="W183" s="105">
        <f t="shared" si="46"/>
        <v>0</v>
      </c>
      <c r="X183" s="105">
        <f t="shared" si="46"/>
        <v>0</v>
      </c>
      <c r="Y183" s="105">
        <f t="shared" si="46"/>
        <v>0</v>
      </c>
      <c r="Z183" s="105">
        <f t="shared" si="46"/>
        <v>0</v>
      </c>
      <c r="AA183" s="105">
        <f t="shared" si="46"/>
        <v>0</v>
      </c>
      <c r="AB183" s="105">
        <f t="shared" si="46"/>
        <v>0</v>
      </c>
      <c r="AC183" s="105">
        <f t="shared" si="46"/>
        <v>0</v>
      </c>
      <c r="AD183" s="105">
        <f t="shared" si="46"/>
        <v>0</v>
      </c>
      <c r="AE183" s="146">
        <f t="shared" si="40"/>
        <v>0</v>
      </c>
      <c r="AG183" s="156">
        <f t="shared" si="41"/>
        <v>5.0035129828894229</v>
      </c>
      <c r="AH183" s="157">
        <f t="shared" si="42"/>
        <v>1.3512982889422709E-2</v>
      </c>
      <c r="AI183" s="156">
        <f t="shared" si="43"/>
        <v>0</v>
      </c>
      <c r="AJ183" s="157">
        <f t="shared" si="44"/>
        <v>0</v>
      </c>
    </row>
    <row r="184" spans="1:37" ht="12.75">
      <c r="A184" s="102" t="s">
        <v>516</v>
      </c>
      <c r="B184" s="102" t="s">
        <v>517</v>
      </c>
      <c r="C184" s="81">
        <v>0</v>
      </c>
      <c r="D184" s="81"/>
      <c r="E184" s="103">
        <f>IFERROR((VLOOKUP($A184,'[30]Regulated Pivot'!$A:$L,E$6,FALSE)),0)</f>
        <v>0</v>
      </c>
      <c r="F184" s="103">
        <f>IFERROR((VLOOKUP($A184,'[30]Regulated Pivot'!$A:$L,F$6,FALSE)),0)</f>
        <v>0</v>
      </c>
      <c r="G184" s="103">
        <f>IFERROR((VLOOKUP($A184,'[30]Regulated Pivot'!$A:$L,G$6,FALSE)),0)</f>
        <v>-245.75</v>
      </c>
      <c r="H184" s="103">
        <f>IFERROR((VLOOKUP($A184,'[30]Regulated Pivot'!$A:$L,H$6,FALSE)),0)</f>
        <v>0</v>
      </c>
      <c r="I184" s="103">
        <f>IFERROR((VLOOKUP($A184,'[30]Regulated Pivot'!$A:$L,I$6,FALSE)),0)</f>
        <v>-331.5</v>
      </c>
      <c r="J184" s="103">
        <f>IFERROR((VLOOKUP($A184,'[30]Regulated Pivot'!$A:$L,J$6,FALSE)),0)</f>
        <v>-118.16</v>
      </c>
      <c r="K184" s="104">
        <f>IFERROR((VLOOKUP($A184,'[30]Regulated Pivot'!$A:$L,K$6,FALSE)),0)</f>
        <v>-136.05000000000001</v>
      </c>
      <c r="L184" s="104">
        <f>IFERROR((VLOOKUP($A184,'[30]Regulated Pivot'!$A:$L,L$6,FALSE)),0)</f>
        <v>-385.8</v>
      </c>
      <c r="M184" s="104">
        <f>IFERROR((VLOOKUP($A184,'[30]Regulated Pivot'!$A:$L,M$6,FALSE)),0)</f>
        <v>-120</v>
      </c>
      <c r="N184" s="104">
        <f>IFERROR((VLOOKUP($A184,'[30]Regulated Pivot'!$A:$L,N$6,FALSE)),0)</f>
        <v>-150</v>
      </c>
      <c r="O184" s="104">
        <f>IFERROR((VLOOKUP($A184,'[30]Regulated Pivot'!$A:$M,O$6,FALSE)),0)</f>
        <v>-924.52</v>
      </c>
      <c r="P184" s="104">
        <f>IFERROR((VLOOKUP($A184,'[30]Regulated Pivot'!$A:$N,P$6,FALSE)),0)</f>
        <v>-171.14</v>
      </c>
      <c r="Q184" s="103">
        <f t="shared" si="38"/>
        <v>-2582.9199999999996</v>
      </c>
      <c r="S184" s="105">
        <f t="shared" si="46"/>
        <v>0</v>
      </c>
      <c r="T184" s="105">
        <f t="shared" si="46"/>
        <v>0</v>
      </c>
      <c r="U184" s="105">
        <f t="shared" si="46"/>
        <v>0</v>
      </c>
      <c r="V184" s="105">
        <f t="shared" si="46"/>
        <v>0</v>
      </c>
      <c r="W184" s="105">
        <f t="shared" si="46"/>
        <v>0</v>
      </c>
      <c r="X184" s="105">
        <f t="shared" si="46"/>
        <v>0</v>
      </c>
      <c r="Y184" s="105">
        <f t="shared" si="46"/>
        <v>0</v>
      </c>
      <c r="Z184" s="105">
        <f t="shared" si="46"/>
        <v>0</v>
      </c>
      <c r="AA184" s="105">
        <f t="shared" si="46"/>
        <v>0</v>
      </c>
      <c r="AB184" s="105">
        <f t="shared" si="46"/>
        <v>0</v>
      </c>
      <c r="AC184" s="105">
        <f t="shared" si="46"/>
        <v>0</v>
      </c>
      <c r="AD184" s="105">
        <f t="shared" si="46"/>
        <v>0</v>
      </c>
      <c r="AE184" s="146">
        <f t="shared" si="40"/>
        <v>0</v>
      </c>
      <c r="AG184" s="156">
        <f t="shared" si="41"/>
        <v>0</v>
      </c>
      <c r="AH184" s="157">
        <f t="shared" si="42"/>
        <v>0</v>
      </c>
      <c r="AI184" s="156">
        <f t="shared" si="43"/>
        <v>0</v>
      </c>
      <c r="AJ184" s="157">
        <f t="shared" si="44"/>
        <v>-2582.9199999999996</v>
      </c>
    </row>
    <row r="185" spans="1:37" ht="12.75">
      <c r="A185" s="102" t="s">
        <v>518</v>
      </c>
      <c r="B185" s="102" t="s">
        <v>519</v>
      </c>
      <c r="C185" s="81">
        <v>0</v>
      </c>
      <c r="D185" s="81"/>
      <c r="E185" s="103">
        <f>IFERROR((VLOOKUP($A185,'[30]Regulated Pivot'!$A:$L,E$6,FALSE)),0)</f>
        <v>0</v>
      </c>
      <c r="F185" s="103">
        <f>IFERROR((VLOOKUP($A185,'[30]Regulated Pivot'!$A:$L,F$6,FALSE)),0)</f>
        <v>0</v>
      </c>
      <c r="G185" s="103">
        <f>IFERROR((VLOOKUP($A185,'[30]Regulated Pivot'!$A:$L,G$6,FALSE)),0)</f>
        <v>2.68</v>
      </c>
      <c r="H185" s="103">
        <f>IFERROR((VLOOKUP($A185,'[30]Regulated Pivot'!$A:$L,H$6,FALSE)),0)</f>
        <v>2.93</v>
      </c>
      <c r="I185" s="103">
        <f>IFERROR((VLOOKUP($A185,'[30]Regulated Pivot'!$A:$L,I$6,FALSE)),0)</f>
        <v>0</v>
      </c>
      <c r="J185" s="103">
        <f>IFERROR((VLOOKUP($A185,'[30]Regulated Pivot'!$A:$L,J$6,FALSE)),0)</f>
        <v>0</v>
      </c>
      <c r="K185" s="104">
        <f>IFERROR((VLOOKUP($A185,'[30]Regulated Pivot'!$A:$L,K$6,FALSE)),0)</f>
        <v>0</v>
      </c>
      <c r="L185" s="104">
        <f>IFERROR((VLOOKUP($A185,'[30]Regulated Pivot'!$A:$L,L$6,FALSE)),0)</f>
        <v>0</v>
      </c>
      <c r="M185" s="104">
        <f>IFERROR((VLOOKUP($A185,'[30]Regulated Pivot'!$A:$L,M$6,FALSE)),0)</f>
        <v>0</v>
      </c>
      <c r="N185" s="104">
        <f>IFERROR((VLOOKUP($A185,'[30]Regulated Pivot'!$A:$L,N$6,FALSE)),0)</f>
        <v>0</v>
      </c>
      <c r="O185" s="104">
        <f>IFERROR((VLOOKUP($A185,'[30]Regulated Pivot'!$A:$M,O$6,FALSE)),0)</f>
        <v>9.43</v>
      </c>
      <c r="P185" s="104">
        <f>IFERROR((VLOOKUP($A185,'[30]Regulated Pivot'!$A:$N,P$6,FALSE)),0)</f>
        <v>0</v>
      </c>
      <c r="Q185" s="103">
        <f t="shared" si="38"/>
        <v>15.04</v>
      </c>
      <c r="S185" s="105">
        <f t="shared" si="46"/>
        <v>0</v>
      </c>
      <c r="T185" s="105">
        <f t="shared" si="46"/>
        <v>0</v>
      </c>
      <c r="U185" s="105">
        <f t="shared" si="46"/>
        <v>0</v>
      </c>
      <c r="V185" s="105">
        <f t="shared" si="46"/>
        <v>0</v>
      </c>
      <c r="W185" s="105">
        <f t="shared" si="46"/>
        <v>0</v>
      </c>
      <c r="X185" s="105">
        <f t="shared" si="46"/>
        <v>0</v>
      </c>
      <c r="Y185" s="105">
        <f t="shared" si="46"/>
        <v>0</v>
      </c>
      <c r="Z185" s="105">
        <f t="shared" si="46"/>
        <v>0</v>
      </c>
      <c r="AA185" s="105">
        <f t="shared" si="46"/>
        <v>0</v>
      </c>
      <c r="AB185" s="105">
        <f t="shared" si="46"/>
        <v>0</v>
      </c>
      <c r="AC185" s="105">
        <f t="shared" si="46"/>
        <v>0</v>
      </c>
      <c r="AD185" s="105">
        <f t="shared" si="46"/>
        <v>0</v>
      </c>
      <c r="AE185" s="146">
        <f t="shared" si="40"/>
        <v>0</v>
      </c>
      <c r="AG185" s="156">
        <f t="shared" si="41"/>
        <v>0</v>
      </c>
      <c r="AH185" s="157">
        <f t="shared" si="42"/>
        <v>0</v>
      </c>
      <c r="AI185" s="156">
        <f t="shared" si="43"/>
        <v>0</v>
      </c>
      <c r="AJ185" s="157">
        <f t="shared" si="44"/>
        <v>15.04</v>
      </c>
    </row>
    <row r="186" spans="1:37" ht="12.75">
      <c r="A186" s="121" t="s">
        <v>520</v>
      </c>
      <c r="B186" s="121" t="s">
        <v>521</v>
      </c>
      <c r="C186" s="122">
        <v>2.13</v>
      </c>
      <c r="D186" s="81"/>
      <c r="E186" s="103">
        <f>IFERROR((VLOOKUP($A186,'[30]Regulated Pivot'!$A:$L,E$6,FALSE)),0)</f>
        <v>0</v>
      </c>
      <c r="F186" s="103">
        <f>IFERROR((VLOOKUP($A186,'[30]Regulated Pivot'!$A:$L,F$6,FALSE)),0)</f>
        <v>0</v>
      </c>
      <c r="G186" s="103">
        <f>IFERROR((VLOOKUP($A186,'[30]Regulated Pivot'!$A:$L,G$6,FALSE)),0)</f>
        <v>0</v>
      </c>
      <c r="H186" s="103">
        <f>IFERROR((VLOOKUP($A186,'[30]Regulated Pivot'!$A:$L,H$6,FALSE)),0)</f>
        <v>0</v>
      </c>
      <c r="I186" s="103">
        <f>IFERROR((VLOOKUP($A186,'[30]Regulated Pivot'!$A:$L,I$6,FALSE)),0)</f>
        <v>2.97</v>
      </c>
      <c r="J186" s="103">
        <f>IFERROR((VLOOKUP($A186,'[30]Regulated Pivot'!$A:$L,J$6,FALSE)),0)</f>
        <v>0</v>
      </c>
      <c r="K186" s="104">
        <f>IFERROR((VLOOKUP($A186,'[30]Regulated Pivot'!$A:$L,K$6,FALSE)),0)</f>
        <v>0</v>
      </c>
      <c r="L186" s="104">
        <f>IFERROR((VLOOKUP($A186,'[30]Regulated Pivot'!$A:$L,L$6,FALSE)),0)</f>
        <v>0</v>
      </c>
      <c r="M186" s="104">
        <f>IFERROR((VLOOKUP($A186,'[30]Regulated Pivot'!$A:$L,M$6,FALSE)),0)</f>
        <v>0</v>
      </c>
      <c r="N186" s="104">
        <f>IFERROR((VLOOKUP($A186,'[30]Regulated Pivot'!$A:$L,N$6,FALSE)),0)</f>
        <v>0</v>
      </c>
      <c r="O186" s="104">
        <f>IFERROR((VLOOKUP($A186,'[30]Regulated Pivot'!$A:$M,O$6,FALSE)),0)</f>
        <v>0</v>
      </c>
      <c r="P186" s="104">
        <f>IFERROR((VLOOKUP($A186,'[30]Regulated Pivot'!$A:$N,P$6,FALSE)),0)</f>
        <v>0</v>
      </c>
      <c r="Q186" s="103">
        <f t="shared" si="38"/>
        <v>2.97</v>
      </c>
      <c r="S186" s="105">
        <f t="shared" si="46"/>
        <v>0</v>
      </c>
      <c r="T186" s="105">
        <f t="shared" si="46"/>
        <v>0</v>
      </c>
      <c r="U186" s="105">
        <f t="shared" si="46"/>
        <v>0</v>
      </c>
      <c r="V186" s="105">
        <f t="shared" si="46"/>
        <v>0</v>
      </c>
      <c r="W186" s="105">
        <f t="shared" si="46"/>
        <v>1.3943661971830987</v>
      </c>
      <c r="X186" s="105">
        <f t="shared" si="46"/>
        <v>0</v>
      </c>
      <c r="Y186" s="105">
        <f t="shared" si="46"/>
        <v>0</v>
      </c>
      <c r="Z186" s="105">
        <f t="shared" si="46"/>
        <v>0</v>
      </c>
      <c r="AA186" s="105">
        <f t="shared" si="46"/>
        <v>0</v>
      </c>
      <c r="AB186" s="105">
        <f t="shared" si="46"/>
        <v>0</v>
      </c>
      <c r="AC186" s="105">
        <f t="shared" si="46"/>
        <v>0</v>
      </c>
      <c r="AD186" s="105">
        <f t="shared" si="46"/>
        <v>0</v>
      </c>
      <c r="AE186" s="146">
        <f t="shared" si="40"/>
        <v>0.11619718309859156</v>
      </c>
      <c r="AG186" s="156">
        <f t="shared" si="41"/>
        <v>2.1357680668445833</v>
      </c>
      <c r="AH186" s="157">
        <f t="shared" si="42"/>
        <v>5.7680668445834193E-3</v>
      </c>
      <c r="AI186" s="156">
        <f t="shared" si="43"/>
        <v>8.0427974311796987E-3</v>
      </c>
      <c r="AJ186" s="157">
        <f t="shared" si="44"/>
        <v>2.9780427974311801</v>
      </c>
      <c r="AK186" s="129" t="s">
        <v>690</v>
      </c>
    </row>
    <row r="187" spans="1:37" ht="12.75">
      <c r="A187" s="123" t="s">
        <v>522</v>
      </c>
      <c r="B187" s="123" t="s">
        <v>523</v>
      </c>
      <c r="C187" s="81">
        <v>0</v>
      </c>
      <c r="D187" s="81"/>
      <c r="E187" s="103">
        <f>IFERROR((VLOOKUP($A187,'[30]Regulated Pivot'!$A:$L,E$6,FALSE)),0)</f>
        <v>1.33</v>
      </c>
      <c r="F187" s="103">
        <f>IFERROR((VLOOKUP($A187,'[30]Regulated Pivot'!$A:$L,F$6,FALSE)),0)</f>
        <v>4.6199999999999992</v>
      </c>
      <c r="G187" s="103">
        <f>IFERROR((VLOOKUP($A187,'[30]Regulated Pivot'!$A:$L,G$6,FALSE)),0)</f>
        <v>-185.51</v>
      </c>
      <c r="H187" s="103">
        <f>IFERROR((VLOOKUP($A187,'[30]Regulated Pivot'!$A:$L,H$6,FALSE)),0)</f>
        <v>-109.39999999999999</v>
      </c>
      <c r="I187" s="103">
        <f>IFERROR((VLOOKUP($A187,'[30]Regulated Pivot'!$A:$L,I$6,FALSE)),0)</f>
        <v>-35.26</v>
      </c>
      <c r="J187" s="103">
        <f>IFERROR((VLOOKUP($A187,'[30]Regulated Pivot'!$A:$L,J$6,FALSE)),0)</f>
        <v>-2.7800000000000002</v>
      </c>
      <c r="K187" s="104">
        <f>IFERROR((VLOOKUP($A187,'[30]Regulated Pivot'!$A:$L,K$6,FALSE)),0)</f>
        <v>-0.18</v>
      </c>
      <c r="L187" s="104">
        <f>IFERROR((VLOOKUP($A187,'[30]Regulated Pivot'!$A:$L,L$6,FALSE)),0)</f>
        <v>-21.34</v>
      </c>
      <c r="M187" s="104">
        <f>IFERROR((VLOOKUP($A187,'[30]Regulated Pivot'!$A:$L,M$6,FALSE)),0)</f>
        <v>-0.95</v>
      </c>
      <c r="N187" s="104">
        <f>IFERROR((VLOOKUP($A187,'[30]Regulated Pivot'!$A:$L,N$6,FALSE)),0)</f>
        <v>-1.4400000000000004</v>
      </c>
      <c r="O187" s="104">
        <f>IFERROR((VLOOKUP($A187,'[30]Regulated Pivot'!$A:$M,O$6,FALSE)),0)</f>
        <v>-24.240000000000002</v>
      </c>
      <c r="P187" s="104">
        <f>IFERROR((VLOOKUP($A187,'[30]Regulated Pivot'!$A:$N,P$6,FALSE)),0)</f>
        <v>-3.13</v>
      </c>
      <c r="Q187" s="103">
        <f t="shared" si="38"/>
        <v>-378.27999999999992</v>
      </c>
      <c r="S187" s="105">
        <f t="shared" si="46"/>
        <v>0</v>
      </c>
      <c r="T187" s="105">
        <f t="shared" si="46"/>
        <v>0</v>
      </c>
      <c r="U187" s="105">
        <f t="shared" si="46"/>
        <v>0</v>
      </c>
      <c r="V187" s="105">
        <f t="shared" si="46"/>
        <v>0</v>
      </c>
      <c r="W187" s="105">
        <f t="shared" si="46"/>
        <v>0</v>
      </c>
      <c r="X187" s="105">
        <f t="shared" si="46"/>
        <v>0</v>
      </c>
      <c r="Y187" s="105">
        <f t="shared" ref="S187:AD189" si="47">IFERROR(K187/$C187,0)</f>
        <v>0</v>
      </c>
      <c r="Z187" s="105">
        <f t="shared" si="47"/>
        <v>0</v>
      </c>
      <c r="AA187" s="105">
        <f t="shared" si="47"/>
        <v>0</v>
      </c>
      <c r="AB187" s="105">
        <f t="shared" si="47"/>
        <v>0</v>
      </c>
      <c r="AC187" s="105">
        <f t="shared" si="47"/>
        <v>0</v>
      </c>
      <c r="AD187" s="105">
        <f t="shared" si="47"/>
        <v>0</v>
      </c>
      <c r="AE187" s="146">
        <f t="shared" si="40"/>
        <v>0</v>
      </c>
      <c r="AG187" s="156">
        <f t="shared" si="41"/>
        <v>0</v>
      </c>
      <c r="AH187" s="157">
        <f t="shared" si="42"/>
        <v>0</v>
      </c>
      <c r="AI187" s="156">
        <f t="shared" si="43"/>
        <v>0</v>
      </c>
      <c r="AJ187" s="157">
        <f t="shared" si="44"/>
        <v>-378.27999999999992</v>
      </c>
    </row>
    <row r="188" spans="1:37" ht="12.75">
      <c r="A188" s="123" t="s">
        <v>524</v>
      </c>
      <c r="B188" s="123" t="s">
        <v>525</v>
      </c>
      <c r="C188" s="81">
        <v>0</v>
      </c>
      <c r="D188" s="81"/>
      <c r="E188" s="103">
        <f>IFERROR((VLOOKUP($A188,'[30]Regulated Pivot'!$A:$L,E$6,FALSE)),0)</f>
        <v>-505</v>
      </c>
      <c r="F188" s="103">
        <f>IFERROR((VLOOKUP($A188,'[30]Regulated Pivot'!$A:$L,F$6,FALSE)),0)</f>
        <v>-241.89</v>
      </c>
      <c r="G188" s="103">
        <f>IFERROR((VLOOKUP($A188,'[30]Regulated Pivot'!$A:$L,G$6,FALSE)),0)</f>
        <v>-402.12</v>
      </c>
      <c r="H188" s="103">
        <f>IFERROR((VLOOKUP($A188,'[30]Regulated Pivot'!$A:$L,H$6,FALSE)),0)</f>
        <v>-298.36</v>
      </c>
      <c r="I188" s="103">
        <f>IFERROR((VLOOKUP($A188,'[30]Regulated Pivot'!$A:$L,I$6,FALSE)),0)</f>
        <v>-766.81</v>
      </c>
      <c r="J188" s="103">
        <f>IFERROR((VLOOKUP($A188,'[30]Regulated Pivot'!$A:$L,J$6,FALSE)),0)</f>
        <v>-524.48</v>
      </c>
      <c r="K188" s="104">
        <f>IFERROR((VLOOKUP($A188,'[30]Regulated Pivot'!$A:$L,K$6,FALSE)),0)</f>
        <v>-624.48</v>
      </c>
      <c r="L188" s="104">
        <f>IFERROR((VLOOKUP($A188,'[30]Regulated Pivot'!$A:$L,L$6,FALSE)),0)</f>
        <v>-143</v>
      </c>
      <c r="M188" s="104">
        <f>IFERROR((VLOOKUP($A188,'[30]Regulated Pivot'!$A:$L,M$6,FALSE)),0)</f>
        <v>-240</v>
      </c>
      <c r="N188" s="104">
        <f>IFERROR((VLOOKUP($A188,'[30]Regulated Pivot'!$A:$L,N$6,FALSE)),0)</f>
        <v>-569.16000000000008</v>
      </c>
      <c r="O188" s="104">
        <f>IFERROR((VLOOKUP($A188,'[30]Regulated Pivot'!$A:$M,O$6,FALSE)),0)</f>
        <v>-464</v>
      </c>
      <c r="P188" s="104">
        <f>IFERROR((VLOOKUP($A188,'[30]Regulated Pivot'!$A:$N,P$6,FALSE)),0)</f>
        <v>-249.49</v>
      </c>
      <c r="Q188" s="103">
        <f t="shared" si="38"/>
        <v>-5028.79</v>
      </c>
      <c r="S188" s="105">
        <f t="shared" si="47"/>
        <v>0</v>
      </c>
      <c r="T188" s="105">
        <f t="shared" si="47"/>
        <v>0</v>
      </c>
      <c r="U188" s="105">
        <f t="shared" si="47"/>
        <v>0</v>
      </c>
      <c r="V188" s="105">
        <f t="shared" si="47"/>
        <v>0</v>
      </c>
      <c r="W188" s="105">
        <f t="shared" si="47"/>
        <v>0</v>
      </c>
      <c r="X188" s="105">
        <f t="shared" si="47"/>
        <v>0</v>
      </c>
      <c r="Y188" s="105">
        <f t="shared" si="47"/>
        <v>0</v>
      </c>
      <c r="Z188" s="105">
        <f t="shared" si="47"/>
        <v>0</v>
      </c>
      <c r="AA188" s="105">
        <f t="shared" si="47"/>
        <v>0</v>
      </c>
      <c r="AB188" s="105">
        <f t="shared" si="47"/>
        <v>0</v>
      </c>
      <c r="AC188" s="105">
        <f t="shared" si="47"/>
        <v>0</v>
      </c>
      <c r="AD188" s="105">
        <f t="shared" si="47"/>
        <v>0</v>
      </c>
      <c r="AE188" s="146">
        <f t="shared" si="40"/>
        <v>0</v>
      </c>
      <c r="AG188" s="156">
        <f t="shared" si="41"/>
        <v>0</v>
      </c>
      <c r="AH188" s="157">
        <f t="shared" si="42"/>
        <v>0</v>
      </c>
      <c r="AI188" s="156">
        <f t="shared" si="43"/>
        <v>0</v>
      </c>
      <c r="AJ188" s="157">
        <f t="shared" si="44"/>
        <v>-5028.79</v>
      </c>
    </row>
    <row r="189" spans="1:37" s="129" customFormat="1" ht="12.75">
      <c r="A189" s="124" t="s">
        <v>526</v>
      </c>
      <c r="B189" s="124" t="s">
        <v>527</v>
      </c>
      <c r="C189" s="125"/>
      <c r="D189" s="125"/>
      <c r="E189" s="126">
        <v>0</v>
      </c>
      <c r="F189" s="126">
        <v>0</v>
      </c>
      <c r="G189" s="126">
        <v>0</v>
      </c>
      <c r="H189" s="126">
        <v>0</v>
      </c>
      <c r="I189" s="126">
        <v>7082.4</v>
      </c>
      <c r="J189" s="126">
        <v>-1204.23</v>
      </c>
      <c r="K189" s="127">
        <v>0</v>
      </c>
      <c r="L189" s="127">
        <v>-2066.35</v>
      </c>
      <c r="M189" s="127">
        <v>0</v>
      </c>
      <c r="N189" s="127">
        <v>0</v>
      </c>
      <c r="O189" s="127">
        <v>0</v>
      </c>
      <c r="P189" s="127">
        <v>0</v>
      </c>
      <c r="Q189" s="128">
        <f t="shared" si="38"/>
        <v>3811.82</v>
      </c>
      <c r="S189" s="105">
        <f t="shared" si="47"/>
        <v>0</v>
      </c>
      <c r="T189" s="105">
        <f t="shared" si="47"/>
        <v>0</v>
      </c>
      <c r="U189" s="105">
        <f t="shared" si="47"/>
        <v>0</v>
      </c>
      <c r="V189" s="105">
        <f t="shared" si="47"/>
        <v>0</v>
      </c>
      <c r="W189" s="105">
        <f t="shared" si="47"/>
        <v>0</v>
      </c>
      <c r="X189" s="105">
        <f t="shared" si="47"/>
        <v>0</v>
      </c>
      <c r="Y189" s="105">
        <f t="shared" si="47"/>
        <v>0</v>
      </c>
      <c r="Z189" s="105">
        <f t="shared" si="47"/>
        <v>0</v>
      </c>
      <c r="AA189" s="105">
        <f t="shared" si="47"/>
        <v>0</v>
      </c>
      <c r="AB189" s="105">
        <f t="shared" si="47"/>
        <v>0</v>
      </c>
      <c r="AC189" s="105">
        <f t="shared" si="47"/>
        <v>0</v>
      </c>
      <c r="AD189" s="105">
        <f t="shared" si="47"/>
        <v>0</v>
      </c>
      <c r="AE189" s="146">
        <f t="shared" si="40"/>
        <v>0</v>
      </c>
      <c r="AF189" s="146"/>
      <c r="AG189" s="156">
        <f t="shared" si="41"/>
        <v>0</v>
      </c>
      <c r="AH189" s="157">
        <f t="shared" si="42"/>
        <v>0</v>
      </c>
      <c r="AI189" s="156">
        <f t="shared" si="43"/>
        <v>0</v>
      </c>
      <c r="AJ189" s="157">
        <f t="shared" si="44"/>
        <v>3811.82</v>
      </c>
    </row>
    <row r="190" spans="1:37">
      <c r="A190" s="108"/>
      <c r="B190" s="108"/>
      <c r="D190" s="81"/>
      <c r="E190" s="103"/>
      <c r="F190" s="104" t="str">
        <f>IF(D190="","",(#REF!/D190)+(#REF!/C190))</f>
        <v/>
      </c>
      <c r="G190" s="104" t="str">
        <f>IF(D190="","",F190/12)</f>
        <v/>
      </c>
      <c r="AG190" s="151"/>
      <c r="AH190" s="151"/>
      <c r="AI190" s="151"/>
      <c r="AJ190" s="151"/>
    </row>
    <row r="191" spans="1:37">
      <c r="A191" s="110"/>
      <c r="B191" s="111" t="s">
        <v>528</v>
      </c>
      <c r="D191" s="81"/>
      <c r="E191" s="112">
        <f t="shared" ref="E191:Q191" si="48">SUM(E65:E190)</f>
        <v>517952.83999999997</v>
      </c>
      <c r="F191" s="112">
        <f t="shared" si="48"/>
        <v>512987.77000000014</v>
      </c>
      <c r="G191" s="112">
        <f t="shared" si="48"/>
        <v>522009.84999999986</v>
      </c>
      <c r="H191" s="112">
        <f t="shared" si="48"/>
        <v>524947.70000000019</v>
      </c>
      <c r="I191" s="112">
        <f t="shared" si="48"/>
        <v>540564.02</v>
      </c>
      <c r="J191" s="112">
        <f t="shared" si="48"/>
        <v>539564.96000000008</v>
      </c>
      <c r="K191" s="112">
        <f t="shared" si="48"/>
        <v>542762.67999999982</v>
      </c>
      <c r="L191" s="112">
        <f t="shared" si="48"/>
        <v>546599.61999999976</v>
      </c>
      <c r="M191" s="112">
        <f t="shared" si="48"/>
        <v>540941.68999999994</v>
      </c>
      <c r="N191" s="112">
        <f t="shared" si="48"/>
        <v>535681.35</v>
      </c>
      <c r="O191" s="112">
        <f t="shared" si="48"/>
        <v>532589.72</v>
      </c>
      <c r="P191" s="112">
        <f t="shared" si="48"/>
        <v>533611.9800000001</v>
      </c>
      <c r="Q191" s="113">
        <f t="shared" si="48"/>
        <v>6390214.1800000006</v>
      </c>
      <c r="S191" s="114">
        <f t="shared" ref="S191:AE191" si="49">+SUM(S65:S130)</f>
        <v>4055.6605649086118</v>
      </c>
      <c r="T191" s="114">
        <f t="shared" si="49"/>
        <v>4027.7668893603932</v>
      </c>
      <c r="U191" s="114">
        <f t="shared" si="49"/>
        <v>4080.1001723481281</v>
      </c>
      <c r="V191" s="114">
        <f t="shared" si="49"/>
        <v>4114.0488627468749</v>
      </c>
      <c r="W191" s="114">
        <f t="shared" si="49"/>
        <v>4153.2416311668749</v>
      </c>
      <c r="X191" s="114">
        <f t="shared" si="49"/>
        <v>4207.7998094087388</v>
      </c>
      <c r="Y191" s="114">
        <f t="shared" si="49"/>
        <v>4288.0897849391686</v>
      </c>
      <c r="Z191" s="114">
        <f t="shared" si="49"/>
        <v>4293.0647487867518</v>
      </c>
      <c r="AA191" s="114">
        <f t="shared" si="49"/>
        <v>4258.7992385014077</v>
      </c>
      <c r="AB191" s="114">
        <f t="shared" si="49"/>
        <v>4205.8305512320603</v>
      </c>
      <c r="AC191" s="114">
        <f t="shared" si="49"/>
        <v>4131.9259670170995</v>
      </c>
      <c r="AD191" s="114">
        <f t="shared" si="49"/>
        <v>4135.243525326272</v>
      </c>
      <c r="AE191" s="147">
        <f t="shared" si="49"/>
        <v>4162.6309788118651</v>
      </c>
      <c r="AF191" s="168"/>
      <c r="AG191" s="151"/>
      <c r="AH191" s="151"/>
      <c r="AI191" s="159">
        <f t="shared" ref="AI191:AJ191" si="50">SUM(AI65:AI190)</f>
        <v>17316.054344397431</v>
      </c>
      <c r="AJ191" s="159">
        <f t="shared" si="50"/>
        <v>6407530.2343443958</v>
      </c>
    </row>
    <row r="192" spans="1:37">
      <c r="A192" s="110"/>
      <c r="B192" s="110"/>
      <c r="D192" s="81"/>
      <c r="E192" s="115"/>
      <c r="F192" s="104"/>
      <c r="G192" s="104"/>
      <c r="AG192" s="151"/>
      <c r="AH192" s="151"/>
      <c r="AI192" s="151"/>
      <c r="AJ192" s="151"/>
    </row>
    <row r="193" spans="1:36">
      <c r="A193" s="101" t="s">
        <v>529</v>
      </c>
      <c r="B193" s="99" t="s">
        <v>529</v>
      </c>
      <c r="D193" s="117"/>
      <c r="E193" s="100"/>
      <c r="AG193" s="151"/>
      <c r="AH193" s="151"/>
      <c r="AI193" s="151"/>
      <c r="AJ193" s="151"/>
    </row>
    <row r="194" spans="1:36">
      <c r="A194" s="101"/>
      <c r="B194" s="101"/>
      <c r="D194" s="117"/>
      <c r="E194" s="100"/>
      <c r="AG194" s="151"/>
      <c r="AH194" s="151"/>
      <c r="AI194" s="151"/>
      <c r="AJ194" s="151"/>
    </row>
    <row r="195" spans="1:36" ht="12.75">
      <c r="A195" s="102" t="s">
        <v>530</v>
      </c>
      <c r="B195" s="102" t="s">
        <v>531</v>
      </c>
      <c r="C195" s="81">
        <f>+VLOOKUP(A195,'[30]2019 UTC Reg svc pricing'!$O:$P,2,FALSE)</f>
        <v>110.22</v>
      </c>
      <c r="D195" s="103"/>
      <c r="E195" s="103">
        <f>IFERROR((VLOOKUP($A195,'[30]Regulated Pivot'!$A:$L,E$6,FALSE)),0)</f>
        <v>220.44</v>
      </c>
      <c r="F195" s="103">
        <f>IFERROR((VLOOKUP($A195,'[30]Regulated Pivot'!$A:$L,F$6,FALSE)),0)</f>
        <v>220.44</v>
      </c>
      <c r="G195" s="103">
        <f>IFERROR((VLOOKUP($A195,'[30]Regulated Pivot'!$A:$L,G$6,FALSE)),0)</f>
        <v>220.44</v>
      </c>
      <c r="H195" s="103">
        <f>IFERROR((VLOOKUP($A195,'[30]Regulated Pivot'!$A:$L,H$6,FALSE)),0)</f>
        <v>220.44</v>
      </c>
      <c r="I195" s="103">
        <f>IFERROR((VLOOKUP($A195,'[30]Regulated Pivot'!$A:$L,I$6,FALSE)),0)</f>
        <v>110.22</v>
      </c>
      <c r="J195" s="103">
        <f>IFERROR((VLOOKUP($A195,'[30]Regulated Pivot'!$A:$L,J$6,FALSE)),0)</f>
        <v>110.22</v>
      </c>
      <c r="K195" s="104">
        <f>IFERROR((VLOOKUP($A195,'[30]Regulated Pivot'!$A:$L,K$6,FALSE)),0)</f>
        <v>330.66</v>
      </c>
      <c r="L195" s="104">
        <f>IFERROR((VLOOKUP($A195,'[30]Regulated Pivot'!$A:$L,L$6,FALSE)),0)</f>
        <v>220.44</v>
      </c>
      <c r="M195" s="104">
        <f>IFERROR((VLOOKUP($A195,'[30]Regulated Pivot'!$A:$L,M$6,FALSE)),0)</f>
        <v>220.44</v>
      </c>
      <c r="N195" s="104">
        <f>IFERROR((VLOOKUP($A195,'[30]Regulated Pivot'!$A:$L,N$6,FALSE)),0)</f>
        <v>220.44</v>
      </c>
      <c r="O195" s="104">
        <f>IFERROR((VLOOKUP($A195,'[30]Regulated Pivot'!$A:$M,O$6,FALSE)),0)</f>
        <v>110.22</v>
      </c>
      <c r="P195" s="104">
        <f>IFERROR((VLOOKUP($A195,'[30]Regulated Pivot'!$A:$N,P$6,FALSE)),0)</f>
        <v>220.44</v>
      </c>
      <c r="Q195" s="103">
        <f t="shared" ref="Q195:Q248" si="51">SUM(E195:P195)</f>
        <v>2424.84</v>
      </c>
      <c r="S195" s="105">
        <f t="shared" ref="S195:AD195" si="52">IFERROR(E195/$C195,0)</f>
        <v>2</v>
      </c>
      <c r="T195" s="105">
        <f t="shared" si="52"/>
        <v>2</v>
      </c>
      <c r="U195" s="105">
        <f t="shared" si="52"/>
        <v>2</v>
      </c>
      <c r="V195" s="105">
        <f t="shared" si="52"/>
        <v>2</v>
      </c>
      <c r="W195" s="105">
        <f t="shared" si="52"/>
        <v>1</v>
      </c>
      <c r="X195" s="105">
        <f t="shared" si="52"/>
        <v>1</v>
      </c>
      <c r="Y195" s="105">
        <f t="shared" si="52"/>
        <v>3.0000000000000004</v>
      </c>
      <c r="Z195" s="105">
        <f t="shared" si="52"/>
        <v>2</v>
      </c>
      <c r="AA195" s="105">
        <f t="shared" si="52"/>
        <v>2</v>
      </c>
      <c r="AB195" s="105">
        <f t="shared" si="52"/>
        <v>2</v>
      </c>
      <c r="AC195" s="105">
        <f t="shared" si="52"/>
        <v>1</v>
      </c>
      <c r="AD195" s="105">
        <f t="shared" si="52"/>
        <v>2</v>
      </c>
      <c r="AE195" s="146">
        <f t="shared" ref="AE195" si="53">IFERROR(AVERAGE(S195:AD195),0)</f>
        <v>1.8333333333333333</v>
      </c>
      <c r="AG195" s="156">
        <f t="shared" ref="AG195" si="54">+C195*(1+$AI$2)</f>
        <v>110.51847714911266</v>
      </c>
      <c r="AH195" s="157">
        <f t="shared" ref="AH195" si="55">+AG195-C195</f>
        <v>0.29847714911265655</v>
      </c>
      <c r="AI195" s="156">
        <f t="shared" ref="AI195" si="56">+AH195*AE195*12</f>
        <v>6.5664972804784441</v>
      </c>
      <c r="AJ195" s="157">
        <f t="shared" ref="AJ195" si="57">+AI195+Q195</f>
        <v>2431.4064972804786</v>
      </c>
    </row>
    <row r="196" spans="1:36" ht="12.75">
      <c r="A196" s="102" t="s">
        <v>532</v>
      </c>
      <c r="B196" s="102" t="s">
        <v>533</v>
      </c>
      <c r="C196" s="81">
        <f>+VLOOKUP(A196,'[30]2019 UTC Reg svc pricing'!$O:$P,2,FALSE)</f>
        <v>110.22</v>
      </c>
      <c r="D196" s="81"/>
      <c r="E196" s="103">
        <f>IFERROR((VLOOKUP($A196,'[30]Regulated Pivot'!$A:$L,E$6,FALSE)),0)</f>
        <v>3857.7</v>
      </c>
      <c r="F196" s="103">
        <f>IFERROR((VLOOKUP($A196,'[30]Regulated Pivot'!$A:$L,F$6,FALSE)),0)</f>
        <v>2975.94</v>
      </c>
      <c r="G196" s="103">
        <f>IFERROR((VLOOKUP($A196,'[30]Regulated Pivot'!$A:$L,G$6,FALSE)),0)</f>
        <v>4739.46</v>
      </c>
      <c r="H196" s="103">
        <f>IFERROR((VLOOKUP($A196,'[30]Regulated Pivot'!$A:$L,H$6,FALSE)),0)</f>
        <v>4408.8</v>
      </c>
      <c r="I196" s="103">
        <f>IFERROR((VLOOKUP($A196,'[30]Regulated Pivot'!$A:$L,I$6,FALSE)),0)</f>
        <v>5070.1200000000008</v>
      </c>
      <c r="J196" s="103">
        <f>IFERROR((VLOOKUP($A196,'[30]Regulated Pivot'!$A:$L,J$6,FALSE)),0)</f>
        <v>5511</v>
      </c>
      <c r="K196" s="104">
        <f>IFERROR((VLOOKUP($A196,'[30]Regulated Pivot'!$A:$L,K$6,FALSE)),0)</f>
        <v>5731.44</v>
      </c>
      <c r="L196" s="104">
        <f>IFERROR((VLOOKUP($A196,'[30]Regulated Pivot'!$A:$L,L$6,FALSE)),0)</f>
        <v>6392.7599999999993</v>
      </c>
      <c r="M196" s="104">
        <f>IFERROR((VLOOKUP($A196,'[30]Regulated Pivot'!$A:$L,M$6,FALSE)),0)</f>
        <v>5511</v>
      </c>
      <c r="N196" s="104">
        <f>IFERROR((VLOOKUP($A196,'[30]Regulated Pivot'!$A:$L,N$6,FALSE)),0)</f>
        <v>5951.880000000001</v>
      </c>
      <c r="O196" s="104">
        <f>IFERROR((VLOOKUP($A196,'[30]Regulated Pivot'!$A:$M,O$6,FALSE)),0)</f>
        <v>5731.44</v>
      </c>
      <c r="P196" s="104">
        <f>IFERROR((VLOOKUP($A196,'[30]Regulated Pivot'!$A:$N,P$6,FALSE)),0)</f>
        <v>5180.34</v>
      </c>
      <c r="Q196" s="103">
        <f t="shared" si="51"/>
        <v>61061.87999999999</v>
      </c>
      <c r="S196" s="105">
        <f t="shared" ref="S196:AD217" si="58">IFERROR(E196/$C196,0)</f>
        <v>35</v>
      </c>
      <c r="T196" s="105">
        <f t="shared" si="58"/>
        <v>27</v>
      </c>
      <c r="U196" s="105">
        <f t="shared" si="58"/>
        <v>43</v>
      </c>
      <c r="V196" s="105">
        <f t="shared" si="58"/>
        <v>40</v>
      </c>
      <c r="W196" s="105">
        <f t="shared" si="58"/>
        <v>46.000000000000007</v>
      </c>
      <c r="X196" s="105">
        <f t="shared" si="58"/>
        <v>50</v>
      </c>
      <c r="Y196" s="105">
        <f t="shared" si="58"/>
        <v>52</v>
      </c>
      <c r="Z196" s="105">
        <f t="shared" si="58"/>
        <v>57.999999999999993</v>
      </c>
      <c r="AA196" s="105">
        <f t="shared" si="58"/>
        <v>50</v>
      </c>
      <c r="AB196" s="105">
        <f t="shared" si="58"/>
        <v>54.000000000000007</v>
      </c>
      <c r="AC196" s="105">
        <f t="shared" si="58"/>
        <v>52</v>
      </c>
      <c r="AD196" s="105">
        <f t="shared" si="58"/>
        <v>47</v>
      </c>
      <c r="AE196" s="146">
        <f t="shared" ref="AE196:AE259" si="59">IFERROR(AVERAGE(S196:AD196),0)</f>
        <v>46.166666666666664</v>
      </c>
      <c r="AG196" s="156">
        <f t="shared" ref="AG196:AG259" si="60">+C196*(1+$AI$2)</f>
        <v>110.51847714911266</v>
      </c>
      <c r="AH196" s="157">
        <f t="shared" ref="AH196:AH259" si="61">+AG196-C196</f>
        <v>0.29847714911265655</v>
      </c>
      <c r="AI196" s="156">
        <f t="shared" ref="AI196:AI259" si="62">+AH196*AE196*12</f>
        <v>165.3563406084117</v>
      </c>
      <c r="AJ196" s="157">
        <f t="shared" ref="AJ196:AJ259" si="63">+AI196+Q196</f>
        <v>61227.236340608404</v>
      </c>
    </row>
    <row r="197" spans="1:36" ht="12.75">
      <c r="A197" s="102" t="s">
        <v>534</v>
      </c>
      <c r="B197" s="102" t="s">
        <v>535</v>
      </c>
      <c r="C197" s="81">
        <f>+VLOOKUP(A197,'[30]2019 UTC Reg svc pricing'!$O:$P,2,FALSE)</f>
        <v>114.8</v>
      </c>
      <c r="D197" s="81"/>
      <c r="E197" s="103">
        <f>IFERROR((VLOOKUP($A197,'[30]Regulated Pivot'!$A:$L,E$6,FALSE)),0)</f>
        <v>6199.2000000000007</v>
      </c>
      <c r="F197" s="103">
        <f>IFERROR((VLOOKUP($A197,'[30]Regulated Pivot'!$A:$L,F$6,FALSE)),0)</f>
        <v>5795.0999999999995</v>
      </c>
      <c r="G197" s="103">
        <f>IFERROR((VLOOKUP($A197,'[30]Regulated Pivot'!$A:$L,G$6,FALSE)),0)</f>
        <v>5854.8</v>
      </c>
      <c r="H197" s="103">
        <f>IFERROR((VLOOKUP($A197,'[30]Regulated Pivot'!$A:$L,H$6,FALSE)),0)</f>
        <v>6773.2000000000007</v>
      </c>
      <c r="I197" s="103">
        <f>IFERROR((VLOOKUP($A197,'[30]Regulated Pivot'!$A:$L,I$6,FALSE)),0)</f>
        <v>7002.7999999999993</v>
      </c>
      <c r="J197" s="103">
        <f>IFERROR((VLOOKUP($A197,'[30]Regulated Pivot'!$A:$L,J$6,FALSE)),0)</f>
        <v>7002.8</v>
      </c>
      <c r="K197" s="104">
        <f>IFERROR((VLOOKUP($A197,'[30]Regulated Pivot'!$A:$L,K$6,FALSE)),0)</f>
        <v>8380.4000000000015</v>
      </c>
      <c r="L197" s="104">
        <f>IFERROR((VLOOKUP($A197,'[30]Regulated Pivot'!$A:$L,L$6,FALSE)),0)</f>
        <v>8495.1999999999989</v>
      </c>
      <c r="M197" s="104">
        <f>IFERROR((VLOOKUP($A197,'[30]Regulated Pivot'!$A:$L,M$6,FALSE)),0)</f>
        <v>6658.4</v>
      </c>
      <c r="N197" s="104">
        <f>IFERROR((VLOOKUP($A197,'[30]Regulated Pivot'!$A:$L,N$6,FALSE)),0)</f>
        <v>8724.7999999999993</v>
      </c>
      <c r="O197" s="104">
        <f>IFERROR((VLOOKUP($A197,'[30]Regulated Pivot'!$A:$M,O$6,FALSE)),0)</f>
        <v>7691.5999999999995</v>
      </c>
      <c r="P197" s="104">
        <f>IFERROR((VLOOKUP($A197,'[30]Regulated Pivot'!$A:$N,P$6,FALSE)),0)</f>
        <v>6428.8</v>
      </c>
      <c r="Q197" s="103">
        <f t="shared" si="51"/>
        <v>85007.1</v>
      </c>
      <c r="S197" s="105">
        <f t="shared" si="58"/>
        <v>54.000000000000007</v>
      </c>
      <c r="T197" s="105">
        <f t="shared" si="58"/>
        <v>50.479965156794421</v>
      </c>
      <c r="U197" s="105">
        <f t="shared" si="58"/>
        <v>51</v>
      </c>
      <c r="V197" s="105">
        <f t="shared" si="58"/>
        <v>59.000000000000007</v>
      </c>
      <c r="W197" s="105">
        <f t="shared" si="58"/>
        <v>60.999999999999993</v>
      </c>
      <c r="X197" s="105">
        <f t="shared" si="58"/>
        <v>61</v>
      </c>
      <c r="Y197" s="105">
        <f t="shared" si="58"/>
        <v>73.000000000000014</v>
      </c>
      <c r="Z197" s="105">
        <f t="shared" si="58"/>
        <v>73.999999999999986</v>
      </c>
      <c r="AA197" s="105">
        <f t="shared" si="58"/>
        <v>58</v>
      </c>
      <c r="AB197" s="105">
        <f t="shared" si="58"/>
        <v>76</v>
      </c>
      <c r="AC197" s="105">
        <f t="shared" si="58"/>
        <v>67</v>
      </c>
      <c r="AD197" s="105">
        <f t="shared" si="58"/>
        <v>56</v>
      </c>
      <c r="AE197" s="146">
        <f t="shared" si="59"/>
        <v>61.706663763066196</v>
      </c>
      <c r="AG197" s="156">
        <f t="shared" si="60"/>
        <v>115.11087984683481</v>
      </c>
      <c r="AH197" s="157">
        <f t="shared" si="61"/>
        <v>0.3108798468348084</v>
      </c>
      <c r="AI197" s="156">
        <f t="shared" si="62"/>
        <v>230.20029815218851</v>
      </c>
      <c r="AJ197" s="157">
        <f t="shared" si="63"/>
        <v>85237.3002981522</v>
      </c>
    </row>
    <row r="198" spans="1:36" ht="12.75">
      <c r="A198" s="102" t="s">
        <v>536</v>
      </c>
      <c r="B198" s="102" t="s">
        <v>537</v>
      </c>
      <c r="C198" s="81">
        <f>+VLOOKUP(A198,'[30]2019 UTC Reg svc pricing'!$O:$P,2,FALSE)</f>
        <v>114.8</v>
      </c>
      <c r="D198" s="81"/>
      <c r="E198" s="103">
        <f>IFERROR((VLOOKUP($A198,'[30]Regulated Pivot'!$A:$L,E$6,FALSE)),0)</f>
        <v>4477.2</v>
      </c>
      <c r="F198" s="103">
        <f>IFERROR((VLOOKUP($A198,'[30]Regulated Pivot'!$A:$L,F$6,FALSE)),0)</f>
        <v>3903.2000000000003</v>
      </c>
      <c r="G198" s="103">
        <f>IFERROR((VLOOKUP($A198,'[30]Regulated Pivot'!$A:$L,G$6,FALSE)),0)</f>
        <v>4247.6000000000004</v>
      </c>
      <c r="H198" s="103">
        <f>IFERROR((VLOOKUP($A198,'[30]Regulated Pivot'!$A:$L,H$6,FALSE)),0)</f>
        <v>5166</v>
      </c>
      <c r="I198" s="103">
        <f>IFERROR((VLOOKUP($A198,'[30]Regulated Pivot'!$A:$L,I$6,FALSE)),0)</f>
        <v>4821.6000000000004</v>
      </c>
      <c r="J198" s="103">
        <f>IFERROR((VLOOKUP($A198,'[30]Regulated Pivot'!$A:$L,J$6,FALSE)),0)</f>
        <v>3788.4</v>
      </c>
      <c r="K198" s="104">
        <f>IFERROR((VLOOKUP($A198,'[30]Regulated Pivot'!$A:$L,K$6,FALSE)),0)</f>
        <v>4592</v>
      </c>
      <c r="L198" s="104">
        <f>IFERROR((VLOOKUP($A198,'[30]Regulated Pivot'!$A:$L,L$6,FALSE)),0)</f>
        <v>4477.2</v>
      </c>
      <c r="M198" s="104">
        <f>IFERROR((VLOOKUP($A198,'[30]Regulated Pivot'!$A:$L,M$6,FALSE)),0)</f>
        <v>4936.3999999999996</v>
      </c>
      <c r="N198" s="104">
        <f>IFERROR((VLOOKUP($A198,'[30]Regulated Pivot'!$A:$L,N$6,FALSE)),0)</f>
        <v>5740</v>
      </c>
      <c r="O198" s="104">
        <f>IFERROR((VLOOKUP($A198,'[30]Regulated Pivot'!$A:$M,O$6,FALSE)),0)</f>
        <v>6084.4000000000005</v>
      </c>
      <c r="P198" s="104">
        <f>IFERROR((VLOOKUP($A198,'[30]Regulated Pivot'!$A:$N,P$6,FALSE)),0)</f>
        <v>4362.4000000000005</v>
      </c>
      <c r="Q198" s="103">
        <f t="shared" si="51"/>
        <v>56596.4</v>
      </c>
      <c r="S198" s="105">
        <f t="shared" si="58"/>
        <v>39</v>
      </c>
      <c r="T198" s="105">
        <f t="shared" si="58"/>
        <v>34</v>
      </c>
      <c r="U198" s="105">
        <f t="shared" si="58"/>
        <v>37.000000000000007</v>
      </c>
      <c r="V198" s="105">
        <f t="shared" si="58"/>
        <v>45</v>
      </c>
      <c r="W198" s="105">
        <f t="shared" si="58"/>
        <v>42.000000000000007</v>
      </c>
      <c r="X198" s="105">
        <f t="shared" si="58"/>
        <v>33</v>
      </c>
      <c r="Y198" s="105">
        <f t="shared" si="58"/>
        <v>40</v>
      </c>
      <c r="Z198" s="105">
        <f t="shared" si="58"/>
        <v>39</v>
      </c>
      <c r="AA198" s="105">
        <f t="shared" si="58"/>
        <v>43</v>
      </c>
      <c r="AB198" s="105">
        <f t="shared" si="58"/>
        <v>50</v>
      </c>
      <c r="AC198" s="105">
        <f t="shared" si="58"/>
        <v>53.000000000000007</v>
      </c>
      <c r="AD198" s="105">
        <f t="shared" si="58"/>
        <v>38.000000000000007</v>
      </c>
      <c r="AE198" s="146">
        <f t="shared" si="59"/>
        <v>41.083333333333336</v>
      </c>
      <c r="AG198" s="156">
        <f t="shared" si="60"/>
        <v>115.11087984683481</v>
      </c>
      <c r="AH198" s="157">
        <f t="shared" si="61"/>
        <v>0.3108798468348084</v>
      </c>
      <c r="AI198" s="156">
        <f t="shared" si="62"/>
        <v>153.26376448956054</v>
      </c>
      <c r="AJ198" s="157">
        <f t="shared" si="63"/>
        <v>56749.66376448956</v>
      </c>
    </row>
    <row r="199" spans="1:36" ht="12.75">
      <c r="A199" s="106" t="s">
        <v>538</v>
      </c>
      <c r="B199" s="106" t="s">
        <v>533</v>
      </c>
      <c r="C199" s="81">
        <f>+VLOOKUP(A199,'[30]2019 UTC Reg svc pricing'!$O:$P,2,FALSE)</f>
        <v>110.22</v>
      </c>
      <c r="D199" s="81"/>
      <c r="E199" s="103">
        <f>IFERROR((VLOOKUP($A199,'[30]Regulated Pivot'!$A:$L,E$6,FALSE)),0)</f>
        <v>0</v>
      </c>
      <c r="F199" s="103">
        <f>IFERROR((VLOOKUP($A199,'[30]Regulated Pivot'!$A:$L,F$6,FALSE)),0)</f>
        <v>0</v>
      </c>
      <c r="G199" s="103">
        <f>IFERROR((VLOOKUP($A199,'[30]Regulated Pivot'!$A:$L,G$6,FALSE)),0)</f>
        <v>0</v>
      </c>
      <c r="H199" s="103">
        <f>IFERROR((VLOOKUP($A199,'[30]Regulated Pivot'!$A:$L,H$6,FALSE)),0)</f>
        <v>0</v>
      </c>
      <c r="I199" s="103">
        <f>IFERROR((VLOOKUP($A199,'[30]Regulated Pivot'!$A:$L,I$6,FALSE)),0)</f>
        <v>0</v>
      </c>
      <c r="J199" s="103">
        <f>IFERROR((VLOOKUP($A199,'[30]Regulated Pivot'!$A:$L,J$6,FALSE)),0)</f>
        <v>0</v>
      </c>
      <c r="K199" s="104">
        <f>IFERROR((VLOOKUP($A199,'[30]Regulated Pivot'!$A:$L,K$6,FALSE)),0)</f>
        <v>0</v>
      </c>
      <c r="L199" s="104">
        <f>IFERROR((VLOOKUP($A199,'[30]Regulated Pivot'!$A:$L,L$6,FALSE)),0)</f>
        <v>0</v>
      </c>
      <c r="M199" s="104">
        <f>IFERROR((VLOOKUP($A199,'[30]Regulated Pivot'!$A:$L,M$6,FALSE)),0)</f>
        <v>0</v>
      </c>
      <c r="N199" s="104">
        <f>IFERROR((VLOOKUP($A199,'[30]Regulated Pivot'!$A:$L,N$6,FALSE)),0)</f>
        <v>0</v>
      </c>
      <c r="O199" s="104">
        <f>IFERROR((VLOOKUP($A199,'[30]Regulated Pivot'!$A:$M,O$6,FALSE)),0)</f>
        <v>110.22</v>
      </c>
      <c r="P199" s="104">
        <f>IFERROR((VLOOKUP($A199,'[30]Regulated Pivot'!$A:$N,P$6,FALSE)),0)</f>
        <v>0</v>
      </c>
      <c r="Q199" s="103">
        <f t="shared" si="51"/>
        <v>110.22</v>
      </c>
      <c r="S199" s="105">
        <f t="shared" si="58"/>
        <v>0</v>
      </c>
      <c r="T199" s="105">
        <f t="shared" si="58"/>
        <v>0</v>
      </c>
      <c r="U199" s="105">
        <f t="shared" si="58"/>
        <v>0</v>
      </c>
      <c r="V199" s="105">
        <f t="shared" si="58"/>
        <v>0</v>
      </c>
      <c r="W199" s="105">
        <f t="shared" si="58"/>
        <v>0</v>
      </c>
      <c r="X199" s="105">
        <f t="shared" si="58"/>
        <v>0</v>
      </c>
      <c r="Y199" s="105">
        <f t="shared" si="58"/>
        <v>0</v>
      </c>
      <c r="Z199" s="105">
        <f t="shared" si="58"/>
        <v>0</v>
      </c>
      <c r="AA199" s="105">
        <f t="shared" si="58"/>
        <v>0</v>
      </c>
      <c r="AB199" s="105">
        <f t="shared" si="58"/>
        <v>0</v>
      </c>
      <c r="AC199" s="105">
        <f t="shared" si="58"/>
        <v>1</v>
      </c>
      <c r="AD199" s="105">
        <f t="shared" si="58"/>
        <v>0</v>
      </c>
      <c r="AE199" s="146">
        <f t="shared" si="59"/>
        <v>8.3333333333333329E-2</v>
      </c>
      <c r="AG199" s="156">
        <f t="shared" si="60"/>
        <v>110.51847714911266</v>
      </c>
      <c r="AH199" s="157">
        <f t="shared" si="61"/>
        <v>0.29847714911265655</v>
      </c>
      <c r="AI199" s="156">
        <f t="shared" si="62"/>
        <v>0.29847714911265655</v>
      </c>
      <c r="AJ199" s="157">
        <f t="shared" si="63"/>
        <v>110.51847714911266</v>
      </c>
    </row>
    <row r="200" spans="1:36" ht="12.75">
      <c r="A200" s="102" t="s">
        <v>539</v>
      </c>
      <c r="B200" s="102" t="s">
        <v>540</v>
      </c>
      <c r="C200" s="81">
        <f>+VLOOKUP(A200,'[30]2019 UTC Reg svc pricing'!$O:$P,2,FALSE)</f>
        <v>110.22</v>
      </c>
      <c r="D200" s="81"/>
      <c r="E200" s="103">
        <f>IFERROR((VLOOKUP($A200,'[30]Regulated Pivot'!$A:$L,E$6,FALSE)),0)</f>
        <v>0</v>
      </c>
      <c r="F200" s="103">
        <f>IFERROR((VLOOKUP($A200,'[30]Regulated Pivot'!$A:$L,F$6,FALSE)),0)</f>
        <v>0</v>
      </c>
      <c r="G200" s="103">
        <f>IFERROR((VLOOKUP($A200,'[30]Regulated Pivot'!$A:$L,G$6,FALSE)),0)</f>
        <v>0</v>
      </c>
      <c r="H200" s="103">
        <f>IFERROR((VLOOKUP($A200,'[30]Regulated Pivot'!$A:$L,H$6,FALSE)),0)</f>
        <v>0</v>
      </c>
      <c r="I200" s="103">
        <f>IFERROR((VLOOKUP($A200,'[30]Regulated Pivot'!$A:$L,I$6,FALSE)),0)</f>
        <v>0</v>
      </c>
      <c r="J200" s="103">
        <f>IFERROR((VLOOKUP($A200,'[30]Regulated Pivot'!$A:$L,J$6,FALSE)),0)</f>
        <v>0</v>
      </c>
      <c r="K200" s="104">
        <f>IFERROR((VLOOKUP($A200,'[30]Regulated Pivot'!$A:$L,K$6,FALSE)),0)</f>
        <v>0</v>
      </c>
      <c r="L200" s="104">
        <f>IFERROR((VLOOKUP($A200,'[30]Regulated Pivot'!$A:$L,L$6,FALSE)),0)</f>
        <v>0</v>
      </c>
      <c r="M200" s="104">
        <f>IFERROR((VLOOKUP($A200,'[30]Regulated Pivot'!$A:$L,M$6,FALSE)),0)</f>
        <v>0</v>
      </c>
      <c r="N200" s="104">
        <f>IFERROR((VLOOKUP($A200,'[30]Regulated Pivot'!$A:$L,N$6,FALSE)),0)</f>
        <v>0</v>
      </c>
      <c r="O200" s="104">
        <f>IFERROR((VLOOKUP($A200,'[30]Regulated Pivot'!$A:$M,O$6,FALSE)),0)</f>
        <v>0</v>
      </c>
      <c r="P200" s="104">
        <f>IFERROR((VLOOKUP($A200,'[30]Regulated Pivot'!$A:$N,P$6,FALSE)),0)</f>
        <v>0</v>
      </c>
      <c r="Q200" s="103">
        <f t="shared" si="51"/>
        <v>0</v>
      </c>
      <c r="S200" s="105">
        <f t="shared" si="58"/>
        <v>0</v>
      </c>
      <c r="T200" s="105">
        <f t="shared" si="58"/>
        <v>0</v>
      </c>
      <c r="U200" s="105">
        <f t="shared" si="58"/>
        <v>0</v>
      </c>
      <c r="V200" s="105">
        <f t="shared" si="58"/>
        <v>0</v>
      </c>
      <c r="W200" s="105">
        <f t="shared" si="58"/>
        <v>0</v>
      </c>
      <c r="X200" s="105">
        <f t="shared" si="58"/>
        <v>0</v>
      </c>
      <c r="Y200" s="105">
        <f t="shared" si="58"/>
        <v>0</v>
      </c>
      <c r="Z200" s="105">
        <f t="shared" si="58"/>
        <v>0</v>
      </c>
      <c r="AA200" s="105">
        <f t="shared" si="58"/>
        <v>0</v>
      </c>
      <c r="AB200" s="105">
        <f t="shared" si="58"/>
        <v>0</v>
      </c>
      <c r="AC200" s="105">
        <f t="shared" si="58"/>
        <v>0</v>
      </c>
      <c r="AD200" s="105">
        <f t="shared" si="58"/>
        <v>0</v>
      </c>
      <c r="AE200" s="146">
        <f t="shared" si="59"/>
        <v>0</v>
      </c>
      <c r="AG200" s="156">
        <f t="shared" si="60"/>
        <v>110.51847714911266</v>
      </c>
      <c r="AH200" s="157">
        <f t="shared" si="61"/>
        <v>0.29847714911265655</v>
      </c>
      <c r="AI200" s="156">
        <f t="shared" si="62"/>
        <v>0</v>
      </c>
      <c r="AJ200" s="157">
        <f t="shared" si="63"/>
        <v>0</v>
      </c>
    </row>
    <row r="201" spans="1:36" ht="12.75">
      <c r="A201" s="102" t="s">
        <v>541</v>
      </c>
      <c r="B201" s="102" t="s">
        <v>542</v>
      </c>
      <c r="C201" s="81">
        <f>+VLOOKUP(A201,'[30]2019 UTC Reg svc pricing'!$O:$P,2,FALSE)</f>
        <v>114.8</v>
      </c>
      <c r="D201" s="81"/>
      <c r="E201" s="103">
        <f>IFERROR((VLOOKUP($A201,'[30]Regulated Pivot'!$A:$L,E$6,FALSE)),0)</f>
        <v>0</v>
      </c>
      <c r="F201" s="103">
        <f>IFERROR((VLOOKUP($A201,'[30]Regulated Pivot'!$A:$L,F$6,FALSE)),0)</f>
        <v>0</v>
      </c>
      <c r="G201" s="103">
        <f>IFERROR((VLOOKUP($A201,'[30]Regulated Pivot'!$A:$L,G$6,FALSE)),0)</f>
        <v>0</v>
      </c>
      <c r="H201" s="103">
        <f>IFERROR((VLOOKUP($A201,'[30]Regulated Pivot'!$A:$L,H$6,FALSE)),0)</f>
        <v>-114.8</v>
      </c>
      <c r="I201" s="103">
        <f>IFERROR((VLOOKUP($A201,'[30]Regulated Pivot'!$A:$L,I$6,FALSE)),0)</f>
        <v>0</v>
      </c>
      <c r="J201" s="103">
        <f>IFERROR((VLOOKUP($A201,'[30]Regulated Pivot'!$A:$L,J$6,FALSE)),0)</f>
        <v>0</v>
      </c>
      <c r="K201" s="104">
        <f>IFERROR((VLOOKUP($A201,'[30]Regulated Pivot'!$A:$L,K$6,FALSE)),0)</f>
        <v>0</v>
      </c>
      <c r="L201" s="104">
        <f>IFERROR((VLOOKUP($A201,'[30]Regulated Pivot'!$A:$L,L$6,FALSE)),0)</f>
        <v>0</v>
      </c>
      <c r="M201" s="104">
        <f>IFERROR((VLOOKUP($A201,'[30]Regulated Pivot'!$A:$L,M$6,FALSE)),0)</f>
        <v>0</v>
      </c>
      <c r="N201" s="104">
        <f>IFERROR((VLOOKUP($A201,'[30]Regulated Pivot'!$A:$L,N$6,FALSE)),0)</f>
        <v>0</v>
      </c>
      <c r="O201" s="104">
        <f>IFERROR((VLOOKUP($A201,'[30]Regulated Pivot'!$A:$M,O$6,FALSE)),0)</f>
        <v>0</v>
      </c>
      <c r="P201" s="104">
        <f>IFERROR((VLOOKUP($A201,'[30]Regulated Pivot'!$A:$N,P$6,FALSE)),0)</f>
        <v>0</v>
      </c>
      <c r="Q201" s="103">
        <f t="shared" si="51"/>
        <v>-114.8</v>
      </c>
      <c r="S201" s="105">
        <f t="shared" si="58"/>
        <v>0</v>
      </c>
      <c r="T201" s="105">
        <f t="shared" si="58"/>
        <v>0</v>
      </c>
      <c r="U201" s="105">
        <f t="shared" si="58"/>
        <v>0</v>
      </c>
      <c r="V201" s="105">
        <f t="shared" si="58"/>
        <v>-1</v>
      </c>
      <c r="W201" s="105">
        <f t="shared" si="58"/>
        <v>0</v>
      </c>
      <c r="X201" s="105">
        <f t="shared" si="58"/>
        <v>0</v>
      </c>
      <c r="Y201" s="105">
        <f t="shared" si="58"/>
        <v>0</v>
      </c>
      <c r="Z201" s="105">
        <f t="shared" si="58"/>
        <v>0</v>
      </c>
      <c r="AA201" s="105">
        <f t="shared" si="58"/>
        <v>0</v>
      </c>
      <c r="AB201" s="105">
        <f t="shared" si="58"/>
        <v>0</v>
      </c>
      <c r="AC201" s="105">
        <f t="shared" si="58"/>
        <v>0</v>
      </c>
      <c r="AD201" s="105">
        <f t="shared" si="58"/>
        <v>0</v>
      </c>
      <c r="AE201" s="146">
        <f t="shared" si="59"/>
        <v>-8.3333333333333329E-2</v>
      </c>
      <c r="AG201" s="156">
        <f t="shared" si="60"/>
        <v>115.11087984683481</v>
      </c>
      <c r="AH201" s="157">
        <f t="shared" si="61"/>
        <v>0.3108798468348084</v>
      </c>
      <c r="AI201" s="156">
        <f t="shared" si="62"/>
        <v>-0.3108798468348084</v>
      </c>
      <c r="AJ201" s="157">
        <f t="shared" si="63"/>
        <v>-115.11087984683481</v>
      </c>
    </row>
    <row r="202" spans="1:36" ht="12.75">
      <c r="A202" s="102" t="s">
        <v>543</v>
      </c>
      <c r="B202" s="102" t="s">
        <v>544</v>
      </c>
      <c r="C202" s="81">
        <f>+VLOOKUP(A202,'[30]2019 UTC Reg svc pricing'!$O:$P,2,FALSE)</f>
        <v>114.8</v>
      </c>
      <c r="D202" s="81"/>
      <c r="E202" s="103">
        <f>IFERROR((VLOOKUP($A202,'[30]Regulated Pivot'!$A:$L,E$6,FALSE)),0)</f>
        <v>0</v>
      </c>
      <c r="F202" s="103">
        <f>IFERROR((VLOOKUP($A202,'[30]Regulated Pivot'!$A:$L,F$6,FALSE)),0)</f>
        <v>0</v>
      </c>
      <c r="G202" s="103">
        <f>IFERROR((VLOOKUP($A202,'[30]Regulated Pivot'!$A:$L,G$6,FALSE)),0)</f>
        <v>0</v>
      </c>
      <c r="H202" s="103">
        <f>IFERROR((VLOOKUP($A202,'[30]Regulated Pivot'!$A:$L,H$6,FALSE)),0)</f>
        <v>0</v>
      </c>
      <c r="I202" s="103">
        <f>IFERROR((VLOOKUP($A202,'[30]Regulated Pivot'!$A:$L,I$6,FALSE)),0)</f>
        <v>0</v>
      </c>
      <c r="J202" s="103">
        <f>IFERROR((VLOOKUP($A202,'[30]Regulated Pivot'!$A:$L,J$6,FALSE)),0)</f>
        <v>0</v>
      </c>
      <c r="K202" s="104">
        <f>IFERROR((VLOOKUP($A202,'[30]Regulated Pivot'!$A:$L,K$6,FALSE)),0)</f>
        <v>0</v>
      </c>
      <c r="L202" s="104">
        <f>IFERROR((VLOOKUP($A202,'[30]Regulated Pivot'!$A:$L,L$6,FALSE)),0)</f>
        <v>0</v>
      </c>
      <c r="M202" s="104">
        <f>IFERROR((VLOOKUP($A202,'[30]Regulated Pivot'!$A:$L,M$6,FALSE)),0)</f>
        <v>0</v>
      </c>
      <c r="N202" s="104">
        <f>IFERROR((VLOOKUP($A202,'[30]Regulated Pivot'!$A:$L,N$6,FALSE)),0)</f>
        <v>0</v>
      </c>
      <c r="O202" s="104">
        <f>IFERROR((VLOOKUP($A202,'[30]Regulated Pivot'!$A:$M,O$6,FALSE)),0)</f>
        <v>0</v>
      </c>
      <c r="P202" s="104">
        <f>IFERROR((VLOOKUP($A202,'[30]Regulated Pivot'!$A:$N,P$6,FALSE)),0)</f>
        <v>0</v>
      </c>
      <c r="Q202" s="103">
        <f t="shared" si="51"/>
        <v>0</v>
      </c>
      <c r="S202" s="105">
        <f t="shared" si="58"/>
        <v>0</v>
      </c>
      <c r="T202" s="105">
        <f t="shared" si="58"/>
        <v>0</v>
      </c>
      <c r="U202" s="105">
        <f t="shared" si="58"/>
        <v>0</v>
      </c>
      <c r="V202" s="105">
        <f t="shared" si="58"/>
        <v>0</v>
      </c>
      <c r="W202" s="105">
        <f t="shared" si="58"/>
        <v>0</v>
      </c>
      <c r="X202" s="105">
        <f t="shared" si="58"/>
        <v>0</v>
      </c>
      <c r="Y202" s="105">
        <f t="shared" si="58"/>
        <v>0</v>
      </c>
      <c r="Z202" s="105">
        <f t="shared" si="58"/>
        <v>0</v>
      </c>
      <c r="AA202" s="105">
        <f t="shared" si="58"/>
        <v>0</v>
      </c>
      <c r="AB202" s="105">
        <f t="shared" si="58"/>
        <v>0</v>
      </c>
      <c r="AC202" s="105">
        <f t="shared" si="58"/>
        <v>0</v>
      </c>
      <c r="AD202" s="105">
        <f t="shared" si="58"/>
        <v>0</v>
      </c>
      <c r="AE202" s="146">
        <f t="shared" si="59"/>
        <v>0</v>
      </c>
      <c r="AG202" s="156">
        <f t="shared" si="60"/>
        <v>115.11087984683481</v>
      </c>
      <c r="AH202" s="157">
        <f t="shared" si="61"/>
        <v>0.3108798468348084</v>
      </c>
      <c r="AI202" s="156">
        <f t="shared" si="62"/>
        <v>0</v>
      </c>
      <c r="AJ202" s="157">
        <f t="shared" si="63"/>
        <v>0</v>
      </c>
    </row>
    <row r="203" spans="1:36" ht="12.75">
      <c r="A203" s="102" t="s">
        <v>545</v>
      </c>
      <c r="B203" s="102" t="s">
        <v>546</v>
      </c>
      <c r="C203" s="81">
        <f>+VLOOKUP(A203,'[30]2019 UTC Reg svc pricing'!$O:$P,2,FALSE)</f>
        <v>110.22</v>
      </c>
      <c r="D203" s="81"/>
      <c r="E203" s="103">
        <f>IFERROR((VLOOKUP($A203,'[30]Regulated Pivot'!$A:$L,E$6,FALSE)),0)</f>
        <v>0</v>
      </c>
      <c r="F203" s="103">
        <f>IFERROR((VLOOKUP($A203,'[30]Regulated Pivot'!$A:$L,F$6,FALSE)),0)</f>
        <v>0</v>
      </c>
      <c r="G203" s="103">
        <f>IFERROR((VLOOKUP($A203,'[30]Regulated Pivot'!$A:$L,G$6,FALSE)),0)</f>
        <v>0</v>
      </c>
      <c r="H203" s="103">
        <f>IFERROR((VLOOKUP($A203,'[30]Regulated Pivot'!$A:$L,H$6,FALSE)),0)</f>
        <v>0</v>
      </c>
      <c r="I203" s="103">
        <f>IFERROR((VLOOKUP($A203,'[30]Regulated Pivot'!$A:$L,I$6,FALSE)),0)</f>
        <v>0</v>
      </c>
      <c r="J203" s="103">
        <f>IFERROR((VLOOKUP($A203,'[30]Regulated Pivot'!$A:$L,J$6,FALSE)),0)</f>
        <v>0</v>
      </c>
      <c r="K203" s="104">
        <f>IFERROR((VLOOKUP($A203,'[30]Regulated Pivot'!$A:$L,K$6,FALSE)),0)</f>
        <v>0</v>
      </c>
      <c r="L203" s="104">
        <f>IFERROR((VLOOKUP($A203,'[30]Regulated Pivot'!$A:$L,L$6,FALSE)),0)</f>
        <v>0</v>
      </c>
      <c r="M203" s="104">
        <f>IFERROR((VLOOKUP($A203,'[30]Regulated Pivot'!$A:$L,M$6,FALSE)),0)</f>
        <v>0</v>
      </c>
      <c r="N203" s="104">
        <f>IFERROR((VLOOKUP($A203,'[30]Regulated Pivot'!$A:$L,N$6,FALSE)),0)</f>
        <v>0</v>
      </c>
      <c r="O203" s="104">
        <f>IFERROR((VLOOKUP($A203,'[30]Regulated Pivot'!$A:$M,O$6,FALSE)),0)</f>
        <v>0</v>
      </c>
      <c r="P203" s="104">
        <f>IFERROR((VLOOKUP($A203,'[30]Regulated Pivot'!$A:$N,P$6,FALSE)),0)</f>
        <v>0</v>
      </c>
      <c r="Q203" s="103">
        <f t="shared" si="51"/>
        <v>0</v>
      </c>
      <c r="S203" s="105">
        <f t="shared" si="58"/>
        <v>0</v>
      </c>
      <c r="T203" s="105">
        <f t="shared" si="58"/>
        <v>0</v>
      </c>
      <c r="U203" s="105">
        <f t="shared" si="58"/>
        <v>0</v>
      </c>
      <c r="V203" s="105">
        <f t="shared" si="58"/>
        <v>0</v>
      </c>
      <c r="W203" s="105">
        <f t="shared" si="58"/>
        <v>0</v>
      </c>
      <c r="X203" s="105">
        <f t="shared" si="58"/>
        <v>0</v>
      </c>
      <c r="Y203" s="105">
        <f t="shared" si="58"/>
        <v>0</v>
      </c>
      <c r="Z203" s="105">
        <f t="shared" si="58"/>
        <v>0</v>
      </c>
      <c r="AA203" s="105">
        <f t="shared" si="58"/>
        <v>0</v>
      </c>
      <c r="AB203" s="105">
        <f t="shared" si="58"/>
        <v>0</v>
      </c>
      <c r="AC203" s="105">
        <f t="shared" si="58"/>
        <v>0</v>
      </c>
      <c r="AD203" s="105">
        <f t="shared" si="58"/>
        <v>0</v>
      </c>
      <c r="AE203" s="146">
        <f t="shared" si="59"/>
        <v>0</v>
      </c>
      <c r="AG203" s="156">
        <f t="shared" si="60"/>
        <v>110.51847714911266</v>
      </c>
      <c r="AH203" s="157">
        <f t="shared" si="61"/>
        <v>0.29847714911265655</v>
      </c>
      <c r="AI203" s="156">
        <f t="shared" si="62"/>
        <v>0</v>
      </c>
      <c r="AJ203" s="157">
        <f t="shared" si="63"/>
        <v>0</v>
      </c>
    </row>
    <row r="204" spans="1:36" ht="12.75">
      <c r="A204" s="102" t="s">
        <v>547</v>
      </c>
      <c r="B204" s="102" t="s">
        <v>548</v>
      </c>
      <c r="C204" s="81">
        <f>+VLOOKUP(A204,'[30]2019 UTC Reg svc pricing'!$O:$P,2,FALSE)</f>
        <v>110.22</v>
      </c>
      <c r="D204" s="81"/>
      <c r="E204" s="103">
        <f>IFERROR((VLOOKUP($A204,'[30]Regulated Pivot'!$A:$L,E$6,FALSE)),0)</f>
        <v>110.22</v>
      </c>
      <c r="F204" s="103">
        <f>IFERROR((VLOOKUP($A204,'[30]Regulated Pivot'!$A:$L,F$6,FALSE)),0)</f>
        <v>0</v>
      </c>
      <c r="G204" s="103">
        <f>IFERROR((VLOOKUP($A204,'[30]Regulated Pivot'!$A:$L,G$6,FALSE)),0)</f>
        <v>0</v>
      </c>
      <c r="H204" s="103">
        <f>IFERROR((VLOOKUP($A204,'[30]Regulated Pivot'!$A:$L,H$6,FALSE)),0)</f>
        <v>0</v>
      </c>
      <c r="I204" s="103">
        <f>IFERROR((VLOOKUP($A204,'[30]Regulated Pivot'!$A:$L,I$6,FALSE)),0)</f>
        <v>110.22</v>
      </c>
      <c r="J204" s="103">
        <f>IFERROR((VLOOKUP($A204,'[30]Regulated Pivot'!$A:$L,J$6,FALSE)),0)</f>
        <v>0</v>
      </c>
      <c r="K204" s="104">
        <f>IFERROR((VLOOKUP($A204,'[30]Regulated Pivot'!$A:$L,K$6,FALSE)),0)</f>
        <v>0</v>
      </c>
      <c r="L204" s="104">
        <f>IFERROR((VLOOKUP($A204,'[30]Regulated Pivot'!$A:$L,L$6,FALSE)),0)</f>
        <v>0</v>
      </c>
      <c r="M204" s="104">
        <f>IFERROR((VLOOKUP($A204,'[30]Regulated Pivot'!$A:$L,M$6,FALSE)),0)</f>
        <v>110.22</v>
      </c>
      <c r="N204" s="104">
        <f>IFERROR((VLOOKUP($A204,'[30]Regulated Pivot'!$A:$L,N$6,FALSE)),0)</f>
        <v>0</v>
      </c>
      <c r="O204" s="104">
        <f>IFERROR((VLOOKUP($A204,'[30]Regulated Pivot'!$A:$M,O$6,FALSE)),0)</f>
        <v>0</v>
      </c>
      <c r="P204" s="104">
        <f>IFERROR((VLOOKUP($A204,'[30]Regulated Pivot'!$A:$N,P$6,FALSE)),0)</f>
        <v>0</v>
      </c>
      <c r="Q204" s="103">
        <f t="shared" si="51"/>
        <v>330.65999999999997</v>
      </c>
      <c r="S204" s="105">
        <f t="shared" si="58"/>
        <v>1</v>
      </c>
      <c r="T204" s="105">
        <f t="shared" si="58"/>
        <v>0</v>
      </c>
      <c r="U204" s="105">
        <f t="shared" si="58"/>
        <v>0</v>
      </c>
      <c r="V204" s="105">
        <f t="shared" si="58"/>
        <v>0</v>
      </c>
      <c r="W204" s="105">
        <f t="shared" si="58"/>
        <v>1</v>
      </c>
      <c r="X204" s="105">
        <f t="shared" si="58"/>
        <v>0</v>
      </c>
      <c r="Y204" s="105">
        <f t="shared" si="58"/>
        <v>0</v>
      </c>
      <c r="Z204" s="105">
        <f t="shared" si="58"/>
        <v>0</v>
      </c>
      <c r="AA204" s="105">
        <f t="shared" si="58"/>
        <v>1</v>
      </c>
      <c r="AB204" s="105">
        <f t="shared" si="58"/>
        <v>0</v>
      </c>
      <c r="AC204" s="105">
        <f t="shared" si="58"/>
        <v>0</v>
      </c>
      <c r="AD204" s="105">
        <f t="shared" si="58"/>
        <v>0</v>
      </c>
      <c r="AE204" s="146">
        <f t="shared" si="59"/>
        <v>0.25</v>
      </c>
      <c r="AG204" s="156">
        <f t="shared" si="60"/>
        <v>110.51847714911266</v>
      </c>
      <c r="AH204" s="157">
        <f t="shared" si="61"/>
        <v>0.29847714911265655</v>
      </c>
      <c r="AI204" s="156">
        <f t="shared" si="62"/>
        <v>0.89543144733796964</v>
      </c>
      <c r="AJ204" s="157">
        <f t="shared" si="63"/>
        <v>331.55543144733792</v>
      </c>
    </row>
    <row r="205" spans="1:36" ht="12.75">
      <c r="A205" s="102" t="s">
        <v>549</v>
      </c>
      <c r="B205" s="102" t="s">
        <v>550</v>
      </c>
      <c r="C205" s="81">
        <f>+VLOOKUP(A205,'[30]2019 UTC Reg svc pricing'!$O:$P,2,FALSE)</f>
        <v>114.8</v>
      </c>
      <c r="D205" s="81"/>
      <c r="E205" s="103">
        <f>IFERROR((VLOOKUP($A205,'[30]Regulated Pivot'!$A:$L,E$6,FALSE)),0)</f>
        <v>0</v>
      </c>
      <c r="F205" s="103">
        <f>IFERROR((VLOOKUP($A205,'[30]Regulated Pivot'!$A:$L,F$6,FALSE)),0)</f>
        <v>0</v>
      </c>
      <c r="G205" s="103">
        <f>IFERROR((VLOOKUP($A205,'[30]Regulated Pivot'!$A:$L,G$6,FALSE)),0)</f>
        <v>0</v>
      </c>
      <c r="H205" s="103">
        <f>IFERROR((VLOOKUP($A205,'[30]Regulated Pivot'!$A:$L,H$6,FALSE)),0)</f>
        <v>0</v>
      </c>
      <c r="I205" s="103">
        <f>IFERROR((VLOOKUP($A205,'[30]Regulated Pivot'!$A:$L,I$6,FALSE)),0)</f>
        <v>114.8</v>
      </c>
      <c r="J205" s="103">
        <f>IFERROR((VLOOKUP($A205,'[30]Regulated Pivot'!$A:$L,J$6,FALSE)),0)</f>
        <v>114.8</v>
      </c>
      <c r="K205" s="104">
        <f>IFERROR((VLOOKUP($A205,'[30]Regulated Pivot'!$A:$L,K$6,FALSE)),0)</f>
        <v>0</v>
      </c>
      <c r="L205" s="104">
        <f>IFERROR((VLOOKUP($A205,'[30]Regulated Pivot'!$A:$L,L$6,FALSE)),0)</f>
        <v>0</v>
      </c>
      <c r="M205" s="104">
        <f>IFERROR((VLOOKUP($A205,'[30]Regulated Pivot'!$A:$L,M$6,FALSE)),0)</f>
        <v>114.8</v>
      </c>
      <c r="N205" s="104">
        <f>IFERROR((VLOOKUP($A205,'[30]Regulated Pivot'!$A:$L,N$6,FALSE)),0)</f>
        <v>0</v>
      </c>
      <c r="O205" s="104">
        <f>IFERROR((VLOOKUP($A205,'[30]Regulated Pivot'!$A:$M,O$6,FALSE)),0)</f>
        <v>0</v>
      </c>
      <c r="P205" s="104">
        <f>IFERROR((VLOOKUP($A205,'[30]Regulated Pivot'!$A:$N,P$6,FALSE)),0)</f>
        <v>0</v>
      </c>
      <c r="Q205" s="103">
        <f t="shared" si="51"/>
        <v>344.4</v>
      </c>
      <c r="S205" s="105">
        <f t="shared" si="58"/>
        <v>0</v>
      </c>
      <c r="T205" s="105">
        <f t="shared" si="58"/>
        <v>0</v>
      </c>
      <c r="U205" s="105">
        <f t="shared" si="58"/>
        <v>0</v>
      </c>
      <c r="V205" s="105">
        <f t="shared" si="58"/>
        <v>0</v>
      </c>
      <c r="W205" s="105">
        <f t="shared" si="58"/>
        <v>1</v>
      </c>
      <c r="X205" s="105">
        <f t="shared" si="58"/>
        <v>1</v>
      </c>
      <c r="Y205" s="105">
        <f t="shared" si="58"/>
        <v>0</v>
      </c>
      <c r="Z205" s="105">
        <f t="shared" si="58"/>
        <v>0</v>
      </c>
      <c r="AA205" s="105">
        <f t="shared" si="58"/>
        <v>1</v>
      </c>
      <c r="AB205" s="105">
        <f t="shared" si="58"/>
        <v>0</v>
      </c>
      <c r="AC205" s="105">
        <f t="shared" si="58"/>
        <v>0</v>
      </c>
      <c r="AD205" s="105">
        <f t="shared" si="58"/>
        <v>0</v>
      </c>
      <c r="AE205" s="146">
        <f t="shared" si="59"/>
        <v>0.25</v>
      </c>
      <c r="AG205" s="156">
        <f t="shared" si="60"/>
        <v>115.11087984683481</v>
      </c>
      <c r="AH205" s="157">
        <f t="shared" si="61"/>
        <v>0.3108798468348084</v>
      </c>
      <c r="AI205" s="156">
        <f t="shared" si="62"/>
        <v>0.93263954050442521</v>
      </c>
      <c r="AJ205" s="157">
        <f t="shared" si="63"/>
        <v>345.33263954050437</v>
      </c>
    </row>
    <row r="206" spans="1:36" ht="12.75">
      <c r="A206" s="102" t="s">
        <v>551</v>
      </c>
      <c r="B206" s="102" t="s">
        <v>552</v>
      </c>
      <c r="C206" s="81">
        <f>+VLOOKUP(A206,'[30]2019 UTC Reg svc pricing'!$O:$P,2,FALSE)</f>
        <v>114.8</v>
      </c>
      <c r="D206" s="81"/>
      <c r="E206" s="103">
        <f>IFERROR((VLOOKUP($A206,'[30]Regulated Pivot'!$A:$L,E$6,FALSE)),0)</f>
        <v>0</v>
      </c>
      <c r="F206" s="103">
        <f>IFERROR((VLOOKUP($A206,'[30]Regulated Pivot'!$A:$L,F$6,FALSE)),0)</f>
        <v>0</v>
      </c>
      <c r="G206" s="103">
        <f>IFERROR((VLOOKUP($A206,'[30]Regulated Pivot'!$A:$L,G$6,FALSE)),0)</f>
        <v>0</v>
      </c>
      <c r="H206" s="103">
        <f>IFERROR((VLOOKUP($A206,'[30]Regulated Pivot'!$A:$L,H$6,FALSE)),0)</f>
        <v>0</v>
      </c>
      <c r="I206" s="103">
        <f>IFERROR((VLOOKUP($A206,'[30]Regulated Pivot'!$A:$L,I$6,FALSE)),0)</f>
        <v>0</v>
      </c>
      <c r="J206" s="103">
        <f>IFERROR((VLOOKUP($A206,'[30]Regulated Pivot'!$A:$L,J$6,FALSE)),0)</f>
        <v>0</v>
      </c>
      <c r="K206" s="104">
        <f>IFERROR((VLOOKUP($A206,'[30]Regulated Pivot'!$A:$L,K$6,FALSE)),0)</f>
        <v>0</v>
      </c>
      <c r="L206" s="104">
        <f>IFERROR((VLOOKUP($A206,'[30]Regulated Pivot'!$A:$L,L$6,FALSE)),0)</f>
        <v>0</v>
      </c>
      <c r="M206" s="104">
        <f>IFERROR((VLOOKUP($A206,'[30]Regulated Pivot'!$A:$L,M$6,FALSE)),0)</f>
        <v>0</v>
      </c>
      <c r="N206" s="104">
        <f>IFERROR((VLOOKUP($A206,'[30]Regulated Pivot'!$A:$L,N$6,FALSE)),0)</f>
        <v>0</v>
      </c>
      <c r="O206" s="104">
        <f>IFERROR((VLOOKUP($A206,'[30]Regulated Pivot'!$A:$M,O$6,FALSE)),0)</f>
        <v>0</v>
      </c>
      <c r="P206" s="104">
        <f>IFERROR((VLOOKUP($A206,'[30]Regulated Pivot'!$A:$N,P$6,FALSE)),0)</f>
        <v>0</v>
      </c>
      <c r="Q206" s="103">
        <f t="shared" si="51"/>
        <v>0</v>
      </c>
      <c r="S206" s="105">
        <f t="shared" si="58"/>
        <v>0</v>
      </c>
      <c r="T206" s="105">
        <f t="shared" si="58"/>
        <v>0</v>
      </c>
      <c r="U206" s="105">
        <f t="shared" si="58"/>
        <v>0</v>
      </c>
      <c r="V206" s="105">
        <f t="shared" si="58"/>
        <v>0</v>
      </c>
      <c r="W206" s="105">
        <f t="shared" si="58"/>
        <v>0</v>
      </c>
      <c r="X206" s="105">
        <f t="shared" si="58"/>
        <v>0</v>
      </c>
      <c r="Y206" s="105">
        <f t="shared" si="58"/>
        <v>0</v>
      </c>
      <c r="Z206" s="105">
        <f t="shared" si="58"/>
        <v>0</v>
      </c>
      <c r="AA206" s="105">
        <f t="shared" si="58"/>
        <v>0</v>
      </c>
      <c r="AB206" s="105">
        <f t="shared" si="58"/>
        <v>0</v>
      </c>
      <c r="AC206" s="105">
        <f t="shared" si="58"/>
        <v>0</v>
      </c>
      <c r="AD206" s="105">
        <f t="shared" si="58"/>
        <v>0</v>
      </c>
      <c r="AE206" s="146">
        <f t="shared" si="59"/>
        <v>0</v>
      </c>
      <c r="AG206" s="156">
        <f t="shared" si="60"/>
        <v>115.11087984683481</v>
      </c>
      <c r="AH206" s="157">
        <f t="shared" si="61"/>
        <v>0.3108798468348084</v>
      </c>
      <c r="AI206" s="156">
        <f t="shared" si="62"/>
        <v>0</v>
      </c>
      <c r="AJ206" s="157">
        <f t="shared" si="63"/>
        <v>0</v>
      </c>
    </row>
    <row r="207" spans="1:36" ht="12.75">
      <c r="A207" s="102" t="s">
        <v>553</v>
      </c>
      <c r="B207" s="102" t="s">
        <v>554</v>
      </c>
      <c r="C207" s="81">
        <f>+VLOOKUP(A207,'[30]2019 UTC Reg svc pricing'!$O:$P,2,FALSE)</f>
        <v>110.22</v>
      </c>
      <c r="D207" s="81"/>
      <c r="E207" s="103">
        <f>IFERROR((VLOOKUP($A207,'[30]Regulated Pivot'!$A:$L,E$6,FALSE)),0)</f>
        <v>110.22</v>
      </c>
      <c r="F207" s="103">
        <f>IFERROR((VLOOKUP($A207,'[30]Regulated Pivot'!$A:$L,F$6,FALSE)),0)</f>
        <v>0</v>
      </c>
      <c r="G207" s="103">
        <f>IFERROR((VLOOKUP($A207,'[30]Regulated Pivot'!$A:$L,G$6,FALSE)),0)</f>
        <v>0</v>
      </c>
      <c r="H207" s="103">
        <f>IFERROR((VLOOKUP($A207,'[30]Regulated Pivot'!$A:$L,H$6,FALSE)),0)</f>
        <v>0</v>
      </c>
      <c r="I207" s="103">
        <f>IFERROR((VLOOKUP($A207,'[30]Regulated Pivot'!$A:$L,I$6,FALSE)),0)</f>
        <v>220.44</v>
      </c>
      <c r="J207" s="103">
        <f>IFERROR((VLOOKUP($A207,'[30]Regulated Pivot'!$A:$L,J$6,FALSE)),0)</f>
        <v>0</v>
      </c>
      <c r="K207" s="104">
        <f>IFERROR((VLOOKUP($A207,'[30]Regulated Pivot'!$A:$L,K$6,FALSE)),0)</f>
        <v>110.22</v>
      </c>
      <c r="L207" s="104">
        <f>IFERROR((VLOOKUP($A207,'[30]Regulated Pivot'!$A:$L,L$6,FALSE)),0)</f>
        <v>0</v>
      </c>
      <c r="M207" s="104">
        <f>IFERROR((VLOOKUP($A207,'[30]Regulated Pivot'!$A:$L,M$6,FALSE)),0)</f>
        <v>110.22</v>
      </c>
      <c r="N207" s="104">
        <f>IFERROR((VLOOKUP($A207,'[30]Regulated Pivot'!$A:$L,N$6,FALSE)),0)</f>
        <v>0</v>
      </c>
      <c r="O207" s="104">
        <f>IFERROR((VLOOKUP($A207,'[30]Regulated Pivot'!$A:$M,O$6,FALSE)),0)</f>
        <v>0</v>
      </c>
      <c r="P207" s="104">
        <f>IFERROR((VLOOKUP($A207,'[30]Regulated Pivot'!$A:$N,P$6,FALSE)),0)</f>
        <v>0</v>
      </c>
      <c r="Q207" s="103">
        <f t="shared" si="51"/>
        <v>551.1</v>
      </c>
      <c r="S207" s="105">
        <f t="shared" si="58"/>
        <v>1</v>
      </c>
      <c r="T207" s="105">
        <f t="shared" si="58"/>
        <v>0</v>
      </c>
      <c r="U207" s="105">
        <f t="shared" si="58"/>
        <v>0</v>
      </c>
      <c r="V207" s="105">
        <f t="shared" si="58"/>
        <v>0</v>
      </c>
      <c r="W207" s="105">
        <f t="shared" si="58"/>
        <v>2</v>
      </c>
      <c r="X207" s="105">
        <f t="shared" si="58"/>
        <v>0</v>
      </c>
      <c r="Y207" s="105">
        <f t="shared" si="58"/>
        <v>1</v>
      </c>
      <c r="Z207" s="105">
        <f t="shared" si="58"/>
        <v>0</v>
      </c>
      <c r="AA207" s="105">
        <f t="shared" si="58"/>
        <v>1</v>
      </c>
      <c r="AB207" s="105">
        <f t="shared" si="58"/>
        <v>0</v>
      </c>
      <c r="AC207" s="105">
        <f t="shared" si="58"/>
        <v>0</v>
      </c>
      <c r="AD207" s="105">
        <f t="shared" si="58"/>
        <v>0</v>
      </c>
      <c r="AE207" s="146">
        <f t="shared" si="59"/>
        <v>0.41666666666666669</v>
      </c>
      <c r="AG207" s="156">
        <f t="shared" si="60"/>
        <v>110.51847714911266</v>
      </c>
      <c r="AH207" s="157">
        <f t="shared" si="61"/>
        <v>0.29847714911265655</v>
      </c>
      <c r="AI207" s="156">
        <f t="shared" si="62"/>
        <v>1.4923857455632827</v>
      </c>
      <c r="AJ207" s="157">
        <f t="shared" si="63"/>
        <v>552.59238574556332</v>
      </c>
    </row>
    <row r="208" spans="1:36" ht="12.75">
      <c r="A208" s="102" t="s">
        <v>555</v>
      </c>
      <c r="B208" s="102" t="s">
        <v>556</v>
      </c>
      <c r="C208" s="81">
        <f>+VLOOKUP(A208,'[30]2019 UTC Reg svc pricing'!$O:$P,2,FALSE)</f>
        <v>110.22</v>
      </c>
      <c r="D208" s="81"/>
      <c r="E208" s="103">
        <f>IFERROR((VLOOKUP($A208,'[30]Regulated Pivot'!$A:$L,E$6,FALSE)),0)</f>
        <v>3857.7</v>
      </c>
      <c r="F208" s="103">
        <f>IFERROR((VLOOKUP($A208,'[30]Regulated Pivot'!$A:$L,F$6,FALSE)),0)</f>
        <v>2865.7200000000003</v>
      </c>
      <c r="G208" s="103">
        <f>IFERROR((VLOOKUP($A208,'[30]Regulated Pivot'!$A:$L,G$6,FALSE)),0)</f>
        <v>4188.3600000000006</v>
      </c>
      <c r="H208" s="103">
        <f>IFERROR((VLOOKUP($A208,'[30]Regulated Pivot'!$A:$L,H$6,FALSE)),0)</f>
        <v>7935.84</v>
      </c>
      <c r="I208" s="103">
        <f>IFERROR((VLOOKUP($A208,'[30]Regulated Pivot'!$A:$L,I$6,FALSE)),0)</f>
        <v>6943.86</v>
      </c>
      <c r="J208" s="103">
        <f>IFERROR((VLOOKUP($A208,'[30]Regulated Pivot'!$A:$L,J$6,FALSE)),0)</f>
        <v>5400.78</v>
      </c>
      <c r="K208" s="104">
        <f>IFERROR((VLOOKUP($A208,'[30]Regulated Pivot'!$A:$L,K$6,FALSE)),0)</f>
        <v>3637.2599999999998</v>
      </c>
      <c r="L208" s="104">
        <f>IFERROR((VLOOKUP($A208,'[30]Regulated Pivot'!$A:$L,L$6,FALSE)),0)</f>
        <v>5180.34</v>
      </c>
      <c r="M208" s="104">
        <f>IFERROR((VLOOKUP($A208,'[30]Regulated Pivot'!$A:$L,M$6,FALSE)),0)</f>
        <v>2865.72</v>
      </c>
      <c r="N208" s="104">
        <f>IFERROR((VLOOKUP($A208,'[30]Regulated Pivot'!$A:$L,N$6,FALSE)),0)</f>
        <v>4298.58</v>
      </c>
      <c r="O208" s="104">
        <f>IFERROR((VLOOKUP($A208,'[30]Regulated Pivot'!$A:$M,O$6,FALSE)),0)</f>
        <v>3747.48</v>
      </c>
      <c r="P208" s="104">
        <f>IFERROR((VLOOKUP($A208,'[30]Regulated Pivot'!$A:$N,P$6,FALSE)),0)</f>
        <v>2865.72</v>
      </c>
      <c r="Q208" s="103">
        <f t="shared" si="51"/>
        <v>53787.360000000008</v>
      </c>
      <c r="S208" s="105">
        <f t="shared" si="58"/>
        <v>35</v>
      </c>
      <c r="T208" s="105">
        <f t="shared" si="58"/>
        <v>26.000000000000004</v>
      </c>
      <c r="U208" s="105">
        <f t="shared" si="58"/>
        <v>38.000000000000007</v>
      </c>
      <c r="V208" s="105">
        <f t="shared" si="58"/>
        <v>72</v>
      </c>
      <c r="W208" s="105">
        <f t="shared" si="58"/>
        <v>63</v>
      </c>
      <c r="X208" s="105">
        <f t="shared" si="58"/>
        <v>49</v>
      </c>
      <c r="Y208" s="105">
        <f t="shared" si="58"/>
        <v>33</v>
      </c>
      <c r="Z208" s="105">
        <f t="shared" si="58"/>
        <v>47</v>
      </c>
      <c r="AA208" s="105">
        <f t="shared" si="58"/>
        <v>26</v>
      </c>
      <c r="AB208" s="105">
        <f t="shared" si="58"/>
        <v>39</v>
      </c>
      <c r="AC208" s="105">
        <f t="shared" si="58"/>
        <v>34</v>
      </c>
      <c r="AD208" s="105">
        <f t="shared" si="58"/>
        <v>26</v>
      </c>
      <c r="AE208" s="146">
        <f t="shared" si="59"/>
        <v>40.666666666666664</v>
      </c>
      <c r="AG208" s="156">
        <f t="shared" si="60"/>
        <v>110.51847714911266</v>
      </c>
      <c r="AH208" s="157">
        <f t="shared" si="61"/>
        <v>0.29847714911265655</v>
      </c>
      <c r="AI208" s="156">
        <f t="shared" si="62"/>
        <v>145.6568487669764</v>
      </c>
      <c r="AJ208" s="157">
        <f t="shared" si="63"/>
        <v>53933.016848766987</v>
      </c>
    </row>
    <row r="209" spans="1:36" ht="12.75">
      <c r="A209" s="102" t="s">
        <v>557</v>
      </c>
      <c r="B209" s="102" t="s">
        <v>558</v>
      </c>
      <c r="C209" s="81">
        <f>+VLOOKUP(A209,'[30]2019 UTC Reg svc pricing'!$O:$P,2,FALSE)</f>
        <v>114.8</v>
      </c>
      <c r="D209" s="81"/>
      <c r="E209" s="103">
        <f>IFERROR((VLOOKUP($A209,'[30]Regulated Pivot'!$A:$L,E$6,FALSE)),0)</f>
        <v>3558.8</v>
      </c>
      <c r="F209" s="103">
        <f>IFERROR((VLOOKUP($A209,'[30]Regulated Pivot'!$A:$L,F$6,FALSE)),0)</f>
        <v>3329.2</v>
      </c>
      <c r="G209" s="103">
        <f>IFERROR((VLOOKUP($A209,'[30]Regulated Pivot'!$A:$L,G$6,FALSE)),0)</f>
        <v>4706.8</v>
      </c>
      <c r="H209" s="103">
        <f>IFERROR((VLOOKUP($A209,'[30]Regulated Pivot'!$A:$L,H$6,FALSE)),0)</f>
        <v>7232.4</v>
      </c>
      <c r="I209" s="103">
        <f>IFERROR((VLOOKUP($A209,'[30]Regulated Pivot'!$A:$L,I$6,FALSE)),0)</f>
        <v>6314</v>
      </c>
      <c r="J209" s="103">
        <f>IFERROR((VLOOKUP($A209,'[30]Regulated Pivot'!$A:$L,J$6,FALSE)),0)</f>
        <v>5625.2</v>
      </c>
      <c r="K209" s="104">
        <f>IFERROR((VLOOKUP($A209,'[30]Regulated Pivot'!$A:$L,K$6,FALSE)),0)</f>
        <v>7462</v>
      </c>
      <c r="L209" s="104">
        <f>IFERROR((VLOOKUP($A209,'[30]Regulated Pivot'!$A:$L,L$6,FALSE)),0)</f>
        <v>6888</v>
      </c>
      <c r="M209" s="104">
        <f>IFERROR((VLOOKUP($A209,'[30]Regulated Pivot'!$A:$L,M$6,FALSE)),0)</f>
        <v>4936.4000000000005</v>
      </c>
      <c r="N209" s="104">
        <f>IFERROR((VLOOKUP($A209,'[30]Regulated Pivot'!$A:$L,N$6,FALSE)),0)</f>
        <v>5740.0000000000009</v>
      </c>
      <c r="O209" s="104">
        <f>IFERROR((VLOOKUP($A209,'[30]Regulated Pivot'!$A:$M,O$6,FALSE)),0)</f>
        <v>5280.8</v>
      </c>
      <c r="P209" s="104">
        <f>IFERROR((VLOOKUP($A209,'[30]Regulated Pivot'!$A:$N,P$6,FALSE)),0)</f>
        <v>4151.6100000000006</v>
      </c>
      <c r="Q209" s="103">
        <f t="shared" si="51"/>
        <v>65225.21</v>
      </c>
      <c r="S209" s="105">
        <f t="shared" si="58"/>
        <v>31.000000000000004</v>
      </c>
      <c r="T209" s="105">
        <f t="shared" si="58"/>
        <v>29</v>
      </c>
      <c r="U209" s="105">
        <f t="shared" si="58"/>
        <v>41</v>
      </c>
      <c r="V209" s="105">
        <f t="shared" si="58"/>
        <v>63</v>
      </c>
      <c r="W209" s="105">
        <f t="shared" si="58"/>
        <v>55</v>
      </c>
      <c r="X209" s="105">
        <f t="shared" si="58"/>
        <v>49</v>
      </c>
      <c r="Y209" s="105">
        <f t="shared" si="58"/>
        <v>65</v>
      </c>
      <c r="Z209" s="105">
        <f t="shared" si="58"/>
        <v>60</v>
      </c>
      <c r="AA209" s="105">
        <f t="shared" si="58"/>
        <v>43.000000000000007</v>
      </c>
      <c r="AB209" s="105">
        <f t="shared" si="58"/>
        <v>50.000000000000007</v>
      </c>
      <c r="AC209" s="105">
        <f t="shared" si="58"/>
        <v>46</v>
      </c>
      <c r="AD209" s="105">
        <f t="shared" si="58"/>
        <v>36.163850174216037</v>
      </c>
      <c r="AE209" s="146">
        <f t="shared" si="59"/>
        <v>47.346987514517998</v>
      </c>
      <c r="AG209" s="156">
        <f t="shared" si="60"/>
        <v>115.11087984683481</v>
      </c>
      <c r="AH209" s="157">
        <f t="shared" si="61"/>
        <v>0.3108798468348084</v>
      </c>
      <c r="AI209" s="156">
        <f t="shared" si="62"/>
        <v>176.6306907192353</v>
      </c>
      <c r="AJ209" s="157">
        <f t="shared" si="63"/>
        <v>65401.840690719233</v>
      </c>
    </row>
    <row r="210" spans="1:36" ht="12.75">
      <c r="A210" s="102" t="s">
        <v>559</v>
      </c>
      <c r="B210" s="102" t="s">
        <v>535</v>
      </c>
      <c r="C210" s="81">
        <f>+VLOOKUP(A210,'[30]2019 UTC Reg svc pricing'!$O:$P,2,FALSE)</f>
        <v>114.8</v>
      </c>
      <c r="D210" s="81"/>
      <c r="E210" s="103">
        <f>IFERROR((VLOOKUP($A210,'[30]Regulated Pivot'!$A:$L,E$6,FALSE)),0)</f>
        <v>0</v>
      </c>
      <c r="F210" s="103">
        <f>IFERROR((VLOOKUP($A210,'[30]Regulated Pivot'!$A:$L,F$6,FALSE)),0)</f>
        <v>0</v>
      </c>
      <c r="G210" s="103">
        <f>IFERROR((VLOOKUP($A210,'[30]Regulated Pivot'!$A:$L,G$6,FALSE)),0)</f>
        <v>0</v>
      </c>
      <c r="H210" s="103">
        <f>IFERROR((VLOOKUP($A210,'[30]Regulated Pivot'!$A:$L,H$6,FALSE)),0)</f>
        <v>0</v>
      </c>
      <c r="I210" s="103">
        <f>IFERROR((VLOOKUP($A210,'[30]Regulated Pivot'!$A:$L,I$6,FALSE)),0)</f>
        <v>0</v>
      </c>
      <c r="J210" s="103">
        <f>IFERROR((VLOOKUP($A210,'[30]Regulated Pivot'!$A:$L,J$6,FALSE)),0)</f>
        <v>0</v>
      </c>
      <c r="K210" s="104">
        <f>IFERROR((VLOOKUP($A210,'[30]Regulated Pivot'!$A:$L,K$6,FALSE)),0)</f>
        <v>229.6</v>
      </c>
      <c r="L210" s="104">
        <f>IFERROR((VLOOKUP($A210,'[30]Regulated Pivot'!$A:$L,L$6,FALSE)),0)</f>
        <v>0</v>
      </c>
      <c r="M210" s="104">
        <f>IFERROR((VLOOKUP($A210,'[30]Regulated Pivot'!$A:$L,M$6,FALSE)),0)</f>
        <v>0</v>
      </c>
      <c r="N210" s="104">
        <f>IFERROR((VLOOKUP($A210,'[30]Regulated Pivot'!$A:$L,N$6,FALSE)),0)</f>
        <v>0</v>
      </c>
      <c r="O210" s="104">
        <f>IFERROR((VLOOKUP($A210,'[30]Regulated Pivot'!$A:$M,O$6,FALSE)),0)</f>
        <v>0</v>
      </c>
      <c r="P210" s="104">
        <f>IFERROR((VLOOKUP($A210,'[30]Regulated Pivot'!$A:$N,P$6,FALSE)),0)</f>
        <v>114.8</v>
      </c>
      <c r="Q210" s="103">
        <f t="shared" si="51"/>
        <v>344.4</v>
      </c>
      <c r="S210" s="105">
        <f t="shared" si="58"/>
        <v>0</v>
      </c>
      <c r="T210" s="105">
        <f t="shared" si="58"/>
        <v>0</v>
      </c>
      <c r="U210" s="105">
        <f t="shared" si="58"/>
        <v>0</v>
      </c>
      <c r="V210" s="105">
        <f t="shared" si="58"/>
        <v>0</v>
      </c>
      <c r="W210" s="105">
        <f t="shared" si="58"/>
        <v>0</v>
      </c>
      <c r="X210" s="105">
        <f t="shared" si="58"/>
        <v>0</v>
      </c>
      <c r="Y210" s="105">
        <f t="shared" si="58"/>
        <v>2</v>
      </c>
      <c r="Z210" s="105">
        <f t="shared" si="58"/>
        <v>0</v>
      </c>
      <c r="AA210" s="105">
        <f t="shared" si="58"/>
        <v>0</v>
      </c>
      <c r="AB210" s="105">
        <f t="shared" si="58"/>
        <v>0</v>
      </c>
      <c r="AC210" s="105">
        <f t="shared" si="58"/>
        <v>0</v>
      </c>
      <c r="AD210" s="105">
        <f t="shared" si="58"/>
        <v>1</v>
      </c>
      <c r="AE210" s="146">
        <f t="shared" si="59"/>
        <v>0.25</v>
      </c>
      <c r="AG210" s="156">
        <f t="shared" si="60"/>
        <v>115.11087984683481</v>
      </c>
      <c r="AH210" s="157">
        <f t="shared" si="61"/>
        <v>0.3108798468348084</v>
      </c>
      <c r="AI210" s="156">
        <f t="shared" si="62"/>
        <v>0.93263954050442521</v>
      </c>
      <c r="AJ210" s="157">
        <f t="shared" si="63"/>
        <v>345.33263954050437</v>
      </c>
    </row>
    <row r="211" spans="1:36" ht="12.75">
      <c r="A211" s="102" t="s">
        <v>560</v>
      </c>
      <c r="B211" s="102" t="s">
        <v>561</v>
      </c>
      <c r="C211" s="81">
        <f>+VLOOKUP(A211,'[30]2019 UTC Reg svc pricing'!$O:$P,2,FALSE)</f>
        <v>114.8</v>
      </c>
      <c r="D211" s="81"/>
      <c r="E211" s="103">
        <f>IFERROR((VLOOKUP($A211,'[30]Regulated Pivot'!$A:$L,E$6,FALSE)),0)</f>
        <v>6314</v>
      </c>
      <c r="F211" s="103">
        <f>IFERROR((VLOOKUP($A211,'[30]Regulated Pivot'!$A:$L,F$6,FALSE)),0)</f>
        <v>4247.6000000000004</v>
      </c>
      <c r="G211" s="103">
        <f>IFERROR((VLOOKUP($A211,'[30]Regulated Pivot'!$A:$L,G$6,FALSE)),0)</f>
        <v>8610</v>
      </c>
      <c r="H211" s="103">
        <f>IFERROR((VLOOKUP($A211,'[30]Regulated Pivot'!$A:$L,H$6,FALSE)),0)</f>
        <v>7921.2</v>
      </c>
      <c r="I211" s="103">
        <f>IFERROR((VLOOKUP($A211,'[30]Regulated Pivot'!$A:$L,I$6,FALSE)),0)</f>
        <v>6773.2</v>
      </c>
      <c r="J211" s="103">
        <f>IFERROR((VLOOKUP($A211,'[30]Regulated Pivot'!$A:$L,J$6,FALSE)),0)</f>
        <v>5740</v>
      </c>
      <c r="K211" s="104">
        <f>IFERROR((VLOOKUP($A211,'[30]Regulated Pivot'!$A:$L,K$6,FALSE)),0)</f>
        <v>7232.4000000000005</v>
      </c>
      <c r="L211" s="104">
        <f>IFERROR((VLOOKUP($A211,'[30]Regulated Pivot'!$A:$L,L$6,FALSE)),0)</f>
        <v>9757.9999999999982</v>
      </c>
      <c r="M211" s="104">
        <f>IFERROR((VLOOKUP($A211,'[30]Regulated Pivot'!$A:$L,M$6,FALSE)),0)</f>
        <v>14464.800000000001</v>
      </c>
      <c r="N211" s="104">
        <f>IFERROR((VLOOKUP($A211,'[30]Regulated Pivot'!$A:$L,N$6,FALSE)),0)</f>
        <v>7002.8</v>
      </c>
      <c r="O211" s="104">
        <f>IFERROR((VLOOKUP($A211,'[30]Regulated Pivot'!$A:$M,O$6,FALSE)),0)</f>
        <v>8265.5999999999985</v>
      </c>
      <c r="P211" s="104">
        <f>IFERROR((VLOOKUP($A211,'[30]Regulated Pivot'!$A:$N,P$6,FALSE)),0)</f>
        <v>6428.8</v>
      </c>
      <c r="Q211" s="103">
        <f t="shared" si="51"/>
        <v>92758.400000000009</v>
      </c>
      <c r="S211" s="105">
        <f t="shared" si="58"/>
        <v>55</v>
      </c>
      <c r="T211" s="105">
        <f t="shared" si="58"/>
        <v>37.000000000000007</v>
      </c>
      <c r="U211" s="105">
        <f t="shared" si="58"/>
        <v>75</v>
      </c>
      <c r="V211" s="105">
        <f t="shared" si="58"/>
        <v>69</v>
      </c>
      <c r="W211" s="105">
        <f t="shared" si="58"/>
        <v>59</v>
      </c>
      <c r="X211" s="105">
        <f t="shared" si="58"/>
        <v>50</v>
      </c>
      <c r="Y211" s="105">
        <f t="shared" si="58"/>
        <v>63.000000000000007</v>
      </c>
      <c r="Z211" s="105">
        <f t="shared" si="58"/>
        <v>84.999999999999986</v>
      </c>
      <c r="AA211" s="105">
        <f t="shared" si="58"/>
        <v>126.00000000000001</v>
      </c>
      <c r="AB211" s="105">
        <f t="shared" si="58"/>
        <v>61</v>
      </c>
      <c r="AC211" s="105">
        <f t="shared" si="58"/>
        <v>71.999999999999986</v>
      </c>
      <c r="AD211" s="105">
        <f t="shared" si="58"/>
        <v>56</v>
      </c>
      <c r="AE211" s="146">
        <f t="shared" si="59"/>
        <v>67.333333333333329</v>
      </c>
      <c r="AG211" s="156">
        <f t="shared" si="60"/>
        <v>115.11087984683481</v>
      </c>
      <c r="AH211" s="157">
        <f t="shared" si="61"/>
        <v>0.3108798468348084</v>
      </c>
      <c r="AI211" s="156">
        <f t="shared" si="62"/>
        <v>251.19091624252519</v>
      </c>
      <c r="AJ211" s="157">
        <f t="shared" si="63"/>
        <v>93009.590916242538</v>
      </c>
    </row>
    <row r="212" spans="1:36" ht="12.75">
      <c r="A212" s="102" t="s">
        <v>562</v>
      </c>
      <c r="B212" s="102" t="s">
        <v>563</v>
      </c>
      <c r="C212" s="81">
        <f>+VLOOKUP(A212,'[30]2019 UTC Reg svc pricing'!$O:$P,2,FALSE)</f>
        <v>110.22</v>
      </c>
      <c r="D212" s="81"/>
      <c r="E212" s="103">
        <f>IFERROR((VLOOKUP($A212,'[30]Regulated Pivot'!$A:$L,E$6,FALSE)),0)</f>
        <v>110.22</v>
      </c>
      <c r="F212" s="103">
        <f>IFERROR((VLOOKUP($A212,'[30]Regulated Pivot'!$A:$L,F$6,FALSE)),0)</f>
        <v>0</v>
      </c>
      <c r="G212" s="103">
        <f>IFERROR((VLOOKUP($A212,'[30]Regulated Pivot'!$A:$L,G$6,FALSE)),0)</f>
        <v>0</v>
      </c>
      <c r="H212" s="103">
        <f>IFERROR((VLOOKUP($A212,'[30]Regulated Pivot'!$A:$L,H$6,FALSE)),0)</f>
        <v>220.44</v>
      </c>
      <c r="I212" s="103">
        <f>IFERROR((VLOOKUP($A212,'[30]Regulated Pivot'!$A:$L,I$6,FALSE)),0)</f>
        <v>110.22</v>
      </c>
      <c r="J212" s="103">
        <f>IFERROR((VLOOKUP($A212,'[30]Regulated Pivot'!$A:$L,J$6,FALSE)),0)</f>
        <v>330.66</v>
      </c>
      <c r="K212" s="104">
        <f>IFERROR((VLOOKUP($A212,'[30]Regulated Pivot'!$A:$L,K$6,FALSE)),0)</f>
        <v>220.44</v>
      </c>
      <c r="L212" s="104">
        <f>IFERROR((VLOOKUP($A212,'[30]Regulated Pivot'!$A:$L,L$6,FALSE)),0)</f>
        <v>330.65999999999997</v>
      </c>
      <c r="M212" s="104">
        <f>IFERROR((VLOOKUP($A212,'[30]Regulated Pivot'!$A:$L,M$6,FALSE)),0)</f>
        <v>110.22</v>
      </c>
      <c r="N212" s="104">
        <f>IFERROR((VLOOKUP($A212,'[30]Regulated Pivot'!$A:$L,N$6,FALSE)),0)</f>
        <v>110.22</v>
      </c>
      <c r="O212" s="104">
        <f>IFERROR((VLOOKUP($A212,'[30]Regulated Pivot'!$A:$M,O$6,FALSE)),0)</f>
        <v>0</v>
      </c>
      <c r="P212" s="104">
        <f>IFERROR((VLOOKUP($A212,'[30]Regulated Pivot'!$A:$N,P$6,FALSE)),0)</f>
        <v>110.22</v>
      </c>
      <c r="Q212" s="103">
        <f t="shared" si="51"/>
        <v>1653.3</v>
      </c>
      <c r="S212" s="105">
        <f t="shared" si="58"/>
        <v>1</v>
      </c>
      <c r="T212" s="105">
        <f t="shared" si="58"/>
        <v>0</v>
      </c>
      <c r="U212" s="105">
        <f t="shared" si="58"/>
        <v>0</v>
      </c>
      <c r="V212" s="105">
        <f t="shared" si="58"/>
        <v>2</v>
      </c>
      <c r="W212" s="105">
        <f t="shared" si="58"/>
        <v>1</v>
      </c>
      <c r="X212" s="105">
        <f t="shared" si="58"/>
        <v>3.0000000000000004</v>
      </c>
      <c r="Y212" s="105">
        <f t="shared" si="58"/>
        <v>2</v>
      </c>
      <c r="Z212" s="105">
        <f t="shared" si="58"/>
        <v>2.9999999999999996</v>
      </c>
      <c r="AA212" s="105">
        <f t="shared" si="58"/>
        <v>1</v>
      </c>
      <c r="AB212" s="105">
        <f t="shared" si="58"/>
        <v>1</v>
      </c>
      <c r="AC212" s="105">
        <f t="shared" si="58"/>
        <v>0</v>
      </c>
      <c r="AD212" s="105">
        <f t="shared" si="58"/>
        <v>1</v>
      </c>
      <c r="AE212" s="146">
        <f t="shared" si="59"/>
        <v>1.25</v>
      </c>
      <c r="AG212" s="156">
        <f t="shared" si="60"/>
        <v>110.51847714911266</v>
      </c>
      <c r="AH212" s="157">
        <f t="shared" si="61"/>
        <v>0.29847714911265655</v>
      </c>
      <c r="AI212" s="156">
        <f t="shared" si="62"/>
        <v>4.4771572366898482</v>
      </c>
      <c r="AJ212" s="157">
        <f t="shared" si="63"/>
        <v>1657.7771572366898</v>
      </c>
    </row>
    <row r="213" spans="1:36" ht="12.75">
      <c r="A213" s="102" t="s">
        <v>564</v>
      </c>
      <c r="B213" s="102" t="s">
        <v>565</v>
      </c>
      <c r="C213" s="81">
        <f>+VLOOKUP(A213,'[30]2019 UTC Reg svc pricing'!$O:$P,2,FALSE)</f>
        <v>110.22</v>
      </c>
      <c r="D213" s="81"/>
      <c r="E213" s="103">
        <f>IFERROR((VLOOKUP($A213,'[30]Regulated Pivot'!$A:$L,E$6,FALSE)),0)</f>
        <v>4849.68</v>
      </c>
      <c r="F213" s="103">
        <f>IFERROR((VLOOKUP($A213,'[30]Regulated Pivot'!$A:$L,F$6,FALSE)),0)</f>
        <v>3862.2799999999997</v>
      </c>
      <c r="G213" s="103">
        <f>IFERROR((VLOOKUP($A213,'[30]Regulated Pivot'!$A:$L,G$6,FALSE)),0)</f>
        <v>5401</v>
      </c>
      <c r="H213" s="103">
        <f>IFERROR((VLOOKUP($A213,'[30]Regulated Pivot'!$A:$L,H$6,FALSE)),0)</f>
        <v>6062.1</v>
      </c>
      <c r="I213" s="103">
        <f>IFERROR((VLOOKUP($A213,'[30]Regulated Pivot'!$A:$L,I$6,FALSE)),0)</f>
        <v>7384.7400000000007</v>
      </c>
      <c r="J213" s="103">
        <f>IFERROR((VLOOKUP($A213,'[30]Regulated Pivot'!$A:$L,J$6,FALSE)),0)</f>
        <v>7384.74</v>
      </c>
      <c r="K213" s="104">
        <f>IFERROR((VLOOKUP($A213,'[30]Regulated Pivot'!$A:$L,K$6,FALSE)),0)</f>
        <v>8927.82</v>
      </c>
      <c r="L213" s="104">
        <f>IFERROR((VLOOKUP($A213,'[30]Regulated Pivot'!$A:$L,L$6,FALSE)),0)</f>
        <v>7494.96</v>
      </c>
      <c r="M213" s="104">
        <f>IFERROR((VLOOKUP($A213,'[30]Regulated Pivot'!$A:$L,M$6,FALSE)),0)</f>
        <v>6282.54</v>
      </c>
      <c r="N213" s="104">
        <f>IFERROR((VLOOKUP($A213,'[30]Regulated Pivot'!$A:$L,N$6,FALSE)),0)</f>
        <v>6502.9800000000005</v>
      </c>
      <c r="O213" s="104">
        <f>IFERROR((VLOOKUP($A213,'[30]Regulated Pivot'!$A:$M,O$6,FALSE)),0)</f>
        <v>4739.46</v>
      </c>
      <c r="P213" s="104">
        <f>IFERROR((VLOOKUP($A213,'[30]Regulated Pivot'!$A:$N,P$6,FALSE)),0)</f>
        <v>3416.8199999999997</v>
      </c>
      <c r="Q213" s="103">
        <f t="shared" si="51"/>
        <v>72309.119999999995</v>
      </c>
      <c r="S213" s="105">
        <f t="shared" si="58"/>
        <v>44</v>
      </c>
      <c r="T213" s="105">
        <f t="shared" si="58"/>
        <v>35.041553257122118</v>
      </c>
      <c r="U213" s="105">
        <f t="shared" si="58"/>
        <v>49.001996007984033</v>
      </c>
      <c r="V213" s="105">
        <f t="shared" si="58"/>
        <v>55.000000000000007</v>
      </c>
      <c r="W213" s="105">
        <f t="shared" si="58"/>
        <v>67</v>
      </c>
      <c r="X213" s="105">
        <f t="shared" si="58"/>
        <v>67</v>
      </c>
      <c r="Y213" s="105">
        <f t="shared" si="58"/>
        <v>81</v>
      </c>
      <c r="Z213" s="105">
        <f t="shared" si="58"/>
        <v>68</v>
      </c>
      <c r="AA213" s="105">
        <f t="shared" si="58"/>
        <v>57</v>
      </c>
      <c r="AB213" s="105">
        <f t="shared" si="58"/>
        <v>59.000000000000007</v>
      </c>
      <c r="AC213" s="105">
        <f t="shared" si="58"/>
        <v>43</v>
      </c>
      <c r="AD213" s="105">
        <f t="shared" si="58"/>
        <v>30.999999999999996</v>
      </c>
      <c r="AE213" s="146">
        <f t="shared" si="59"/>
        <v>54.670295772092175</v>
      </c>
      <c r="AG213" s="156">
        <f t="shared" si="60"/>
        <v>110.51847714911266</v>
      </c>
      <c r="AH213" s="157">
        <f t="shared" si="61"/>
        <v>0.29847714911265655</v>
      </c>
      <c r="AI213" s="156">
        <f t="shared" si="62"/>
        <v>195.81400827839752</v>
      </c>
      <c r="AJ213" s="157">
        <f t="shared" si="63"/>
        <v>72504.934008278389</v>
      </c>
    </row>
    <row r="214" spans="1:36" ht="12.75">
      <c r="A214" s="102" t="s">
        <v>566</v>
      </c>
      <c r="B214" s="102" t="s">
        <v>567</v>
      </c>
      <c r="C214" s="81">
        <f>+VLOOKUP(A214,'[30]2019 UTC Reg svc pricing'!$O:$P,2,FALSE)</f>
        <v>114.8</v>
      </c>
      <c r="D214" s="81"/>
      <c r="E214" s="103">
        <f>IFERROR((VLOOKUP($A214,'[30]Regulated Pivot'!$A:$L,E$6,FALSE)),0)</f>
        <v>2525.6</v>
      </c>
      <c r="F214" s="103">
        <f>IFERROR((VLOOKUP($A214,'[30]Regulated Pivot'!$A:$L,F$6,FALSE)),0)</f>
        <v>2984.8</v>
      </c>
      <c r="G214" s="103">
        <f>IFERROR((VLOOKUP($A214,'[30]Regulated Pivot'!$A:$L,G$6,FALSE)),0)</f>
        <v>3558.8</v>
      </c>
      <c r="H214" s="103">
        <f>IFERROR((VLOOKUP($A214,'[30]Regulated Pivot'!$A:$L,H$6,FALSE)),0)</f>
        <v>4592</v>
      </c>
      <c r="I214" s="103">
        <f>IFERROR((VLOOKUP($A214,'[30]Regulated Pivot'!$A:$L,I$6,FALSE)),0)</f>
        <v>4821.6000000000004</v>
      </c>
      <c r="J214" s="103">
        <f>IFERROR((VLOOKUP($A214,'[30]Regulated Pivot'!$A:$L,J$6,FALSE)),0)</f>
        <v>3673.6000000000004</v>
      </c>
      <c r="K214" s="104">
        <f>IFERROR((VLOOKUP($A214,'[30]Regulated Pivot'!$A:$L,K$6,FALSE)),0)</f>
        <v>5280.8</v>
      </c>
      <c r="L214" s="104">
        <f>IFERROR((VLOOKUP($A214,'[30]Regulated Pivot'!$A:$L,L$6,FALSE)),0)</f>
        <v>6314</v>
      </c>
      <c r="M214" s="104">
        <f>IFERROR((VLOOKUP($A214,'[30]Regulated Pivot'!$A:$L,M$6,FALSE)),0)</f>
        <v>4477.2</v>
      </c>
      <c r="N214" s="104">
        <f>IFERROR((VLOOKUP($A214,'[30]Regulated Pivot'!$A:$L,N$6,FALSE)),0)</f>
        <v>4821.6000000000004</v>
      </c>
      <c r="O214" s="104">
        <f>IFERROR((VLOOKUP($A214,'[30]Regulated Pivot'!$A:$M,O$6,FALSE)),0)</f>
        <v>3673.6</v>
      </c>
      <c r="P214" s="104">
        <f>IFERROR((VLOOKUP($A214,'[30]Regulated Pivot'!$A:$N,P$6,FALSE)),0)</f>
        <v>3329.2</v>
      </c>
      <c r="Q214" s="103">
        <f t="shared" si="51"/>
        <v>50052.799999999988</v>
      </c>
      <c r="S214" s="105">
        <f t="shared" si="58"/>
        <v>22</v>
      </c>
      <c r="T214" s="105">
        <f t="shared" si="58"/>
        <v>26.000000000000004</v>
      </c>
      <c r="U214" s="105">
        <f t="shared" si="58"/>
        <v>31.000000000000004</v>
      </c>
      <c r="V214" s="105">
        <f t="shared" si="58"/>
        <v>40</v>
      </c>
      <c r="W214" s="105">
        <f t="shared" si="58"/>
        <v>42.000000000000007</v>
      </c>
      <c r="X214" s="105">
        <f t="shared" si="58"/>
        <v>32.000000000000007</v>
      </c>
      <c r="Y214" s="105">
        <f t="shared" si="58"/>
        <v>46</v>
      </c>
      <c r="Z214" s="105">
        <f t="shared" si="58"/>
        <v>55</v>
      </c>
      <c r="AA214" s="105">
        <f t="shared" si="58"/>
        <v>39</v>
      </c>
      <c r="AB214" s="105">
        <f t="shared" si="58"/>
        <v>42.000000000000007</v>
      </c>
      <c r="AC214" s="105">
        <f t="shared" si="58"/>
        <v>32</v>
      </c>
      <c r="AD214" s="105">
        <f t="shared" si="58"/>
        <v>29</v>
      </c>
      <c r="AE214" s="146">
        <f t="shared" si="59"/>
        <v>36.333333333333336</v>
      </c>
      <c r="AG214" s="156">
        <f t="shared" si="60"/>
        <v>115.11087984683481</v>
      </c>
      <c r="AH214" s="157">
        <f t="shared" si="61"/>
        <v>0.3108798468348084</v>
      </c>
      <c r="AI214" s="156">
        <f t="shared" si="62"/>
        <v>135.54361321997646</v>
      </c>
      <c r="AJ214" s="157">
        <f t="shared" si="63"/>
        <v>50188.343613219964</v>
      </c>
    </row>
    <row r="215" spans="1:36" ht="12.75">
      <c r="A215" s="102" t="s">
        <v>568</v>
      </c>
      <c r="B215" s="102" t="s">
        <v>569</v>
      </c>
      <c r="C215" s="81">
        <f>+VLOOKUP(A215,'[30]2019 UTC Reg svc pricing'!$O:$P,2,FALSE)</f>
        <v>114.8</v>
      </c>
      <c r="D215" s="81"/>
      <c r="E215" s="103">
        <f>IFERROR((VLOOKUP($A215,'[30]Regulated Pivot'!$A:$L,E$6,FALSE)),0)</f>
        <v>1722</v>
      </c>
      <c r="F215" s="103">
        <f>IFERROR((VLOOKUP($A215,'[30]Regulated Pivot'!$A:$L,F$6,FALSE)),0)</f>
        <v>1951.6</v>
      </c>
      <c r="G215" s="103">
        <f>IFERROR((VLOOKUP($A215,'[30]Regulated Pivot'!$A:$L,G$6,FALSE)),0)</f>
        <v>3099.6</v>
      </c>
      <c r="H215" s="103">
        <f>IFERROR((VLOOKUP($A215,'[30]Regulated Pivot'!$A:$L,H$6,FALSE)),0)</f>
        <v>4132.8</v>
      </c>
      <c r="I215" s="103">
        <f>IFERROR((VLOOKUP($A215,'[30]Regulated Pivot'!$A:$L,I$6,FALSE)),0)</f>
        <v>5405.6</v>
      </c>
      <c r="J215" s="103">
        <f>IFERROR((VLOOKUP($A215,'[30]Regulated Pivot'!$A:$L,J$6,FALSE)),0)</f>
        <v>4247.6000000000004</v>
      </c>
      <c r="K215" s="104">
        <f>IFERROR((VLOOKUP($A215,'[30]Regulated Pivot'!$A:$L,K$6,FALSE)),0)</f>
        <v>3788.4</v>
      </c>
      <c r="L215" s="104">
        <f>IFERROR((VLOOKUP($A215,'[30]Regulated Pivot'!$A:$L,L$6,FALSE)),0)</f>
        <v>5166.0000000000009</v>
      </c>
      <c r="M215" s="104">
        <f>IFERROR((VLOOKUP($A215,'[30]Regulated Pivot'!$A:$L,M$6,FALSE)),0)</f>
        <v>5166.03</v>
      </c>
      <c r="N215" s="104">
        <f>IFERROR((VLOOKUP($A215,'[30]Regulated Pivot'!$A:$L,N$6,FALSE)),0)</f>
        <v>4821.6000000000004</v>
      </c>
      <c r="O215" s="104">
        <f>IFERROR((VLOOKUP($A215,'[30]Regulated Pivot'!$A:$M,O$6,FALSE)),0)</f>
        <v>3788.4</v>
      </c>
      <c r="P215" s="104">
        <f>IFERROR((VLOOKUP($A215,'[30]Regulated Pivot'!$A:$N,P$6,FALSE)),0)</f>
        <v>2296</v>
      </c>
      <c r="Q215" s="103">
        <f t="shared" si="51"/>
        <v>45585.630000000005</v>
      </c>
      <c r="S215" s="105">
        <f t="shared" si="58"/>
        <v>15</v>
      </c>
      <c r="T215" s="105">
        <f t="shared" si="58"/>
        <v>17</v>
      </c>
      <c r="U215" s="105">
        <f t="shared" si="58"/>
        <v>27</v>
      </c>
      <c r="V215" s="105">
        <f t="shared" si="58"/>
        <v>36</v>
      </c>
      <c r="W215" s="105">
        <f t="shared" si="58"/>
        <v>47.087108013937289</v>
      </c>
      <c r="X215" s="105">
        <f t="shared" si="58"/>
        <v>37.000000000000007</v>
      </c>
      <c r="Y215" s="105">
        <f t="shared" si="58"/>
        <v>33</v>
      </c>
      <c r="Z215" s="105">
        <f t="shared" si="58"/>
        <v>45.000000000000007</v>
      </c>
      <c r="AA215" s="105">
        <f t="shared" si="58"/>
        <v>45.000261324041809</v>
      </c>
      <c r="AB215" s="105">
        <f t="shared" si="58"/>
        <v>42.000000000000007</v>
      </c>
      <c r="AC215" s="105">
        <f t="shared" si="58"/>
        <v>33</v>
      </c>
      <c r="AD215" s="105">
        <f t="shared" si="58"/>
        <v>20</v>
      </c>
      <c r="AE215" s="146">
        <f t="shared" si="59"/>
        <v>33.090614111498262</v>
      </c>
      <c r="AG215" s="156">
        <f t="shared" si="60"/>
        <v>115.11087984683481</v>
      </c>
      <c r="AH215" s="157">
        <f t="shared" si="61"/>
        <v>0.3108798468348084</v>
      </c>
      <c r="AI215" s="156">
        <f t="shared" si="62"/>
        <v>123.44646055982794</v>
      </c>
      <c r="AJ215" s="157">
        <f t="shared" si="63"/>
        <v>45709.076460559831</v>
      </c>
    </row>
    <row r="216" spans="1:36" ht="12.75">
      <c r="A216" s="102" t="s">
        <v>570</v>
      </c>
      <c r="B216" s="102" t="s">
        <v>571</v>
      </c>
      <c r="C216" s="81">
        <f>+VLOOKUP(A216,'[30]2019 UTC Reg svc pricing'!$O:$P,2,FALSE)</f>
        <v>112.51000000000002</v>
      </c>
      <c r="D216" s="81"/>
      <c r="E216" s="103">
        <f>IFERROR((VLOOKUP($A216,'[30]Regulated Pivot'!$A:$L,E$6,FALSE)),0)</f>
        <v>2587.73</v>
      </c>
      <c r="F216" s="103">
        <f>IFERROR((VLOOKUP($A216,'[30]Regulated Pivot'!$A:$L,F$6,FALSE)),0)</f>
        <v>2475.2199999999998</v>
      </c>
      <c r="G216" s="103">
        <f>IFERROR((VLOOKUP($A216,'[30]Regulated Pivot'!$A:$L,G$6,FALSE)),0)</f>
        <v>2812.75</v>
      </c>
      <c r="H216" s="103">
        <f>IFERROR((VLOOKUP($A216,'[30]Regulated Pivot'!$A:$L,H$6,FALSE)),0)</f>
        <v>2587.73</v>
      </c>
      <c r="I216" s="103">
        <f>IFERROR((VLOOKUP($A216,'[30]Regulated Pivot'!$A:$L,I$6,FALSE)),0)</f>
        <v>3712.83</v>
      </c>
      <c r="J216" s="103">
        <f>IFERROR((VLOOKUP($A216,'[30]Regulated Pivot'!$A:$L,J$6,FALSE)),0)</f>
        <v>3037.77</v>
      </c>
      <c r="K216" s="104">
        <f>IFERROR((VLOOKUP($A216,'[30]Regulated Pivot'!$A:$L,K$6,FALSE)),0)</f>
        <v>3037.7700000000004</v>
      </c>
      <c r="L216" s="104">
        <f>IFERROR((VLOOKUP($A216,'[30]Regulated Pivot'!$A:$L,L$6,FALSE)),0)</f>
        <v>3150.28</v>
      </c>
      <c r="M216" s="104">
        <f>IFERROR((VLOOKUP($A216,'[30]Regulated Pivot'!$A:$L,M$6,FALSE)),0)</f>
        <v>3150.28</v>
      </c>
      <c r="N216" s="104">
        <f>IFERROR((VLOOKUP($A216,'[30]Regulated Pivot'!$A:$L,N$6,FALSE)),0)</f>
        <v>3262.7900000000004</v>
      </c>
      <c r="O216" s="104">
        <f>IFERROR((VLOOKUP($A216,'[30]Regulated Pivot'!$A:$M,O$6,FALSE)),0)</f>
        <v>3262.79</v>
      </c>
      <c r="P216" s="104">
        <f>IFERROR((VLOOKUP($A216,'[30]Regulated Pivot'!$A:$N,P$6,FALSE)),0)</f>
        <v>2475.2200000000003</v>
      </c>
      <c r="Q216" s="103">
        <f t="shared" si="51"/>
        <v>35553.159999999996</v>
      </c>
      <c r="S216" s="105">
        <f t="shared" si="58"/>
        <v>22.999999999999996</v>
      </c>
      <c r="T216" s="105">
        <f t="shared" si="58"/>
        <v>21.999999999999993</v>
      </c>
      <c r="U216" s="105">
        <f t="shared" si="58"/>
        <v>24.999999999999996</v>
      </c>
      <c r="V216" s="105">
        <f t="shared" si="58"/>
        <v>22.999999999999996</v>
      </c>
      <c r="W216" s="105">
        <f t="shared" si="58"/>
        <v>32.999999999999993</v>
      </c>
      <c r="X216" s="105">
        <f t="shared" si="58"/>
        <v>26.999999999999996</v>
      </c>
      <c r="Y216" s="105">
        <f t="shared" si="58"/>
        <v>27</v>
      </c>
      <c r="Z216" s="105">
        <f t="shared" si="58"/>
        <v>27.999999999999996</v>
      </c>
      <c r="AA216" s="105">
        <f t="shared" si="58"/>
        <v>27.999999999999996</v>
      </c>
      <c r="AB216" s="105">
        <f t="shared" si="58"/>
        <v>29</v>
      </c>
      <c r="AC216" s="105">
        <f t="shared" si="58"/>
        <v>28.999999999999996</v>
      </c>
      <c r="AD216" s="105">
        <f t="shared" si="58"/>
        <v>22</v>
      </c>
      <c r="AE216" s="146">
        <f t="shared" si="59"/>
        <v>26.333333333333332</v>
      </c>
      <c r="AG216" s="156">
        <f t="shared" si="60"/>
        <v>112.81467849797376</v>
      </c>
      <c r="AH216" s="157">
        <f t="shared" si="61"/>
        <v>0.30467849797373958</v>
      </c>
      <c r="AI216" s="156">
        <f t="shared" si="62"/>
        <v>96.278405359701708</v>
      </c>
      <c r="AJ216" s="157">
        <f t="shared" si="63"/>
        <v>35649.438405359695</v>
      </c>
    </row>
    <row r="217" spans="1:36" ht="12.75">
      <c r="A217" s="102" t="s">
        <v>572</v>
      </c>
      <c r="B217" s="102" t="s">
        <v>573</v>
      </c>
      <c r="C217" s="81">
        <f>+VLOOKUP(A217,'[30]2019 UTC Reg svc pricing'!$O:$P,2,FALSE)</f>
        <v>112.51000000000002</v>
      </c>
      <c r="D217" s="81"/>
      <c r="E217" s="103">
        <f>IFERROR((VLOOKUP($A217,'[30]Regulated Pivot'!$A:$L,E$6,FALSE)),0)</f>
        <v>6300.5599999999995</v>
      </c>
      <c r="F217" s="103">
        <f>IFERROR((VLOOKUP($A217,'[30]Regulated Pivot'!$A:$L,F$6,FALSE)),0)</f>
        <v>4612.91</v>
      </c>
      <c r="G217" s="103">
        <f>IFERROR((VLOOKUP($A217,'[30]Regulated Pivot'!$A:$L,G$6,FALSE)),0)</f>
        <v>5625.5</v>
      </c>
      <c r="H217" s="103">
        <f>IFERROR((VLOOKUP($A217,'[30]Regulated Pivot'!$A:$L,H$6,FALSE)),0)</f>
        <v>5738.01</v>
      </c>
      <c r="I217" s="103">
        <f>IFERROR((VLOOKUP($A217,'[30]Regulated Pivot'!$A:$L,I$6,FALSE)),0)</f>
        <v>6300.5599999999995</v>
      </c>
      <c r="J217" s="103">
        <f>IFERROR((VLOOKUP($A217,'[30]Regulated Pivot'!$A:$L,J$6,FALSE)),0)</f>
        <v>5175.46</v>
      </c>
      <c r="K217" s="104">
        <f>IFERROR((VLOOKUP($A217,'[30]Regulated Pivot'!$A:$L,K$6,FALSE)),0)</f>
        <v>6413.07</v>
      </c>
      <c r="L217" s="104">
        <f>IFERROR((VLOOKUP($A217,'[30]Regulated Pivot'!$A:$L,L$6,FALSE)),0)</f>
        <v>6638.09</v>
      </c>
      <c r="M217" s="104">
        <f>IFERROR((VLOOKUP($A217,'[30]Regulated Pivot'!$A:$L,M$6,FALSE)),0)</f>
        <v>5287.9700000000012</v>
      </c>
      <c r="N217" s="104">
        <f>IFERROR((VLOOKUP($A217,'[30]Regulated Pivot'!$A:$L,N$6,FALSE)),0)</f>
        <v>6300.5599999999995</v>
      </c>
      <c r="O217" s="104">
        <f>IFERROR((VLOOKUP($A217,'[30]Regulated Pivot'!$A:$M,O$6,FALSE)),0)</f>
        <v>5738.0099999999993</v>
      </c>
      <c r="P217" s="104">
        <f>IFERROR((VLOOKUP($A217,'[30]Regulated Pivot'!$A:$N,P$6,FALSE)),0)</f>
        <v>5625.5</v>
      </c>
      <c r="Q217" s="103">
        <f t="shared" si="51"/>
        <v>69756.200000000012</v>
      </c>
      <c r="S217" s="105">
        <f t="shared" si="58"/>
        <v>55.999999999999986</v>
      </c>
      <c r="T217" s="105">
        <f t="shared" si="58"/>
        <v>40.999999999999993</v>
      </c>
      <c r="U217" s="105">
        <f t="shared" si="58"/>
        <v>49.999999999999993</v>
      </c>
      <c r="V217" s="105">
        <f t="shared" ref="S217:AD238" si="64">IFERROR(H217/$C217,0)</f>
        <v>50.999999999999993</v>
      </c>
      <c r="W217" s="105">
        <f t="shared" si="64"/>
        <v>55.999999999999986</v>
      </c>
      <c r="X217" s="105">
        <f t="shared" si="64"/>
        <v>45.999999999999993</v>
      </c>
      <c r="Y217" s="105">
        <f t="shared" si="64"/>
        <v>56.999999999999986</v>
      </c>
      <c r="Z217" s="105">
        <f t="shared" si="64"/>
        <v>58.999999999999993</v>
      </c>
      <c r="AA217" s="105">
        <f t="shared" si="64"/>
        <v>47</v>
      </c>
      <c r="AB217" s="105">
        <f t="shared" si="64"/>
        <v>55.999999999999986</v>
      </c>
      <c r="AC217" s="105">
        <f t="shared" si="64"/>
        <v>50.999999999999986</v>
      </c>
      <c r="AD217" s="105">
        <f t="shared" si="64"/>
        <v>49.999999999999993</v>
      </c>
      <c r="AE217" s="146">
        <f t="shared" si="59"/>
        <v>51.666666666666657</v>
      </c>
      <c r="AG217" s="156">
        <f t="shared" si="60"/>
        <v>112.81467849797376</v>
      </c>
      <c r="AH217" s="157">
        <f t="shared" si="61"/>
        <v>0.30467849797373958</v>
      </c>
      <c r="AI217" s="156">
        <f t="shared" si="62"/>
        <v>188.90066874371848</v>
      </c>
      <c r="AJ217" s="157">
        <f t="shared" si="63"/>
        <v>69945.100668743733</v>
      </c>
    </row>
    <row r="218" spans="1:36" ht="12.75">
      <c r="A218" s="102" t="s">
        <v>574</v>
      </c>
      <c r="B218" s="102" t="s">
        <v>575</v>
      </c>
      <c r="C218" s="81">
        <f>+VLOOKUP(A218,'[30]2019 UTC Reg svc pricing'!$O:$P,2,FALSE)</f>
        <v>126.3</v>
      </c>
      <c r="D218" s="81"/>
      <c r="E218" s="103">
        <f>IFERROR((VLOOKUP($A218,'[30]Regulated Pivot'!$A:$L,E$6,FALSE)),0)</f>
        <v>5052</v>
      </c>
      <c r="F218" s="103">
        <f>IFERROR((VLOOKUP($A218,'[30]Regulated Pivot'!$A:$L,F$6,FALSE)),0)</f>
        <v>5052</v>
      </c>
      <c r="G218" s="103">
        <f>IFERROR((VLOOKUP($A218,'[30]Regulated Pivot'!$A:$L,G$6,FALSE)),0)</f>
        <v>5178.3</v>
      </c>
      <c r="H218" s="103">
        <f>IFERROR((VLOOKUP($A218,'[30]Regulated Pivot'!$A:$L,H$6,FALSE)),0)</f>
        <v>4546.8</v>
      </c>
      <c r="I218" s="103">
        <f>IFERROR((VLOOKUP($A218,'[30]Regulated Pivot'!$A:$L,I$6,FALSE)),0)</f>
        <v>5936.1</v>
      </c>
      <c r="J218" s="103">
        <f>IFERROR((VLOOKUP($A218,'[30]Regulated Pivot'!$A:$L,J$6,FALSE)),0)</f>
        <v>5052</v>
      </c>
      <c r="K218" s="104">
        <f>IFERROR((VLOOKUP($A218,'[30]Regulated Pivot'!$A:$L,K$6,FALSE)),0)</f>
        <v>4799.4000000000005</v>
      </c>
      <c r="L218" s="104">
        <f>IFERROR((VLOOKUP($A218,'[30]Regulated Pivot'!$A:$L,L$6,FALSE)),0)</f>
        <v>6315</v>
      </c>
      <c r="M218" s="104">
        <f>IFERROR((VLOOKUP($A218,'[30]Regulated Pivot'!$A:$L,M$6,FALSE)),0)</f>
        <v>4925.7</v>
      </c>
      <c r="N218" s="104">
        <f>IFERROR((VLOOKUP($A218,'[30]Regulated Pivot'!$A:$L,N$6,FALSE)),0)</f>
        <v>5430.9000000000005</v>
      </c>
      <c r="O218" s="104">
        <f>IFERROR((VLOOKUP($A218,'[30]Regulated Pivot'!$A:$M,O$6,FALSE)),0)</f>
        <v>5430.9000000000005</v>
      </c>
      <c r="P218" s="104">
        <f>IFERROR((VLOOKUP($A218,'[30]Regulated Pivot'!$A:$N,P$6,FALSE)),0)</f>
        <v>5557.2</v>
      </c>
      <c r="Q218" s="103">
        <f t="shared" si="51"/>
        <v>63276.299999999996</v>
      </c>
      <c r="S218" s="105">
        <f t="shared" si="64"/>
        <v>40</v>
      </c>
      <c r="T218" s="105">
        <f t="shared" si="64"/>
        <v>40</v>
      </c>
      <c r="U218" s="105">
        <f t="shared" si="64"/>
        <v>41</v>
      </c>
      <c r="V218" s="105">
        <f t="shared" si="64"/>
        <v>36</v>
      </c>
      <c r="W218" s="105">
        <f t="shared" si="64"/>
        <v>47.000000000000007</v>
      </c>
      <c r="X218" s="105">
        <f t="shared" si="64"/>
        <v>40</v>
      </c>
      <c r="Y218" s="105">
        <f t="shared" si="64"/>
        <v>38.000000000000007</v>
      </c>
      <c r="Z218" s="105">
        <f t="shared" si="64"/>
        <v>50</v>
      </c>
      <c r="AA218" s="105">
        <f t="shared" si="64"/>
        <v>39</v>
      </c>
      <c r="AB218" s="105">
        <f t="shared" si="64"/>
        <v>43.000000000000007</v>
      </c>
      <c r="AC218" s="105">
        <f t="shared" si="64"/>
        <v>43.000000000000007</v>
      </c>
      <c r="AD218" s="105">
        <f t="shared" si="64"/>
        <v>44</v>
      </c>
      <c r="AE218" s="146">
        <f t="shared" si="59"/>
        <v>41.75</v>
      </c>
      <c r="AG218" s="156">
        <f t="shared" si="60"/>
        <v>126.64202199177035</v>
      </c>
      <c r="AH218" s="157">
        <f t="shared" si="61"/>
        <v>0.34202199177035197</v>
      </c>
      <c r="AI218" s="156">
        <f t="shared" si="62"/>
        <v>171.35301787694635</v>
      </c>
      <c r="AJ218" s="157">
        <f t="shared" si="63"/>
        <v>63447.653017876939</v>
      </c>
    </row>
    <row r="219" spans="1:36" ht="12.75">
      <c r="A219" s="102" t="s">
        <v>576</v>
      </c>
      <c r="B219" s="102" t="s">
        <v>577</v>
      </c>
      <c r="C219" s="81">
        <f>+VLOOKUP(A219,'[30]2019 UTC Reg svc pricing'!$O:$P,2,FALSE)</f>
        <v>126.3</v>
      </c>
      <c r="D219" s="81"/>
      <c r="E219" s="103">
        <f>IFERROR((VLOOKUP($A219,'[30]Regulated Pivot'!$A:$L,E$6,FALSE)),0)</f>
        <v>4925.7</v>
      </c>
      <c r="F219" s="103">
        <f>IFERROR((VLOOKUP($A219,'[30]Regulated Pivot'!$A:$L,F$6,FALSE)),0)</f>
        <v>3789</v>
      </c>
      <c r="G219" s="103">
        <f>IFERROR((VLOOKUP($A219,'[30]Regulated Pivot'!$A:$L,G$6,FALSE)),0)</f>
        <v>4420.5</v>
      </c>
      <c r="H219" s="103">
        <f>IFERROR((VLOOKUP($A219,'[30]Regulated Pivot'!$A:$L,H$6,FALSE)),0)</f>
        <v>4167.8999999999996</v>
      </c>
      <c r="I219" s="103">
        <f>IFERROR((VLOOKUP($A219,'[30]Regulated Pivot'!$A:$L,I$6,FALSE)),0)</f>
        <v>4799.3999999999996</v>
      </c>
      <c r="J219" s="103">
        <f>IFERROR((VLOOKUP($A219,'[30]Regulated Pivot'!$A:$L,J$6,FALSE)),0)</f>
        <v>3915.2999999999997</v>
      </c>
      <c r="K219" s="104">
        <f>IFERROR((VLOOKUP($A219,'[30]Regulated Pivot'!$A:$L,K$6,FALSE)),0)</f>
        <v>4420.5</v>
      </c>
      <c r="L219" s="104">
        <f>IFERROR((VLOOKUP($A219,'[30]Regulated Pivot'!$A:$L,L$6,FALSE)),0)</f>
        <v>4167.9000000000005</v>
      </c>
      <c r="M219" s="104">
        <f>IFERROR((VLOOKUP($A219,'[30]Regulated Pivot'!$A:$L,M$6,FALSE)),0)</f>
        <v>4041.6</v>
      </c>
      <c r="N219" s="104">
        <f>IFERROR((VLOOKUP($A219,'[30]Regulated Pivot'!$A:$L,N$6,FALSE)),0)</f>
        <v>4799.3999999999996</v>
      </c>
      <c r="O219" s="104">
        <f>IFERROR((VLOOKUP($A219,'[30]Regulated Pivot'!$A:$M,O$6,FALSE)),0)</f>
        <v>4041.6</v>
      </c>
      <c r="P219" s="104">
        <f>IFERROR((VLOOKUP($A219,'[30]Regulated Pivot'!$A:$N,P$6,FALSE)),0)</f>
        <v>4167.9000000000005</v>
      </c>
      <c r="Q219" s="103">
        <f t="shared" si="51"/>
        <v>51656.7</v>
      </c>
      <c r="S219" s="105">
        <f t="shared" si="64"/>
        <v>39</v>
      </c>
      <c r="T219" s="105">
        <f t="shared" si="64"/>
        <v>30</v>
      </c>
      <c r="U219" s="105">
        <f t="shared" si="64"/>
        <v>35</v>
      </c>
      <c r="V219" s="105">
        <f t="shared" si="64"/>
        <v>33</v>
      </c>
      <c r="W219" s="105">
        <f t="shared" si="64"/>
        <v>38</v>
      </c>
      <c r="X219" s="105">
        <f t="shared" si="64"/>
        <v>31</v>
      </c>
      <c r="Y219" s="105">
        <f t="shared" si="64"/>
        <v>35</v>
      </c>
      <c r="Z219" s="105">
        <f t="shared" si="64"/>
        <v>33.000000000000007</v>
      </c>
      <c r="AA219" s="105">
        <f t="shared" si="64"/>
        <v>32</v>
      </c>
      <c r="AB219" s="105">
        <f t="shared" si="64"/>
        <v>38</v>
      </c>
      <c r="AC219" s="105">
        <f t="shared" si="64"/>
        <v>32</v>
      </c>
      <c r="AD219" s="105">
        <f t="shared" si="64"/>
        <v>33.000000000000007</v>
      </c>
      <c r="AE219" s="146">
        <f t="shared" si="59"/>
        <v>34.083333333333336</v>
      </c>
      <c r="AG219" s="156">
        <f t="shared" si="60"/>
        <v>126.64202199177035</v>
      </c>
      <c r="AH219" s="157">
        <f t="shared" si="61"/>
        <v>0.34202199177035197</v>
      </c>
      <c r="AI219" s="156">
        <f t="shared" si="62"/>
        <v>139.88699463407397</v>
      </c>
      <c r="AJ219" s="157">
        <f t="shared" si="63"/>
        <v>51796.586994634068</v>
      </c>
    </row>
    <row r="220" spans="1:36" ht="12.75">
      <c r="A220" s="102" t="s">
        <v>578</v>
      </c>
      <c r="B220" s="102" t="s">
        <v>579</v>
      </c>
      <c r="C220" s="81">
        <f>+VLOOKUP(A220,'[30]2019 UTC Reg svc pricing'!$O:$P,2,FALSE)</f>
        <v>126.3</v>
      </c>
      <c r="D220" s="81"/>
      <c r="E220" s="103">
        <f>IFERROR((VLOOKUP($A220,'[30]Regulated Pivot'!$A:$L,E$6,FALSE)),0)</f>
        <v>1918.05</v>
      </c>
      <c r="F220" s="103">
        <f>IFERROR((VLOOKUP($A220,'[30]Regulated Pivot'!$A:$L,F$6,FALSE)),0)</f>
        <v>1955.1</v>
      </c>
      <c r="G220" s="103">
        <f>IFERROR((VLOOKUP($A220,'[30]Regulated Pivot'!$A:$L,G$6,FALSE)),0)</f>
        <v>1918.05</v>
      </c>
      <c r="H220" s="103">
        <f>IFERROR((VLOOKUP($A220,'[30]Regulated Pivot'!$A:$L,H$6,FALSE)),0)</f>
        <v>2007.3</v>
      </c>
      <c r="I220" s="103">
        <f>IFERROR((VLOOKUP($A220,'[30]Regulated Pivot'!$A:$L,I$6,FALSE)),0)</f>
        <v>2296.9499999999998</v>
      </c>
      <c r="J220" s="103">
        <f>IFERROR((VLOOKUP($A220,'[30]Regulated Pivot'!$A:$L,J$6,FALSE)),0)</f>
        <v>2081.4</v>
      </c>
      <c r="K220" s="104">
        <f>IFERROR((VLOOKUP($A220,'[30]Regulated Pivot'!$A:$L,K$6,FALSE)),0)</f>
        <v>2638.8</v>
      </c>
      <c r="L220" s="104">
        <f>IFERROR((VLOOKUP($A220,'[30]Regulated Pivot'!$A:$L,L$6,FALSE)),0)</f>
        <v>2044.35</v>
      </c>
      <c r="M220" s="104">
        <f>IFERROR((VLOOKUP($A220,'[30]Regulated Pivot'!$A:$L,M$6,FALSE)),0)</f>
        <v>2044.35</v>
      </c>
      <c r="N220" s="104">
        <f>IFERROR((VLOOKUP($A220,'[30]Regulated Pivot'!$A:$L,N$6,FALSE)),0)</f>
        <v>1918.05</v>
      </c>
      <c r="O220" s="104">
        <f>IFERROR((VLOOKUP($A220,'[30]Regulated Pivot'!$A:$M,O$6,FALSE)),0)</f>
        <v>1955.1</v>
      </c>
      <c r="P220" s="104">
        <f>IFERROR((VLOOKUP($A220,'[30]Regulated Pivot'!$A:$N,P$6,FALSE)),0)</f>
        <v>1404.45</v>
      </c>
      <c r="Q220" s="103">
        <f t="shared" si="51"/>
        <v>24181.949999999997</v>
      </c>
      <c r="S220" s="105">
        <f t="shared" si="64"/>
        <v>15.18646080760095</v>
      </c>
      <c r="T220" s="105">
        <f t="shared" si="64"/>
        <v>15.479809976247031</v>
      </c>
      <c r="U220" s="105">
        <f t="shared" si="64"/>
        <v>15.18646080760095</v>
      </c>
      <c r="V220" s="105">
        <f t="shared" si="64"/>
        <v>15.893111638954869</v>
      </c>
      <c r="W220" s="105">
        <f t="shared" si="64"/>
        <v>18.186460807600948</v>
      </c>
      <c r="X220" s="105">
        <f t="shared" si="64"/>
        <v>16.479809976247033</v>
      </c>
      <c r="Y220" s="105">
        <f t="shared" si="64"/>
        <v>20.893111638954871</v>
      </c>
      <c r="Z220" s="105">
        <f t="shared" si="64"/>
        <v>16.186460807600948</v>
      </c>
      <c r="AA220" s="105">
        <f t="shared" si="64"/>
        <v>16.186460807600948</v>
      </c>
      <c r="AB220" s="105">
        <f t="shared" si="64"/>
        <v>15.18646080760095</v>
      </c>
      <c r="AC220" s="105">
        <f t="shared" si="64"/>
        <v>15.479809976247031</v>
      </c>
      <c r="AD220" s="105">
        <f t="shared" si="64"/>
        <v>11.119952494061758</v>
      </c>
      <c r="AE220" s="146">
        <f t="shared" si="59"/>
        <v>15.95536421219319</v>
      </c>
      <c r="AG220" s="156">
        <f t="shared" si="60"/>
        <v>126.64202199177035</v>
      </c>
      <c r="AH220" s="157">
        <f t="shared" si="61"/>
        <v>0.34202199177035197</v>
      </c>
      <c r="AI220" s="156">
        <f t="shared" si="62"/>
        <v>65.485025367308495</v>
      </c>
      <c r="AJ220" s="157">
        <f t="shared" si="63"/>
        <v>24247.435025367307</v>
      </c>
    </row>
    <row r="221" spans="1:36" ht="12.75">
      <c r="A221" s="106" t="s">
        <v>580</v>
      </c>
      <c r="B221" s="106" t="s">
        <v>581</v>
      </c>
      <c r="C221" s="81">
        <v>89.25</v>
      </c>
      <c r="D221" s="81"/>
      <c r="E221" s="103">
        <f>IFERROR((VLOOKUP($A221,'[30]Regulated Pivot'!$A:$L,E$6,FALSE)),0)</f>
        <v>0</v>
      </c>
      <c r="F221" s="103">
        <f>IFERROR((VLOOKUP($A221,'[30]Regulated Pivot'!$A:$L,F$6,FALSE)),0)</f>
        <v>0</v>
      </c>
      <c r="G221" s="103">
        <f>IFERROR((VLOOKUP($A221,'[30]Regulated Pivot'!$A:$L,G$6,FALSE)),0)</f>
        <v>0</v>
      </c>
      <c r="H221" s="103">
        <f>IFERROR((VLOOKUP($A221,'[30]Regulated Pivot'!$A:$L,H$6,FALSE)),0)</f>
        <v>0</v>
      </c>
      <c r="I221" s="103">
        <f>IFERROR((VLOOKUP($A221,'[30]Regulated Pivot'!$A:$L,I$6,FALSE)),0)</f>
        <v>0</v>
      </c>
      <c r="J221" s="103">
        <f>IFERROR((VLOOKUP($A221,'[30]Regulated Pivot'!$A:$L,J$6,FALSE)),0)</f>
        <v>0</v>
      </c>
      <c r="K221" s="104">
        <f>IFERROR((VLOOKUP($A221,'[30]Regulated Pivot'!$A:$L,K$6,FALSE)),0)</f>
        <v>0</v>
      </c>
      <c r="L221" s="104">
        <f>IFERROR((VLOOKUP($A221,'[30]Regulated Pivot'!$A:$L,L$6,FALSE)),0)</f>
        <v>0</v>
      </c>
      <c r="M221" s="104">
        <f>IFERROR((VLOOKUP($A221,'[30]Regulated Pivot'!$A:$L,M$6,FALSE)),0)</f>
        <v>0</v>
      </c>
      <c r="N221" s="104">
        <f>IFERROR((VLOOKUP($A221,'[30]Regulated Pivot'!$A:$L,N$6,FALSE)),0)</f>
        <v>0</v>
      </c>
      <c r="O221" s="104">
        <f>IFERROR((VLOOKUP($A221,'[30]Regulated Pivot'!$A:$M,O$6,FALSE)),0)</f>
        <v>0</v>
      </c>
      <c r="P221" s="104">
        <f>IFERROR((VLOOKUP($A221,'[30]Regulated Pivot'!$A:$N,P$6,FALSE)),0)</f>
        <v>1071</v>
      </c>
      <c r="Q221" s="103">
        <f t="shared" si="51"/>
        <v>1071</v>
      </c>
      <c r="S221" s="105">
        <f t="shared" si="64"/>
        <v>0</v>
      </c>
      <c r="T221" s="105">
        <f t="shared" si="64"/>
        <v>0</v>
      </c>
      <c r="U221" s="105">
        <f t="shared" si="64"/>
        <v>0</v>
      </c>
      <c r="V221" s="105">
        <f t="shared" si="64"/>
        <v>0</v>
      </c>
      <c r="W221" s="105">
        <f t="shared" si="64"/>
        <v>0</v>
      </c>
      <c r="X221" s="105">
        <f t="shared" si="64"/>
        <v>0</v>
      </c>
      <c r="Y221" s="105">
        <f t="shared" si="64"/>
        <v>0</v>
      </c>
      <c r="Z221" s="105">
        <f t="shared" si="64"/>
        <v>0</v>
      </c>
      <c r="AA221" s="105">
        <f t="shared" si="64"/>
        <v>0</v>
      </c>
      <c r="AB221" s="105">
        <f t="shared" si="64"/>
        <v>0</v>
      </c>
      <c r="AC221" s="105">
        <f t="shared" si="64"/>
        <v>0</v>
      </c>
      <c r="AD221" s="105">
        <f t="shared" si="64"/>
        <v>12</v>
      </c>
      <c r="AE221" s="146">
        <f t="shared" si="59"/>
        <v>1</v>
      </c>
      <c r="AG221" s="156">
        <f t="shared" si="60"/>
        <v>89.491690124825851</v>
      </c>
      <c r="AH221" s="157">
        <f t="shared" si="61"/>
        <v>0.24169012482585117</v>
      </c>
      <c r="AI221" s="156">
        <f t="shared" si="62"/>
        <v>2.9002814979102141</v>
      </c>
      <c r="AJ221" s="157">
        <f t="shared" si="63"/>
        <v>1073.9002814979103</v>
      </c>
    </row>
    <row r="222" spans="1:36" ht="12.75">
      <c r="A222" s="102" t="s">
        <v>582</v>
      </c>
      <c r="B222" s="102" t="s">
        <v>583</v>
      </c>
      <c r="C222" s="81">
        <f>+VLOOKUP(A222,'[30]2019 UTC Reg svc pricing'!$O:$P,2,FALSE)</f>
        <v>112.51000000000002</v>
      </c>
      <c r="D222" s="81"/>
      <c r="E222" s="103">
        <f>IFERROR((VLOOKUP($A222,'[30]Regulated Pivot'!$A:$L,E$6,FALSE)),0)</f>
        <v>0</v>
      </c>
      <c r="F222" s="103">
        <f>IFERROR((VLOOKUP($A222,'[30]Regulated Pivot'!$A:$L,F$6,FALSE)),0)</f>
        <v>0</v>
      </c>
      <c r="G222" s="103">
        <f>IFERROR((VLOOKUP($A222,'[30]Regulated Pivot'!$A:$L,G$6,FALSE)),0)</f>
        <v>0</v>
      </c>
      <c r="H222" s="103">
        <f>IFERROR((VLOOKUP($A222,'[30]Regulated Pivot'!$A:$L,H$6,FALSE)),0)</f>
        <v>0</v>
      </c>
      <c r="I222" s="103">
        <f>IFERROR((VLOOKUP($A222,'[30]Regulated Pivot'!$A:$L,I$6,FALSE)),0)</f>
        <v>0</v>
      </c>
      <c r="J222" s="103">
        <f>IFERROR((VLOOKUP($A222,'[30]Regulated Pivot'!$A:$L,J$6,FALSE)),0)</f>
        <v>0</v>
      </c>
      <c r="K222" s="104">
        <f>IFERROR((VLOOKUP($A222,'[30]Regulated Pivot'!$A:$L,K$6,FALSE)),0)</f>
        <v>0</v>
      </c>
      <c r="L222" s="104">
        <f>IFERROR((VLOOKUP($A222,'[30]Regulated Pivot'!$A:$L,L$6,FALSE)),0)</f>
        <v>0</v>
      </c>
      <c r="M222" s="104">
        <f>IFERROR((VLOOKUP($A222,'[30]Regulated Pivot'!$A:$L,M$6,FALSE)),0)</f>
        <v>0</v>
      </c>
      <c r="N222" s="104">
        <f>IFERROR((VLOOKUP($A222,'[30]Regulated Pivot'!$A:$L,N$6,FALSE)),0)</f>
        <v>0</v>
      </c>
      <c r="O222" s="104">
        <f>IFERROR((VLOOKUP($A222,'[30]Regulated Pivot'!$A:$M,O$6,FALSE)),0)</f>
        <v>0</v>
      </c>
      <c r="P222" s="104">
        <f>IFERROR((VLOOKUP($A222,'[30]Regulated Pivot'!$A:$N,P$6,FALSE)),0)</f>
        <v>0</v>
      </c>
      <c r="Q222" s="103">
        <f t="shared" si="51"/>
        <v>0</v>
      </c>
      <c r="S222" s="105">
        <f t="shared" si="64"/>
        <v>0</v>
      </c>
      <c r="T222" s="105">
        <f t="shared" si="64"/>
        <v>0</v>
      </c>
      <c r="U222" s="105">
        <f t="shared" si="64"/>
        <v>0</v>
      </c>
      <c r="V222" s="105">
        <f t="shared" si="64"/>
        <v>0</v>
      </c>
      <c r="W222" s="105">
        <f t="shared" si="64"/>
        <v>0</v>
      </c>
      <c r="X222" s="105">
        <f t="shared" si="64"/>
        <v>0</v>
      </c>
      <c r="Y222" s="105">
        <f t="shared" si="64"/>
        <v>0</v>
      </c>
      <c r="Z222" s="105">
        <f t="shared" si="64"/>
        <v>0</v>
      </c>
      <c r="AA222" s="105">
        <f t="shared" si="64"/>
        <v>0</v>
      </c>
      <c r="AB222" s="105">
        <f t="shared" si="64"/>
        <v>0</v>
      </c>
      <c r="AC222" s="105">
        <f t="shared" si="64"/>
        <v>0</v>
      </c>
      <c r="AD222" s="105">
        <f t="shared" si="64"/>
        <v>0</v>
      </c>
      <c r="AE222" s="146">
        <f t="shared" si="59"/>
        <v>0</v>
      </c>
      <c r="AG222" s="156">
        <f t="shared" si="60"/>
        <v>112.81467849797376</v>
      </c>
      <c r="AH222" s="157">
        <f t="shared" si="61"/>
        <v>0.30467849797373958</v>
      </c>
      <c r="AI222" s="156">
        <f t="shared" si="62"/>
        <v>0</v>
      </c>
      <c r="AJ222" s="157">
        <f t="shared" si="63"/>
        <v>0</v>
      </c>
    </row>
    <row r="223" spans="1:36" s="129" customFormat="1" ht="12.75">
      <c r="A223" s="130" t="s">
        <v>584</v>
      </c>
      <c r="B223" s="130" t="s">
        <v>585</v>
      </c>
      <c r="C223" s="125">
        <f>+VLOOKUP(A223,'[30]2019 UTC Reg svc pricing'!$O:$P,2,FALSE)</f>
        <v>0</v>
      </c>
      <c r="D223" s="125"/>
      <c r="E223" s="128">
        <f>IFERROR((VLOOKUP($A223,'[30]Regulated Pivot'!$A:$L,E$6,FALSE)),0)</f>
        <v>2177.25</v>
      </c>
      <c r="F223" s="128">
        <f>IFERROR((VLOOKUP($A223,'[30]Regulated Pivot'!$A:$L,F$6,FALSE)),0)</f>
        <v>2177.25</v>
      </c>
      <c r="G223" s="128">
        <f>IFERROR((VLOOKUP($A223,'[30]Regulated Pivot'!$A:$L,G$6,FALSE)),0)</f>
        <v>2177.25</v>
      </c>
      <c r="H223" s="128">
        <f>IFERROR((VLOOKUP($A223,'[30]Regulated Pivot'!$A:$L,H$6,FALSE)),0)</f>
        <v>2177.25</v>
      </c>
      <c r="I223" s="128">
        <f>IFERROR((VLOOKUP($A223,'[30]Regulated Pivot'!$A:$L,I$6,FALSE)),0)</f>
        <v>2177.25</v>
      </c>
      <c r="J223" s="128">
        <f>IFERROR((VLOOKUP($A223,'[30]Regulated Pivot'!$A:$L,J$6,FALSE)),0)</f>
        <v>2177.25</v>
      </c>
      <c r="K223" s="131">
        <f>IFERROR((VLOOKUP($A223,'[30]Regulated Pivot'!$A:$L,K$6,FALSE)),0)</f>
        <v>2177.25</v>
      </c>
      <c r="L223" s="131">
        <f>IFERROR((VLOOKUP($A223,'[30]Regulated Pivot'!$A:$L,L$6,FALSE)),0)</f>
        <v>2177.25</v>
      </c>
      <c r="M223" s="131">
        <f>IFERROR((VLOOKUP($A223,'[30]Regulated Pivot'!$A:$L,M$6,FALSE)),0)</f>
        <v>2177.25</v>
      </c>
      <c r="N223" s="131">
        <f>IFERROR((VLOOKUP($A223,'[30]Regulated Pivot'!$A:$L,N$6,FALSE)),0)</f>
        <v>2177.25</v>
      </c>
      <c r="O223" s="131">
        <f>IFERROR((VLOOKUP($A223,'[30]Regulated Pivot'!$A:$M,O$6,FALSE)),0)</f>
        <v>2177.25</v>
      </c>
      <c r="P223" s="131">
        <f>IFERROR((VLOOKUP($A223,'[30]Regulated Pivot'!$A:$N,P$6,FALSE)),0)</f>
        <v>2177.25</v>
      </c>
      <c r="Q223" s="128">
        <f t="shared" si="51"/>
        <v>26127</v>
      </c>
      <c r="S223" s="105">
        <f t="shared" si="64"/>
        <v>0</v>
      </c>
      <c r="T223" s="105">
        <f t="shared" si="64"/>
        <v>0</v>
      </c>
      <c r="U223" s="105">
        <f t="shared" si="64"/>
        <v>0</v>
      </c>
      <c r="V223" s="105">
        <f t="shared" si="64"/>
        <v>0</v>
      </c>
      <c r="W223" s="105">
        <f t="shared" si="64"/>
        <v>0</v>
      </c>
      <c r="X223" s="105">
        <f t="shared" si="64"/>
        <v>0</v>
      </c>
      <c r="Y223" s="105">
        <f t="shared" si="64"/>
        <v>0</v>
      </c>
      <c r="Z223" s="105">
        <f t="shared" si="64"/>
        <v>0</v>
      </c>
      <c r="AA223" s="105">
        <f t="shared" si="64"/>
        <v>0</v>
      </c>
      <c r="AB223" s="105">
        <f t="shared" si="64"/>
        <v>0</v>
      </c>
      <c r="AC223" s="105">
        <f t="shared" si="64"/>
        <v>0</v>
      </c>
      <c r="AD223" s="105">
        <f t="shared" si="64"/>
        <v>0</v>
      </c>
      <c r="AE223" s="146">
        <f t="shared" si="59"/>
        <v>0</v>
      </c>
      <c r="AF223" s="146"/>
      <c r="AG223" s="156">
        <f t="shared" si="60"/>
        <v>0</v>
      </c>
      <c r="AH223" s="157">
        <f t="shared" si="61"/>
        <v>0</v>
      </c>
      <c r="AI223" s="156">
        <f t="shared" si="62"/>
        <v>0</v>
      </c>
      <c r="AJ223" s="157">
        <f t="shared" si="63"/>
        <v>26127</v>
      </c>
    </row>
    <row r="224" spans="1:36" ht="12.75">
      <c r="A224" s="102" t="s">
        <v>586</v>
      </c>
      <c r="B224" s="102" t="s">
        <v>587</v>
      </c>
      <c r="C224" s="81">
        <f>+VLOOKUP(A224,'[30]2019 UTC Reg svc pricing'!$O:$P,2,FALSE)</f>
        <v>56.6</v>
      </c>
      <c r="D224" s="81"/>
      <c r="E224" s="103">
        <f>IFERROR((VLOOKUP($A224,'[30]Regulated Pivot'!$A:$L,E$6,FALSE)),0)</f>
        <v>56.6</v>
      </c>
      <c r="F224" s="103">
        <f>IFERROR((VLOOKUP($A224,'[30]Regulated Pivot'!$A:$L,F$6,FALSE)),0)</f>
        <v>56.6</v>
      </c>
      <c r="G224" s="103">
        <f>IFERROR((VLOOKUP($A224,'[30]Regulated Pivot'!$A:$L,G$6,FALSE)),0)</f>
        <v>56.6</v>
      </c>
      <c r="H224" s="103">
        <f>IFERROR((VLOOKUP($A224,'[30]Regulated Pivot'!$A:$L,H$6,FALSE)),0)</f>
        <v>226.4</v>
      </c>
      <c r="I224" s="103">
        <f>IFERROR((VLOOKUP($A224,'[30]Regulated Pivot'!$A:$L,I$6,FALSE)),0)</f>
        <v>169.8</v>
      </c>
      <c r="J224" s="103">
        <f>IFERROR((VLOOKUP($A224,'[30]Regulated Pivot'!$A:$L,J$6,FALSE)),0)</f>
        <v>169.8</v>
      </c>
      <c r="K224" s="104">
        <f>IFERROR((VLOOKUP($A224,'[30]Regulated Pivot'!$A:$L,K$6,FALSE)),0)</f>
        <v>56.6</v>
      </c>
      <c r="L224" s="104">
        <f>IFERROR((VLOOKUP($A224,'[30]Regulated Pivot'!$A:$L,L$6,FALSE)),0)</f>
        <v>0</v>
      </c>
      <c r="M224" s="104">
        <f>IFERROR((VLOOKUP($A224,'[30]Regulated Pivot'!$A:$L,M$6,FALSE)),0)</f>
        <v>113.2</v>
      </c>
      <c r="N224" s="104">
        <f>IFERROR((VLOOKUP($A224,'[30]Regulated Pivot'!$A:$L,N$6,FALSE)),0)</f>
        <v>0</v>
      </c>
      <c r="O224" s="104">
        <f>IFERROR((VLOOKUP($A224,'[30]Regulated Pivot'!$A:$M,O$6,FALSE)),0)</f>
        <v>0</v>
      </c>
      <c r="P224" s="104">
        <f>IFERROR((VLOOKUP($A224,'[30]Regulated Pivot'!$A:$N,P$6,FALSE)),0)</f>
        <v>0</v>
      </c>
      <c r="Q224" s="103">
        <f t="shared" si="51"/>
        <v>905.6</v>
      </c>
      <c r="S224" s="105">
        <f t="shared" si="64"/>
        <v>1</v>
      </c>
      <c r="T224" s="105">
        <f t="shared" si="64"/>
        <v>1</v>
      </c>
      <c r="U224" s="105">
        <f t="shared" si="64"/>
        <v>1</v>
      </c>
      <c r="V224" s="105">
        <f t="shared" si="64"/>
        <v>4</v>
      </c>
      <c r="W224" s="105">
        <f t="shared" si="64"/>
        <v>3</v>
      </c>
      <c r="X224" s="105">
        <f t="shared" si="64"/>
        <v>3</v>
      </c>
      <c r="Y224" s="105">
        <f t="shared" si="64"/>
        <v>1</v>
      </c>
      <c r="Z224" s="105">
        <f t="shared" si="64"/>
        <v>0</v>
      </c>
      <c r="AA224" s="105">
        <f t="shared" si="64"/>
        <v>2</v>
      </c>
      <c r="AB224" s="105">
        <f t="shared" si="64"/>
        <v>0</v>
      </c>
      <c r="AC224" s="105">
        <f t="shared" si="64"/>
        <v>0</v>
      </c>
      <c r="AD224" s="105">
        <f t="shared" si="64"/>
        <v>0</v>
      </c>
      <c r="AE224" s="146">
        <f t="shared" si="59"/>
        <v>1.3333333333333333</v>
      </c>
      <c r="AG224" s="156">
        <f t="shared" si="60"/>
        <v>56.753273513334939</v>
      </c>
      <c r="AH224" s="157">
        <f t="shared" si="61"/>
        <v>0.15327351333493766</v>
      </c>
      <c r="AI224" s="156">
        <f t="shared" si="62"/>
        <v>2.4523762133590026</v>
      </c>
      <c r="AJ224" s="157">
        <f t="shared" si="63"/>
        <v>908.05237621335903</v>
      </c>
    </row>
    <row r="225" spans="1:36" ht="12.75">
      <c r="A225" s="102" t="s">
        <v>588</v>
      </c>
      <c r="B225" s="102" t="s">
        <v>589</v>
      </c>
      <c r="C225" s="81">
        <f>+VLOOKUP(A225,'[30]2019 UTC Reg svc pricing'!$O:$P,2,FALSE)</f>
        <v>106.33</v>
      </c>
      <c r="D225" s="81"/>
      <c r="E225" s="103">
        <f>IFERROR((VLOOKUP($A225,'[30]Regulated Pivot'!$A:$L,E$6,FALSE)),0)</f>
        <v>212.66</v>
      </c>
      <c r="F225" s="103">
        <f>IFERROR((VLOOKUP($A225,'[30]Regulated Pivot'!$A:$L,F$6,FALSE)),0)</f>
        <v>0</v>
      </c>
      <c r="G225" s="103">
        <f>IFERROR((VLOOKUP($A225,'[30]Regulated Pivot'!$A:$L,G$6,FALSE)),0)</f>
        <v>318.99</v>
      </c>
      <c r="H225" s="103">
        <f>IFERROR((VLOOKUP($A225,'[30]Regulated Pivot'!$A:$L,H$6,FALSE)),0)</f>
        <v>318.99</v>
      </c>
      <c r="I225" s="103">
        <f>IFERROR((VLOOKUP($A225,'[30]Regulated Pivot'!$A:$L,I$6,FALSE)),0)</f>
        <v>637.98</v>
      </c>
      <c r="J225" s="103">
        <f>IFERROR((VLOOKUP($A225,'[30]Regulated Pivot'!$A:$L,J$6,FALSE)),0)</f>
        <v>0</v>
      </c>
      <c r="K225" s="104">
        <f>IFERROR((VLOOKUP($A225,'[30]Regulated Pivot'!$A:$L,K$6,FALSE)),0)</f>
        <v>106.33</v>
      </c>
      <c r="L225" s="104">
        <f>IFERROR((VLOOKUP($A225,'[30]Regulated Pivot'!$A:$L,L$6,FALSE)),0)</f>
        <v>106.33</v>
      </c>
      <c r="M225" s="104">
        <f>IFERROR((VLOOKUP($A225,'[30]Regulated Pivot'!$A:$L,M$6,FALSE)),0)</f>
        <v>0</v>
      </c>
      <c r="N225" s="104">
        <f>IFERROR((VLOOKUP($A225,'[30]Regulated Pivot'!$A:$L,N$6,FALSE)),0)</f>
        <v>0</v>
      </c>
      <c r="O225" s="104">
        <f>IFERROR((VLOOKUP($A225,'[30]Regulated Pivot'!$A:$M,O$6,FALSE)),0)</f>
        <v>0</v>
      </c>
      <c r="P225" s="104">
        <f>IFERROR((VLOOKUP($A225,'[30]Regulated Pivot'!$A:$N,P$6,FALSE)),0)</f>
        <v>0</v>
      </c>
      <c r="Q225" s="103">
        <f t="shared" si="51"/>
        <v>1701.2799999999997</v>
      </c>
      <c r="S225" s="105">
        <f t="shared" si="64"/>
        <v>2</v>
      </c>
      <c r="T225" s="105">
        <f t="shared" si="64"/>
        <v>0</v>
      </c>
      <c r="U225" s="105">
        <f t="shared" si="64"/>
        <v>3</v>
      </c>
      <c r="V225" s="105">
        <f t="shared" si="64"/>
        <v>3</v>
      </c>
      <c r="W225" s="105">
        <f t="shared" si="64"/>
        <v>6</v>
      </c>
      <c r="X225" s="105">
        <f t="shared" si="64"/>
        <v>0</v>
      </c>
      <c r="Y225" s="105">
        <f t="shared" si="64"/>
        <v>1</v>
      </c>
      <c r="Z225" s="105">
        <f t="shared" si="64"/>
        <v>1</v>
      </c>
      <c r="AA225" s="105">
        <f t="shared" si="64"/>
        <v>0</v>
      </c>
      <c r="AB225" s="105">
        <f t="shared" si="64"/>
        <v>0</v>
      </c>
      <c r="AC225" s="105">
        <f t="shared" si="64"/>
        <v>0</v>
      </c>
      <c r="AD225" s="105">
        <f t="shared" si="64"/>
        <v>0</v>
      </c>
      <c r="AE225" s="146">
        <f t="shared" si="59"/>
        <v>1.3333333333333333</v>
      </c>
      <c r="AG225" s="156">
        <f t="shared" si="60"/>
        <v>106.61794298008664</v>
      </c>
      <c r="AH225" s="157">
        <f t="shared" si="61"/>
        <v>0.28794298008664043</v>
      </c>
      <c r="AI225" s="156">
        <f t="shared" si="62"/>
        <v>4.6070876813862469</v>
      </c>
      <c r="AJ225" s="157">
        <f t="shared" si="63"/>
        <v>1705.887087681386</v>
      </c>
    </row>
    <row r="226" spans="1:36" s="129" customFormat="1" ht="12.75">
      <c r="A226" s="130" t="s">
        <v>590</v>
      </c>
      <c r="B226" s="130" t="s">
        <v>591</v>
      </c>
      <c r="C226" s="125">
        <f>+VLOOKUP(A226,'[30]2019 UTC Reg svc pricing'!$O:$P,2,FALSE)</f>
        <v>61.5</v>
      </c>
      <c r="D226" s="125"/>
      <c r="E226" s="128">
        <f>IFERROR((VLOOKUP($A226,'[30]Regulated Pivot'!$A:$L,E$6,FALSE)),0)</f>
        <v>0</v>
      </c>
      <c r="F226" s="128">
        <f>IFERROR((VLOOKUP($A226,'[30]Regulated Pivot'!$A:$L,F$6,FALSE)),0)</f>
        <v>0</v>
      </c>
      <c r="G226" s="128">
        <f>IFERROR((VLOOKUP($A226,'[30]Regulated Pivot'!$A:$L,G$6,FALSE)),0)</f>
        <v>4.0999999999999996</v>
      </c>
      <c r="H226" s="128">
        <f>IFERROR((VLOOKUP($A226,'[30]Regulated Pivot'!$A:$L,H$6,FALSE)),0)</f>
        <v>34.85</v>
      </c>
      <c r="I226" s="128">
        <f>IFERROR((VLOOKUP($A226,'[30]Regulated Pivot'!$A:$L,I$6,FALSE)),0)</f>
        <v>0</v>
      </c>
      <c r="J226" s="128">
        <f>IFERROR((VLOOKUP($A226,'[30]Regulated Pivot'!$A:$L,J$6,FALSE)),0)</f>
        <v>0</v>
      </c>
      <c r="K226" s="131">
        <f>IFERROR((VLOOKUP($A226,'[30]Regulated Pivot'!$A:$L,K$6,FALSE)),0)</f>
        <v>14.35</v>
      </c>
      <c r="L226" s="131">
        <f>IFERROR((VLOOKUP($A226,'[30]Regulated Pivot'!$A:$L,L$6,FALSE)),0)</f>
        <v>61.5</v>
      </c>
      <c r="M226" s="131">
        <f>IFERROR((VLOOKUP($A226,'[30]Regulated Pivot'!$A:$L,M$6,FALSE)),0)</f>
        <v>0</v>
      </c>
      <c r="N226" s="131">
        <f>IFERROR((VLOOKUP($A226,'[30]Regulated Pivot'!$A:$L,N$6,FALSE)),0)</f>
        <v>0</v>
      </c>
      <c r="O226" s="131">
        <f>IFERROR((VLOOKUP($A226,'[30]Regulated Pivot'!$A:$M,O$6,FALSE)),0)</f>
        <v>0</v>
      </c>
      <c r="P226" s="131">
        <f>IFERROR((VLOOKUP($A226,'[30]Regulated Pivot'!$A:$N,P$6,FALSE)),0)</f>
        <v>0</v>
      </c>
      <c r="Q226" s="128">
        <f t="shared" si="51"/>
        <v>114.80000000000001</v>
      </c>
      <c r="S226" s="105">
        <f t="shared" si="64"/>
        <v>0</v>
      </c>
      <c r="T226" s="105">
        <f t="shared" si="64"/>
        <v>0</v>
      </c>
      <c r="U226" s="105">
        <f t="shared" si="64"/>
        <v>6.6666666666666666E-2</v>
      </c>
      <c r="V226" s="105">
        <f t="shared" si="64"/>
        <v>0.56666666666666665</v>
      </c>
      <c r="W226" s="105">
        <f t="shared" si="64"/>
        <v>0</v>
      </c>
      <c r="X226" s="105">
        <f t="shared" si="64"/>
        <v>0</v>
      </c>
      <c r="Y226" s="105">
        <f t="shared" si="64"/>
        <v>0.23333333333333334</v>
      </c>
      <c r="Z226" s="105">
        <f t="shared" si="64"/>
        <v>1</v>
      </c>
      <c r="AA226" s="105">
        <f t="shared" si="64"/>
        <v>0</v>
      </c>
      <c r="AB226" s="105">
        <f t="shared" si="64"/>
        <v>0</v>
      </c>
      <c r="AC226" s="105">
        <f t="shared" si="64"/>
        <v>0</v>
      </c>
      <c r="AD226" s="105">
        <f t="shared" si="64"/>
        <v>0</v>
      </c>
      <c r="AE226" s="146">
        <f t="shared" si="59"/>
        <v>0.15555555555555556</v>
      </c>
      <c r="AF226" s="146"/>
      <c r="AG226" s="156">
        <f t="shared" si="60"/>
        <v>61.666542775090079</v>
      </c>
      <c r="AH226" s="157">
        <f t="shared" si="61"/>
        <v>0.16654277509007898</v>
      </c>
      <c r="AI226" s="156">
        <f t="shared" si="62"/>
        <v>0.31087984683481412</v>
      </c>
      <c r="AJ226" s="157">
        <f t="shared" si="63"/>
        <v>115.11087984683482</v>
      </c>
    </row>
    <row r="227" spans="1:36" s="129" customFormat="1" ht="12.75">
      <c r="A227" s="132" t="s">
        <v>592</v>
      </c>
      <c r="B227" s="132" t="s">
        <v>593</v>
      </c>
      <c r="C227" s="125">
        <f>+VLOOKUP(A227,'[30]2019 UTC Reg svc pricing'!$O:$P,2,FALSE)</f>
        <v>61.5</v>
      </c>
      <c r="D227" s="125"/>
      <c r="E227" s="128">
        <f>IFERROR((VLOOKUP($A227,'[30]Regulated Pivot'!$A:$L,E$6,FALSE)),0)</f>
        <v>0</v>
      </c>
      <c r="F227" s="128">
        <f>IFERROR((VLOOKUP($A227,'[30]Regulated Pivot'!$A:$L,F$6,FALSE)),0)</f>
        <v>0</v>
      </c>
      <c r="G227" s="128">
        <f>IFERROR((VLOOKUP($A227,'[30]Regulated Pivot'!$A:$L,G$6,FALSE)),0)</f>
        <v>92.25</v>
      </c>
      <c r="H227" s="128">
        <f>IFERROR((VLOOKUP($A227,'[30]Regulated Pivot'!$A:$L,H$6,FALSE)),0)</f>
        <v>141.44999999999999</v>
      </c>
      <c r="I227" s="128">
        <f>IFERROR((VLOOKUP($A227,'[30]Regulated Pivot'!$A:$L,I$6,FALSE)),0)</f>
        <v>114.80000000000001</v>
      </c>
      <c r="J227" s="128">
        <f>IFERROR((VLOOKUP($A227,'[30]Regulated Pivot'!$A:$L,J$6,FALSE)),0)</f>
        <v>0</v>
      </c>
      <c r="K227" s="131">
        <f>IFERROR((VLOOKUP($A227,'[30]Regulated Pivot'!$A:$L,K$6,FALSE)),0)</f>
        <v>0</v>
      </c>
      <c r="L227" s="131">
        <f>IFERROR((VLOOKUP($A227,'[30]Regulated Pivot'!$A:$L,L$6,FALSE)),0)</f>
        <v>0</v>
      </c>
      <c r="M227" s="131">
        <f>IFERROR((VLOOKUP($A227,'[30]Regulated Pivot'!$A:$L,M$6,FALSE)),0)</f>
        <v>0</v>
      </c>
      <c r="N227" s="131">
        <f>IFERROR((VLOOKUP($A227,'[30]Regulated Pivot'!$A:$L,N$6,FALSE)),0)</f>
        <v>0</v>
      </c>
      <c r="O227" s="131">
        <f>IFERROR((VLOOKUP($A227,'[30]Regulated Pivot'!$A:$M,O$6,FALSE)),0)</f>
        <v>0</v>
      </c>
      <c r="P227" s="131">
        <f>IFERROR((VLOOKUP($A227,'[30]Regulated Pivot'!$A:$N,P$6,FALSE)),0)</f>
        <v>0</v>
      </c>
      <c r="Q227" s="128">
        <f t="shared" si="51"/>
        <v>348.5</v>
      </c>
      <c r="S227" s="105">
        <f t="shared" si="64"/>
        <v>0</v>
      </c>
      <c r="T227" s="105">
        <f t="shared" si="64"/>
        <v>0</v>
      </c>
      <c r="U227" s="105">
        <f t="shared" si="64"/>
        <v>1.5</v>
      </c>
      <c r="V227" s="105">
        <f t="shared" si="64"/>
        <v>2.2999999999999998</v>
      </c>
      <c r="W227" s="105">
        <f t="shared" si="64"/>
        <v>1.8666666666666669</v>
      </c>
      <c r="X227" s="105">
        <f t="shared" si="64"/>
        <v>0</v>
      </c>
      <c r="Y227" s="105">
        <f t="shared" si="64"/>
        <v>0</v>
      </c>
      <c r="Z227" s="105">
        <f t="shared" si="64"/>
        <v>0</v>
      </c>
      <c r="AA227" s="105">
        <f t="shared" si="64"/>
        <v>0</v>
      </c>
      <c r="AB227" s="105">
        <f t="shared" si="64"/>
        <v>0</v>
      </c>
      <c r="AC227" s="105">
        <f t="shared" si="64"/>
        <v>0</v>
      </c>
      <c r="AD227" s="105">
        <f t="shared" si="64"/>
        <v>0</v>
      </c>
      <c r="AE227" s="146">
        <f t="shared" si="59"/>
        <v>0.47222222222222227</v>
      </c>
      <c r="AF227" s="146"/>
      <c r="AG227" s="156">
        <f t="shared" si="60"/>
        <v>61.666542775090079</v>
      </c>
      <c r="AH227" s="157">
        <f t="shared" si="61"/>
        <v>0.16654277509007898</v>
      </c>
      <c r="AI227" s="156">
        <f t="shared" si="62"/>
        <v>0.94374239217711431</v>
      </c>
      <c r="AJ227" s="157">
        <f t="shared" si="63"/>
        <v>349.44374239217711</v>
      </c>
    </row>
    <row r="228" spans="1:36" s="129" customFormat="1" ht="12.75">
      <c r="A228" s="130" t="s">
        <v>594</v>
      </c>
      <c r="B228" s="130" t="s">
        <v>595</v>
      </c>
      <c r="C228" s="125">
        <f>+VLOOKUP(A228,'[30]2019 UTC Reg svc pricing'!$O:$P,2,FALSE)</f>
        <v>61.5</v>
      </c>
      <c r="D228" s="125"/>
      <c r="E228" s="128">
        <f>IFERROR((VLOOKUP($A228,'[30]Regulated Pivot'!$A:$L,E$6,FALSE)),0)</f>
        <v>116.85</v>
      </c>
      <c r="F228" s="128">
        <f>IFERROR((VLOOKUP($A228,'[30]Regulated Pivot'!$A:$L,F$6,FALSE)),0)</f>
        <v>106.6</v>
      </c>
      <c r="G228" s="128">
        <f>IFERROR((VLOOKUP($A228,'[30]Regulated Pivot'!$A:$L,G$6,FALSE)),0)</f>
        <v>123</v>
      </c>
      <c r="H228" s="128">
        <f>IFERROR((VLOOKUP($A228,'[30]Regulated Pivot'!$A:$L,H$6,FALSE)),0)</f>
        <v>153.75</v>
      </c>
      <c r="I228" s="128">
        <f>IFERROR((VLOOKUP($A228,'[30]Regulated Pivot'!$A:$L,I$6,FALSE)),0)</f>
        <v>176.3</v>
      </c>
      <c r="J228" s="128">
        <f>IFERROR((VLOOKUP($A228,'[30]Regulated Pivot'!$A:$L,J$6,FALSE)),0)</f>
        <v>69.7</v>
      </c>
      <c r="K228" s="131">
        <f>IFERROR((VLOOKUP($A228,'[30]Regulated Pivot'!$A:$L,K$6,FALSE)),0)</f>
        <v>92.25</v>
      </c>
      <c r="L228" s="131">
        <f>IFERROR((VLOOKUP($A228,'[30]Regulated Pivot'!$A:$L,L$6,FALSE)),0)</f>
        <v>123</v>
      </c>
      <c r="M228" s="131">
        <f>IFERROR((VLOOKUP($A228,'[30]Regulated Pivot'!$A:$L,M$6,FALSE)),0)</f>
        <v>123</v>
      </c>
      <c r="N228" s="131">
        <f>IFERROR((VLOOKUP($A228,'[30]Regulated Pivot'!$A:$L,N$6,FALSE)),0)</f>
        <v>123</v>
      </c>
      <c r="O228" s="131">
        <f>IFERROR((VLOOKUP($A228,'[30]Regulated Pivot'!$A:$M,O$6,FALSE)),0)</f>
        <v>182.45</v>
      </c>
      <c r="P228" s="131">
        <f>IFERROR((VLOOKUP($A228,'[30]Regulated Pivot'!$A:$N,P$6,FALSE)),0)</f>
        <v>184.5</v>
      </c>
      <c r="Q228" s="128">
        <f t="shared" si="51"/>
        <v>1574.4</v>
      </c>
      <c r="S228" s="105">
        <f t="shared" si="64"/>
        <v>1.9</v>
      </c>
      <c r="T228" s="105">
        <f t="shared" si="64"/>
        <v>1.7333333333333332</v>
      </c>
      <c r="U228" s="105">
        <f t="shared" si="64"/>
        <v>2</v>
      </c>
      <c r="V228" s="105">
        <f t="shared" si="64"/>
        <v>2.5</v>
      </c>
      <c r="W228" s="105">
        <f t="shared" si="64"/>
        <v>2.8666666666666667</v>
      </c>
      <c r="X228" s="105">
        <f t="shared" si="64"/>
        <v>1.1333333333333333</v>
      </c>
      <c r="Y228" s="105">
        <f t="shared" si="64"/>
        <v>1.5</v>
      </c>
      <c r="Z228" s="105">
        <f t="shared" si="64"/>
        <v>2</v>
      </c>
      <c r="AA228" s="105">
        <f t="shared" si="64"/>
        <v>2</v>
      </c>
      <c r="AB228" s="105">
        <f t="shared" si="64"/>
        <v>2</v>
      </c>
      <c r="AC228" s="105">
        <f t="shared" si="64"/>
        <v>2.9666666666666663</v>
      </c>
      <c r="AD228" s="105">
        <f t="shared" si="64"/>
        <v>3</v>
      </c>
      <c r="AE228" s="146">
        <f t="shared" si="59"/>
        <v>2.1333333333333333</v>
      </c>
      <c r="AF228" s="146"/>
      <c r="AG228" s="156">
        <f t="shared" si="60"/>
        <v>61.666542775090079</v>
      </c>
      <c r="AH228" s="157">
        <f t="shared" si="61"/>
        <v>0.16654277509007898</v>
      </c>
      <c r="AI228" s="156">
        <f t="shared" si="62"/>
        <v>4.2634950423060225</v>
      </c>
      <c r="AJ228" s="157">
        <f t="shared" si="63"/>
        <v>1578.6634950423061</v>
      </c>
    </row>
    <row r="229" spans="1:36" s="129" customFormat="1" ht="12.75">
      <c r="A229" s="130" t="s">
        <v>596</v>
      </c>
      <c r="B229" s="130" t="s">
        <v>597</v>
      </c>
      <c r="C229" s="125">
        <f>+VLOOKUP(A229,'[30]2019 UTC Reg svc pricing'!$O:$P,2,FALSE)</f>
        <v>61.5</v>
      </c>
      <c r="D229" s="125"/>
      <c r="E229" s="128">
        <f>IFERROR((VLOOKUP($A229,'[30]Regulated Pivot'!$A:$L,E$6,FALSE)),0)</f>
        <v>0</v>
      </c>
      <c r="F229" s="128">
        <f>IFERROR((VLOOKUP($A229,'[30]Regulated Pivot'!$A:$L,F$6,FALSE)),0)</f>
        <v>0</v>
      </c>
      <c r="G229" s="128">
        <f>IFERROR((VLOOKUP($A229,'[30]Regulated Pivot'!$A:$L,G$6,FALSE)),0)</f>
        <v>49.2</v>
      </c>
      <c r="H229" s="128">
        <f>IFERROR((VLOOKUP($A229,'[30]Regulated Pivot'!$A:$L,H$6,FALSE)),0)</f>
        <v>53.3</v>
      </c>
      <c r="I229" s="128">
        <f>IFERROR((VLOOKUP($A229,'[30]Regulated Pivot'!$A:$L,I$6,FALSE)),0)</f>
        <v>61.5</v>
      </c>
      <c r="J229" s="128">
        <f>IFERROR((VLOOKUP($A229,'[30]Regulated Pivot'!$A:$L,J$6,FALSE)),0)</f>
        <v>61.5</v>
      </c>
      <c r="K229" s="131">
        <f>IFERROR((VLOOKUP($A229,'[30]Regulated Pivot'!$A:$L,K$6,FALSE)),0)</f>
        <v>75.849999999999994</v>
      </c>
      <c r="L229" s="131">
        <f>IFERROR((VLOOKUP($A229,'[30]Regulated Pivot'!$A:$L,L$6,FALSE)),0)</f>
        <v>61.5</v>
      </c>
      <c r="M229" s="131">
        <f>IFERROR((VLOOKUP($A229,'[30]Regulated Pivot'!$A:$L,M$6,FALSE)),0)</f>
        <v>36.9</v>
      </c>
      <c r="N229" s="131">
        <f>IFERROR((VLOOKUP($A229,'[30]Regulated Pivot'!$A:$L,N$6,FALSE)),0)</f>
        <v>0</v>
      </c>
      <c r="O229" s="131">
        <f>IFERROR((VLOOKUP($A229,'[30]Regulated Pivot'!$A:$M,O$6,FALSE)),0)</f>
        <v>0</v>
      </c>
      <c r="P229" s="131">
        <f>IFERROR((VLOOKUP($A229,'[30]Regulated Pivot'!$A:$N,P$6,FALSE)),0)</f>
        <v>53.3</v>
      </c>
      <c r="Q229" s="128">
        <f t="shared" si="51"/>
        <v>453.05</v>
      </c>
      <c r="S229" s="105">
        <f t="shared" si="64"/>
        <v>0</v>
      </c>
      <c r="T229" s="105">
        <f t="shared" si="64"/>
        <v>0</v>
      </c>
      <c r="U229" s="105">
        <f t="shared" si="64"/>
        <v>0.8</v>
      </c>
      <c r="V229" s="105">
        <f t="shared" si="64"/>
        <v>0.86666666666666659</v>
      </c>
      <c r="W229" s="105">
        <f t="shared" si="64"/>
        <v>1</v>
      </c>
      <c r="X229" s="105">
        <f t="shared" si="64"/>
        <v>1</v>
      </c>
      <c r="Y229" s="105">
        <f t="shared" si="64"/>
        <v>1.2333333333333332</v>
      </c>
      <c r="Z229" s="105">
        <f t="shared" si="64"/>
        <v>1</v>
      </c>
      <c r="AA229" s="105">
        <f t="shared" si="64"/>
        <v>0.6</v>
      </c>
      <c r="AB229" s="105">
        <f t="shared" si="64"/>
        <v>0</v>
      </c>
      <c r="AC229" s="105">
        <f t="shared" si="64"/>
        <v>0</v>
      </c>
      <c r="AD229" s="105">
        <f t="shared" si="64"/>
        <v>0.86666666666666659</v>
      </c>
      <c r="AE229" s="146">
        <f t="shared" si="59"/>
        <v>0.61388888888888882</v>
      </c>
      <c r="AF229" s="146"/>
      <c r="AG229" s="156">
        <f t="shared" si="60"/>
        <v>61.666542775090079</v>
      </c>
      <c r="AH229" s="157">
        <f t="shared" si="61"/>
        <v>0.16654277509007898</v>
      </c>
      <c r="AI229" s="156">
        <f t="shared" si="62"/>
        <v>1.2268651098302483</v>
      </c>
      <c r="AJ229" s="157">
        <f t="shared" si="63"/>
        <v>454.27686510983028</v>
      </c>
    </row>
    <row r="230" spans="1:36" s="129" customFormat="1" ht="12.75">
      <c r="A230" s="130" t="s">
        <v>598</v>
      </c>
      <c r="B230" s="130" t="s">
        <v>599</v>
      </c>
      <c r="C230" s="125">
        <f>+VLOOKUP(A230,'[30]2019 UTC Reg svc pricing'!$O:$P,2,FALSE)</f>
        <v>63.75</v>
      </c>
      <c r="D230" s="125"/>
      <c r="E230" s="128">
        <f>IFERROR((VLOOKUP($A230,'[30]Regulated Pivot'!$A:$L,E$6,FALSE)),0)</f>
        <v>127.5</v>
      </c>
      <c r="F230" s="128">
        <f>IFERROR((VLOOKUP($A230,'[30]Regulated Pivot'!$A:$L,F$6,FALSE)),0)</f>
        <v>127.5</v>
      </c>
      <c r="G230" s="128">
        <f>IFERROR((VLOOKUP($A230,'[30]Regulated Pivot'!$A:$L,G$6,FALSE)),0)</f>
        <v>127.5</v>
      </c>
      <c r="H230" s="128">
        <f>IFERROR((VLOOKUP($A230,'[30]Regulated Pivot'!$A:$L,H$6,FALSE)),0)</f>
        <v>127.5</v>
      </c>
      <c r="I230" s="128">
        <f>IFERROR((VLOOKUP($A230,'[30]Regulated Pivot'!$A:$L,I$6,FALSE)),0)</f>
        <v>127.5</v>
      </c>
      <c r="J230" s="128">
        <f>IFERROR((VLOOKUP($A230,'[30]Regulated Pivot'!$A:$L,J$6,FALSE)),0)</f>
        <v>127.5</v>
      </c>
      <c r="K230" s="131">
        <f>IFERROR((VLOOKUP($A230,'[30]Regulated Pivot'!$A:$L,K$6,FALSE)),0)</f>
        <v>127.5</v>
      </c>
      <c r="L230" s="131">
        <f>IFERROR((VLOOKUP($A230,'[30]Regulated Pivot'!$A:$L,L$6,FALSE)),0)</f>
        <v>150.88</v>
      </c>
      <c r="M230" s="131">
        <f>IFERROR((VLOOKUP($A230,'[30]Regulated Pivot'!$A:$L,M$6,FALSE)),0)</f>
        <v>127.5</v>
      </c>
      <c r="N230" s="131">
        <f>IFERROR((VLOOKUP($A230,'[30]Regulated Pivot'!$A:$L,N$6,FALSE)),0)</f>
        <v>127.5</v>
      </c>
      <c r="O230" s="131">
        <f>IFERROR((VLOOKUP($A230,'[30]Regulated Pivot'!$A:$M,O$6,FALSE)),0)</f>
        <v>127.5</v>
      </c>
      <c r="P230" s="131">
        <f>IFERROR((VLOOKUP($A230,'[30]Regulated Pivot'!$A:$N,P$6,FALSE)),0)</f>
        <v>127.5</v>
      </c>
      <c r="Q230" s="128">
        <f t="shared" si="51"/>
        <v>1553.38</v>
      </c>
      <c r="S230" s="105">
        <f t="shared" si="64"/>
        <v>2</v>
      </c>
      <c r="T230" s="105">
        <f t="shared" si="64"/>
        <v>2</v>
      </c>
      <c r="U230" s="105">
        <f t="shared" si="64"/>
        <v>2</v>
      </c>
      <c r="V230" s="105">
        <f t="shared" si="64"/>
        <v>2</v>
      </c>
      <c r="W230" s="105">
        <f t="shared" si="64"/>
        <v>2</v>
      </c>
      <c r="X230" s="105">
        <f t="shared" si="64"/>
        <v>2</v>
      </c>
      <c r="Y230" s="105">
        <f t="shared" si="64"/>
        <v>2</v>
      </c>
      <c r="Z230" s="105">
        <f t="shared" si="64"/>
        <v>2.3667450980392157</v>
      </c>
      <c r="AA230" s="105">
        <f t="shared" si="64"/>
        <v>2</v>
      </c>
      <c r="AB230" s="105">
        <f t="shared" si="64"/>
        <v>2</v>
      </c>
      <c r="AC230" s="105">
        <f t="shared" si="64"/>
        <v>2</v>
      </c>
      <c r="AD230" s="105">
        <f t="shared" si="64"/>
        <v>2</v>
      </c>
      <c r="AE230" s="146">
        <f t="shared" si="59"/>
        <v>2.0305620915032683</v>
      </c>
      <c r="AF230" s="146"/>
      <c r="AG230" s="156">
        <f t="shared" si="60"/>
        <v>63.922635803447037</v>
      </c>
      <c r="AH230" s="157">
        <f t="shared" si="61"/>
        <v>0.17263580344703655</v>
      </c>
      <c r="AI230" s="156">
        <f t="shared" si="62"/>
        <v>4.2065726173891402</v>
      </c>
      <c r="AJ230" s="157">
        <f t="shared" si="63"/>
        <v>1557.5865726173893</v>
      </c>
    </row>
    <row r="231" spans="1:36" s="129" customFormat="1" ht="12.75">
      <c r="A231" s="130" t="s">
        <v>600</v>
      </c>
      <c r="B231" s="130" t="s">
        <v>601</v>
      </c>
      <c r="C231" s="125">
        <f>+VLOOKUP(A231,'[30]2019 UTC Reg svc pricing'!$O:$P,2,FALSE)</f>
        <v>63.75</v>
      </c>
      <c r="D231" s="125"/>
      <c r="E231" s="128">
        <f>IFERROR((VLOOKUP($A231,'[30]Regulated Pivot'!$A:$L,E$6,FALSE)),0)</f>
        <v>1636.25</v>
      </c>
      <c r="F231" s="128">
        <f>IFERROR((VLOOKUP($A231,'[30]Regulated Pivot'!$A:$L,F$6,FALSE)),0)</f>
        <v>1659.63</v>
      </c>
      <c r="G231" s="128">
        <f>IFERROR((VLOOKUP($A231,'[30]Regulated Pivot'!$A:$L,G$6,FALSE)),0)</f>
        <v>1776.5100000000002</v>
      </c>
      <c r="H231" s="128">
        <f>IFERROR((VLOOKUP($A231,'[30]Regulated Pivot'!$A:$L,H$6,FALSE)),0)</f>
        <v>1857.2600000000002</v>
      </c>
      <c r="I231" s="128">
        <f>IFERROR((VLOOKUP($A231,'[30]Regulated Pivot'!$A:$L,I$6,FALSE)),0)</f>
        <v>1829.64</v>
      </c>
      <c r="J231" s="128">
        <f>IFERROR((VLOOKUP($A231,'[30]Regulated Pivot'!$A:$L,J$6,FALSE)),0)</f>
        <v>1833.88</v>
      </c>
      <c r="K231" s="131">
        <f>IFERROR((VLOOKUP($A231,'[30]Regulated Pivot'!$A:$L,K$6,FALSE)),0)</f>
        <v>1772.25</v>
      </c>
      <c r="L231" s="131">
        <f>IFERROR((VLOOKUP($A231,'[30]Regulated Pivot'!$A:$L,L$6,FALSE)),0)</f>
        <v>1821.13</v>
      </c>
      <c r="M231" s="131">
        <f>IFERROR((VLOOKUP($A231,'[30]Regulated Pivot'!$A:$L,M$6,FALSE)),0)</f>
        <v>1895.51</v>
      </c>
      <c r="N231" s="131">
        <f>IFERROR((VLOOKUP($A231,'[30]Regulated Pivot'!$A:$L,N$6,FALSE)),0)</f>
        <v>1887</v>
      </c>
      <c r="O231" s="131">
        <f>IFERROR((VLOOKUP($A231,'[30]Regulated Pivot'!$A:$M,O$6,FALSE)),0)</f>
        <v>1976.25</v>
      </c>
      <c r="P231" s="131">
        <f>IFERROR((VLOOKUP($A231,'[30]Regulated Pivot'!$A:$N,P$6,FALSE)),0)</f>
        <v>1976.25</v>
      </c>
      <c r="Q231" s="128">
        <f t="shared" si="51"/>
        <v>21921.560000000005</v>
      </c>
      <c r="S231" s="105">
        <f t="shared" si="64"/>
        <v>25.666666666666668</v>
      </c>
      <c r="T231" s="105">
        <f t="shared" si="64"/>
        <v>26.033411764705885</v>
      </c>
      <c r="U231" s="105">
        <f t="shared" si="64"/>
        <v>27.866823529411768</v>
      </c>
      <c r="V231" s="105">
        <f t="shared" si="64"/>
        <v>29.133490196078434</v>
      </c>
      <c r="W231" s="105">
        <f t="shared" si="64"/>
        <v>28.70023529411765</v>
      </c>
      <c r="X231" s="105">
        <f t="shared" si="64"/>
        <v>28.766745098039216</v>
      </c>
      <c r="Y231" s="105">
        <f t="shared" si="64"/>
        <v>27.8</v>
      </c>
      <c r="Z231" s="105">
        <f t="shared" si="64"/>
        <v>28.566745098039217</v>
      </c>
      <c r="AA231" s="105">
        <f t="shared" si="64"/>
        <v>29.733490196078431</v>
      </c>
      <c r="AB231" s="105">
        <f t="shared" si="64"/>
        <v>29.6</v>
      </c>
      <c r="AC231" s="105">
        <f t="shared" si="64"/>
        <v>31</v>
      </c>
      <c r="AD231" s="105">
        <f t="shared" si="64"/>
        <v>31</v>
      </c>
      <c r="AE231" s="146">
        <f t="shared" si="59"/>
        <v>28.655633986928109</v>
      </c>
      <c r="AF231" s="146"/>
      <c r="AG231" s="156">
        <f t="shared" si="60"/>
        <v>63.922635803447037</v>
      </c>
      <c r="AH231" s="157">
        <f t="shared" si="61"/>
        <v>0.17263580344703655</v>
      </c>
      <c r="AI231" s="156">
        <f t="shared" si="62"/>
        <v>59.3638607594105</v>
      </c>
      <c r="AJ231" s="157">
        <f t="shared" si="63"/>
        <v>21980.923860759416</v>
      </c>
    </row>
    <row r="232" spans="1:36" s="129" customFormat="1" ht="12.75">
      <c r="A232" s="130" t="s">
        <v>602</v>
      </c>
      <c r="B232" s="130" t="s">
        <v>601</v>
      </c>
      <c r="C232" s="125">
        <f>+VLOOKUP(A232,'[30]2019 UTC Reg svc pricing'!$O:$P,2,FALSE)</f>
        <v>63.75</v>
      </c>
      <c r="D232" s="125"/>
      <c r="E232" s="128">
        <f>IFERROR((VLOOKUP($A232,'[30]Regulated Pivot'!$A:$L,E$6,FALSE)),0)</f>
        <v>0</v>
      </c>
      <c r="F232" s="128">
        <f>IFERROR((VLOOKUP($A232,'[30]Regulated Pivot'!$A:$L,F$6,FALSE)),0)</f>
        <v>0</v>
      </c>
      <c r="G232" s="128">
        <f>IFERROR((VLOOKUP($A232,'[30]Regulated Pivot'!$A:$L,G$6,FALSE)),0)</f>
        <v>0</v>
      </c>
      <c r="H232" s="128">
        <f>IFERROR((VLOOKUP($A232,'[30]Regulated Pivot'!$A:$L,H$6,FALSE)),0)</f>
        <v>0</v>
      </c>
      <c r="I232" s="128">
        <f>IFERROR((VLOOKUP($A232,'[30]Regulated Pivot'!$A:$L,I$6,FALSE)),0)</f>
        <v>0</v>
      </c>
      <c r="J232" s="128">
        <f>IFERROR((VLOOKUP($A232,'[30]Regulated Pivot'!$A:$L,J$6,FALSE)),0)</f>
        <v>0</v>
      </c>
      <c r="K232" s="131">
        <f>IFERROR((VLOOKUP($A232,'[30]Regulated Pivot'!$A:$L,K$6,FALSE)),0)</f>
        <v>0</v>
      </c>
      <c r="L232" s="131">
        <f>IFERROR((VLOOKUP($A232,'[30]Regulated Pivot'!$A:$L,L$6,FALSE)),0)</f>
        <v>0</v>
      </c>
      <c r="M232" s="131">
        <f>IFERROR((VLOOKUP($A232,'[30]Regulated Pivot'!$A:$L,M$6,FALSE)),0)</f>
        <v>0</v>
      </c>
      <c r="N232" s="131">
        <f>IFERROR((VLOOKUP($A232,'[30]Regulated Pivot'!$A:$L,N$6,FALSE)),0)</f>
        <v>0</v>
      </c>
      <c r="O232" s="131">
        <f>IFERROR((VLOOKUP($A232,'[30]Regulated Pivot'!$A:$M,O$6,FALSE)),0)</f>
        <v>0</v>
      </c>
      <c r="P232" s="131">
        <f>IFERROR((VLOOKUP($A232,'[30]Regulated Pivot'!$A:$N,P$6,FALSE)),0)</f>
        <v>0</v>
      </c>
      <c r="Q232" s="128">
        <f t="shared" si="51"/>
        <v>0</v>
      </c>
      <c r="S232" s="105">
        <f t="shared" si="64"/>
        <v>0</v>
      </c>
      <c r="T232" s="105">
        <f t="shared" si="64"/>
        <v>0</v>
      </c>
      <c r="U232" s="105">
        <f t="shared" si="64"/>
        <v>0</v>
      </c>
      <c r="V232" s="105">
        <f t="shared" si="64"/>
        <v>0</v>
      </c>
      <c r="W232" s="105">
        <f t="shared" si="64"/>
        <v>0</v>
      </c>
      <c r="X232" s="105">
        <f t="shared" si="64"/>
        <v>0</v>
      </c>
      <c r="Y232" s="105">
        <f t="shared" si="64"/>
        <v>0</v>
      </c>
      <c r="Z232" s="105">
        <f t="shared" si="64"/>
        <v>0</v>
      </c>
      <c r="AA232" s="105">
        <f t="shared" si="64"/>
        <v>0</v>
      </c>
      <c r="AB232" s="105">
        <f t="shared" si="64"/>
        <v>0</v>
      </c>
      <c r="AC232" s="105">
        <f t="shared" si="64"/>
        <v>0</v>
      </c>
      <c r="AD232" s="105">
        <f t="shared" si="64"/>
        <v>0</v>
      </c>
      <c r="AE232" s="146">
        <f t="shared" si="59"/>
        <v>0</v>
      </c>
      <c r="AF232" s="146"/>
      <c r="AG232" s="156">
        <f t="shared" si="60"/>
        <v>63.922635803447037</v>
      </c>
      <c r="AH232" s="157">
        <f t="shared" si="61"/>
        <v>0.17263580344703655</v>
      </c>
      <c r="AI232" s="156">
        <f t="shared" si="62"/>
        <v>0</v>
      </c>
      <c r="AJ232" s="157">
        <f t="shared" si="63"/>
        <v>0</v>
      </c>
    </row>
    <row r="233" spans="1:36" s="129" customFormat="1" ht="12.75">
      <c r="A233" s="130" t="s">
        <v>603</v>
      </c>
      <c r="B233" s="130" t="s">
        <v>604</v>
      </c>
      <c r="C233" s="125">
        <f>+VLOOKUP(A233,'[30]2019 UTC Reg svc pricing'!$O:$P,2,FALSE)</f>
        <v>63.75</v>
      </c>
      <c r="D233" s="125"/>
      <c r="E233" s="128">
        <f>IFERROR((VLOOKUP($A233,'[30]Regulated Pivot'!$A:$L,E$6,FALSE)),0)</f>
        <v>1965.63</v>
      </c>
      <c r="F233" s="128">
        <f>IFERROR((VLOOKUP($A233,'[30]Regulated Pivot'!$A:$L,F$6,FALSE)),0)</f>
        <v>1948.63</v>
      </c>
      <c r="G233" s="128">
        <f>IFERROR((VLOOKUP($A233,'[30]Regulated Pivot'!$A:$L,G$6,FALSE)),0)</f>
        <v>1978.38</v>
      </c>
      <c r="H233" s="128">
        <f>IFERROR((VLOOKUP($A233,'[30]Regulated Pivot'!$A:$L,H$6,FALSE)),0)</f>
        <v>1972</v>
      </c>
      <c r="I233" s="128">
        <f>IFERROR((VLOOKUP($A233,'[30]Regulated Pivot'!$A:$L,I$6,FALSE)),0)</f>
        <v>1976.25</v>
      </c>
      <c r="J233" s="128">
        <f>IFERROR((VLOOKUP($A233,'[30]Regulated Pivot'!$A:$L,J$6,FALSE)),0)</f>
        <v>1921</v>
      </c>
      <c r="K233" s="131">
        <f>IFERROR((VLOOKUP($A233,'[30]Regulated Pivot'!$A:$L,K$6,FALSE)),0)</f>
        <v>1912.5</v>
      </c>
      <c r="L233" s="131">
        <f>IFERROR((VLOOKUP($A233,'[30]Regulated Pivot'!$A:$L,L$6,FALSE)),0)</f>
        <v>1912.5</v>
      </c>
      <c r="M233" s="131">
        <f>IFERROR((VLOOKUP($A233,'[30]Regulated Pivot'!$A:$L,M$6,FALSE)),0)</f>
        <v>1931.6399999999999</v>
      </c>
      <c r="N233" s="131">
        <f>IFERROR((VLOOKUP($A233,'[30]Regulated Pivot'!$A:$L,N$6,FALSE)),0)</f>
        <v>1912.5</v>
      </c>
      <c r="O233" s="131">
        <f>IFERROR((VLOOKUP($A233,'[30]Regulated Pivot'!$A:$M,O$6,FALSE)),0)</f>
        <v>1908.25</v>
      </c>
      <c r="P233" s="131">
        <f>IFERROR((VLOOKUP($A233,'[30]Regulated Pivot'!$A:$N,P$6,FALSE)),0)</f>
        <v>1912.5</v>
      </c>
      <c r="Q233" s="128">
        <f t="shared" si="51"/>
        <v>23251.78</v>
      </c>
      <c r="S233" s="105">
        <f t="shared" si="64"/>
        <v>30.833411764705883</v>
      </c>
      <c r="T233" s="105">
        <f t="shared" si="64"/>
        <v>30.566745098039217</v>
      </c>
      <c r="U233" s="105">
        <f t="shared" si="64"/>
        <v>31.033411764705885</v>
      </c>
      <c r="V233" s="105">
        <f t="shared" si="64"/>
        <v>30.933333333333334</v>
      </c>
      <c r="W233" s="105">
        <f t="shared" si="64"/>
        <v>31</v>
      </c>
      <c r="X233" s="105">
        <f t="shared" si="64"/>
        <v>30.133333333333333</v>
      </c>
      <c r="Y233" s="105">
        <f t="shared" si="64"/>
        <v>30</v>
      </c>
      <c r="Z233" s="105">
        <f t="shared" si="64"/>
        <v>30</v>
      </c>
      <c r="AA233" s="105">
        <f t="shared" si="64"/>
        <v>30.300235294117645</v>
      </c>
      <c r="AB233" s="105">
        <f t="shared" si="64"/>
        <v>30</v>
      </c>
      <c r="AC233" s="105">
        <f t="shared" si="64"/>
        <v>29.933333333333334</v>
      </c>
      <c r="AD233" s="105">
        <f t="shared" si="64"/>
        <v>30</v>
      </c>
      <c r="AE233" s="146">
        <f t="shared" si="59"/>
        <v>30.394483660130721</v>
      </c>
      <c r="AF233" s="146"/>
      <c r="AG233" s="156">
        <f t="shared" si="60"/>
        <v>63.922635803447037</v>
      </c>
      <c r="AH233" s="157">
        <f t="shared" si="61"/>
        <v>0.17263580344703655</v>
      </c>
      <c r="AI233" s="156">
        <f t="shared" si="62"/>
        <v>62.966113284293897</v>
      </c>
      <c r="AJ233" s="157">
        <f t="shared" si="63"/>
        <v>23314.746113284295</v>
      </c>
    </row>
    <row r="234" spans="1:36" s="129" customFormat="1" ht="12.75">
      <c r="A234" s="130" t="s">
        <v>605</v>
      </c>
      <c r="B234" s="130" t="s">
        <v>604</v>
      </c>
      <c r="C234" s="125">
        <f>+VLOOKUP(A234,'[30]2019 UTC Reg svc pricing'!$O:$P,2,FALSE)</f>
        <v>63.75</v>
      </c>
      <c r="D234" s="125"/>
      <c r="E234" s="128">
        <f>IFERROR((VLOOKUP($A234,'[30]Regulated Pivot'!$A:$L,E$6,FALSE)),0)</f>
        <v>0</v>
      </c>
      <c r="F234" s="128">
        <f>IFERROR((VLOOKUP($A234,'[30]Regulated Pivot'!$A:$L,F$6,FALSE)),0)</f>
        <v>0</v>
      </c>
      <c r="G234" s="128">
        <f>IFERROR((VLOOKUP($A234,'[30]Regulated Pivot'!$A:$L,G$6,FALSE)),0)</f>
        <v>0</v>
      </c>
      <c r="H234" s="128">
        <f>IFERROR((VLOOKUP($A234,'[30]Regulated Pivot'!$A:$L,H$6,FALSE)),0)</f>
        <v>0</v>
      </c>
      <c r="I234" s="128">
        <f>IFERROR((VLOOKUP($A234,'[30]Regulated Pivot'!$A:$L,I$6,FALSE)),0)</f>
        <v>0</v>
      </c>
      <c r="J234" s="128">
        <f>IFERROR((VLOOKUP($A234,'[30]Regulated Pivot'!$A:$L,J$6,FALSE)),0)</f>
        <v>0</v>
      </c>
      <c r="K234" s="131">
        <f>IFERROR((VLOOKUP($A234,'[30]Regulated Pivot'!$A:$L,K$6,FALSE)),0)</f>
        <v>0</v>
      </c>
      <c r="L234" s="131">
        <f>IFERROR((VLOOKUP($A234,'[30]Regulated Pivot'!$A:$L,L$6,FALSE)),0)</f>
        <v>0</v>
      </c>
      <c r="M234" s="131">
        <f>IFERROR((VLOOKUP($A234,'[30]Regulated Pivot'!$A:$L,M$6,FALSE)),0)</f>
        <v>0</v>
      </c>
      <c r="N234" s="131">
        <f>IFERROR((VLOOKUP($A234,'[30]Regulated Pivot'!$A:$L,N$6,FALSE)),0)</f>
        <v>0</v>
      </c>
      <c r="O234" s="131">
        <f>IFERROR((VLOOKUP($A234,'[30]Regulated Pivot'!$A:$M,O$6,FALSE)),0)</f>
        <v>0</v>
      </c>
      <c r="P234" s="131">
        <f>IFERROR((VLOOKUP($A234,'[30]Regulated Pivot'!$A:$N,P$6,FALSE)),0)</f>
        <v>0</v>
      </c>
      <c r="Q234" s="128">
        <f t="shared" si="51"/>
        <v>0</v>
      </c>
      <c r="S234" s="105">
        <f t="shared" si="64"/>
        <v>0</v>
      </c>
      <c r="T234" s="105">
        <f t="shared" si="64"/>
        <v>0</v>
      </c>
      <c r="U234" s="105">
        <f t="shared" si="64"/>
        <v>0</v>
      </c>
      <c r="V234" s="105">
        <f t="shared" si="64"/>
        <v>0</v>
      </c>
      <c r="W234" s="105">
        <f t="shared" si="64"/>
        <v>0</v>
      </c>
      <c r="X234" s="105">
        <f t="shared" si="64"/>
        <v>0</v>
      </c>
      <c r="Y234" s="105">
        <f t="shared" si="64"/>
        <v>0</v>
      </c>
      <c r="Z234" s="105">
        <f t="shared" si="64"/>
        <v>0</v>
      </c>
      <c r="AA234" s="105">
        <f t="shared" si="64"/>
        <v>0</v>
      </c>
      <c r="AB234" s="105">
        <f t="shared" si="64"/>
        <v>0</v>
      </c>
      <c r="AC234" s="105">
        <f t="shared" si="64"/>
        <v>0</v>
      </c>
      <c r="AD234" s="105">
        <f t="shared" si="64"/>
        <v>0</v>
      </c>
      <c r="AE234" s="146">
        <f t="shared" si="59"/>
        <v>0</v>
      </c>
      <c r="AF234" s="146"/>
      <c r="AG234" s="156">
        <f t="shared" si="60"/>
        <v>63.922635803447037</v>
      </c>
      <c r="AH234" s="157">
        <f t="shared" si="61"/>
        <v>0.17263580344703655</v>
      </c>
      <c r="AI234" s="156">
        <f t="shared" si="62"/>
        <v>0</v>
      </c>
      <c r="AJ234" s="157">
        <f t="shared" si="63"/>
        <v>0</v>
      </c>
    </row>
    <row r="235" spans="1:36" s="129" customFormat="1" ht="12.75">
      <c r="A235" s="130" t="s">
        <v>606</v>
      </c>
      <c r="B235" s="130" t="s">
        <v>607</v>
      </c>
      <c r="C235" s="125">
        <f>+VLOOKUP(A235,'[30]2019 UTC Reg svc pricing'!$O:$P,2,FALSE)</f>
        <v>63.75</v>
      </c>
      <c r="D235" s="125"/>
      <c r="E235" s="128">
        <f>IFERROR((VLOOKUP($A235,'[30]Regulated Pivot'!$A:$L,E$6,FALSE)),0)</f>
        <v>1402.5</v>
      </c>
      <c r="F235" s="128">
        <f>IFERROR((VLOOKUP($A235,'[30]Regulated Pivot'!$A:$L,F$6,FALSE)),0)</f>
        <v>1402.5</v>
      </c>
      <c r="G235" s="128">
        <f>IFERROR((VLOOKUP($A235,'[30]Regulated Pivot'!$A:$L,G$6,FALSE)),0)</f>
        <v>1402.5</v>
      </c>
      <c r="H235" s="128">
        <f>IFERROR((VLOOKUP($A235,'[30]Regulated Pivot'!$A:$L,H$6,FALSE)),0)</f>
        <v>1402.5</v>
      </c>
      <c r="I235" s="128">
        <f>IFERROR((VLOOKUP($A235,'[30]Regulated Pivot'!$A:$L,I$6,FALSE)),0)</f>
        <v>1417.38</v>
      </c>
      <c r="J235" s="128">
        <f>IFERROR((VLOOKUP($A235,'[30]Regulated Pivot'!$A:$L,J$6,FALSE)),0)</f>
        <v>1402.5</v>
      </c>
      <c r="K235" s="131">
        <f>IFERROR((VLOOKUP($A235,'[30]Regulated Pivot'!$A:$L,K$6,FALSE)),0)</f>
        <v>1402.5</v>
      </c>
      <c r="L235" s="131">
        <f>IFERROR((VLOOKUP($A235,'[30]Regulated Pivot'!$A:$L,L$6,FALSE)),0)</f>
        <v>1423.75</v>
      </c>
      <c r="M235" s="131">
        <f>IFERROR((VLOOKUP($A235,'[30]Regulated Pivot'!$A:$L,M$6,FALSE)),0)</f>
        <v>1466.26</v>
      </c>
      <c r="N235" s="131">
        <f>IFERROR((VLOOKUP($A235,'[30]Regulated Pivot'!$A:$L,N$6,FALSE)),0)</f>
        <v>1430.13</v>
      </c>
      <c r="O235" s="131">
        <f>IFERROR((VLOOKUP($A235,'[30]Regulated Pivot'!$A:$M,O$6,FALSE)),0)</f>
        <v>1402.5</v>
      </c>
      <c r="P235" s="131">
        <f>IFERROR((VLOOKUP($A235,'[30]Regulated Pivot'!$A:$N,P$6,FALSE)),0)</f>
        <v>1402.5</v>
      </c>
      <c r="Q235" s="128">
        <f t="shared" si="51"/>
        <v>16957.52</v>
      </c>
      <c r="S235" s="105">
        <f t="shared" si="64"/>
        <v>22</v>
      </c>
      <c r="T235" s="105">
        <f t="shared" si="64"/>
        <v>22</v>
      </c>
      <c r="U235" s="105">
        <f t="shared" si="64"/>
        <v>22</v>
      </c>
      <c r="V235" s="105">
        <f t="shared" si="64"/>
        <v>22</v>
      </c>
      <c r="W235" s="105">
        <f t="shared" si="64"/>
        <v>22.233411764705885</v>
      </c>
      <c r="X235" s="105">
        <f t="shared" si="64"/>
        <v>22</v>
      </c>
      <c r="Y235" s="105">
        <f t="shared" si="64"/>
        <v>22</v>
      </c>
      <c r="Z235" s="105">
        <f t="shared" si="64"/>
        <v>22.333333333333332</v>
      </c>
      <c r="AA235" s="105">
        <f t="shared" si="64"/>
        <v>23.000156862745097</v>
      </c>
      <c r="AB235" s="105">
        <f t="shared" si="64"/>
        <v>22.433411764705884</v>
      </c>
      <c r="AC235" s="105">
        <f t="shared" si="64"/>
        <v>22</v>
      </c>
      <c r="AD235" s="105">
        <f t="shared" si="64"/>
        <v>22</v>
      </c>
      <c r="AE235" s="146">
        <f t="shared" si="59"/>
        <v>22.166692810457516</v>
      </c>
      <c r="AF235" s="146"/>
      <c r="AG235" s="156">
        <f t="shared" si="60"/>
        <v>63.922635803447037</v>
      </c>
      <c r="AH235" s="157">
        <f t="shared" si="61"/>
        <v>0.17263580344703655</v>
      </c>
      <c r="AI235" s="156">
        <f t="shared" si="62"/>
        <v>45.921177877163785</v>
      </c>
      <c r="AJ235" s="157">
        <f t="shared" si="63"/>
        <v>17003.441177877165</v>
      </c>
    </row>
    <row r="236" spans="1:36" s="129" customFormat="1" ht="12.75">
      <c r="A236" s="130" t="s">
        <v>608</v>
      </c>
      <c r="B236" s="130" t="s">
        <v>609</v>
      </c>
      <c r="C236" s="125">
        <f>+VLOOKUP(A236,'[30]2019 UTC Reg svc pricing'!$O:$P,2,FALSE)</f>
        <v>63.75</v>
      </c>
      <c r="D236" s="125"/>
      <c r="E236" s="128">
        <f>IFERROR((VLOOKUP($A236,'[30]Regulated Pivot'!$A:$L,E$6,FALSE)),0)</f>
        <v>10.63</v>
      </c>
      <c r="F236" s="128">
        <f>IFERROR((VLOOKUP($A236,'[30]Regulated Pivot'!$A:$L,F$6,FALSE)),0)</f>
        <v>0</v>
      </c>
      <c r="G236" s="128">
        <f>IFERROR((VLOOKUP($A236,'[30]Regulated Pivot'!$A:$L,G$6,FALSE)),0)</f>
        <v>12.76</v>
      </c>
      <c r="H236" s="128">
        <f>IFERROR((VLOOKUP($A236,'[30]Regulated Pivot'!$A:$L,H$6,FALSE)),0)</f>
        <v>21.25</v>
      </c>
      <c r="I236" s="128">
        <f>IFERROR((VLOOKUP($A236,'[30]Regulated Pivot'!$A:$L,I$6,FALSE)),0)</f>
        <v>23.38</v>
      </c>
      <c r="J236" s="128">
        <f>IFERROR((VLOOKUP($A236,'[30]Regulated Pivot'!$A:$L,J$6,FALSE)),0)</f>
        <v>36.130000000000003</v>
      </c>
      <c r="K236" s="131">
        <f>IFERROR((VLOOKUP($A236,'[30]Regulated Pivot'!$A:$L,K$6,FALSE)),0)</f>
        <v>80.760000000000005</v>
      </c>
      <c r="L236" s="131">
        <f>IFERROR((VLOOKUP($A236,'[30]Regulated Pivot'!$A:$L,L$6,FALSE)),0)</f>
        <v>104.13</v>
      </c>
      <c r="M236" s="131">
        <f>IFERROR((VLOOKUP($A236,'[30]Regulated Pivot'!$A:$L,M$6,FALSE)),0)</f>
        <v>80.75</v>
      </c>
      <c r="N236" s="131">
        <f>IFERROR((VLOOKUP($A236,'[30]Regulated Pivot'!$A:$L,N$6,FALSE)),0)</f>
        <v>129.63</v>
      </c>
      <c r="O236" s="131">
        <f>IFERROR((VLOOKUP($A236,'[30]Regulated Pivot'!$A:$M,O$6,FALSE)),0)</f>
        <v>63.75</v>
      </c>
      <c r="P236" s="131">
        <f>IFERROR((VLOOKUP($A236,'[30]Regulated Pivot'!$A:$N,P$6,FALSE)),0)</f>
        <v>63.75</v>
      </c>
      <c r="Q236" s="128">
        <f t="shared" si="51"/>
        <v>626.92000000000007</v>
      </c>
      <c r="S236" s="105">
        <f t="shared" si="64"/>
        <v>0.16674509803921569</v>
      </c>
      <c r="T236" s="105">
        <f t="shared" si="64"/>
        <v>0</v>
      </c>
      <c r="U236" s="105">
        <f t="shared" si="64"/>
        <v>0.20015686274509803</v>
      </c>
      <c r="V236" s="105">
        <f t="shared" si="64"/>
        <v>0.33333333333333331</v>
      </c>
      <c r="W236" s="105">
        <f t="shared" si="64"/>
        <v>0.36674509803921568</v>
      </c>
      <c r="X236" s="105">
        <f t="shared" si="64"/>
        <v>0.56674509803921569</v>
      </c>
      <c r="Y236" s="105">
        <f t="shared" si="64"/>
        <v>1.2668235294117647</v>
      </c>
      <c r="Z236" s="105">
        <f t="shared" si="64"/>
        <v>1.6334117647058823</v>
      </c>
      <c r="AA236" s="105">
        <f t="shared" si="64"/>
        <v>1.2666666666666666</v>
      </c>
      <c r="AB236" s="105">
        <f t="shared" si="64"/>
        <v>2.0334117647058823</v>
      </c>
      <c r="AC236" s="105">
        <f t="shared" si="64"/>
        <v>1</v>
      </c>
      <c r="AD236" s="105">
        <f t="shared" si="64"/>
        <v>1</v>
      </c>
      <c r="AE236" s="146">
        <f t="shared" si="59"/>
        <v>0.8195032679738562</v>
      </c>
      <c r="AF236" s="146"/>
      <c r="AG236" s="156">
        <f t="shared" si="60"/>
        <v>63.922635803447037</v>
      </c>
      <c r="AH236" s="157">
        <f t="shared" si="61"/>
        <v>0.17263580344703655</v>
      </c>
      <c r="AI236" s="156">
        <f t="shared" si="62"/>
        <v>1.6977072611296651</v>
      </c>
      <c r="AJ236" s="157">
        <f t="shared" si="63"/>
        <v>628.61770726112979</v>
      </c>
    </row>
    <row r="237" spans="1:36" s="129" customFormat="1" ht="12.75">
      <c r="A237" s="130" t="s">
        <v>610</v>
      </c>
      <c r="B237" s="130" t="s">
        <v>611</v>
      </c>
      <c r="C237" s="125">
        <f>+VLOOKUP(A237,'[30]2019 UTC Reg svc pricing'!$O:$P,2,FALSE)</f>
        <v>63.75</v>
      </c>
      <c r="D237" s="125"/>
      <c r="E237" s="128">
        <f>IFERROR((VLOOKUP($A237,'[30]Regulated Pivot'!$A:$L,E$6,FALSE)),0)</f>
        <v>3557.39</v>
      </c>
      <c r="F237" s="128">
        <f>IFERROR((VLOOKUP($A237,'[30]Regulated Pivot'!$A:$L,F$6,FALSE)),0)</f>
        <v>3604.15</v>
      </c>
      <c r="G237" s="128">
        <f>IFERROR((VLOOKUP($A237,'[30]Regulated Pivot'!$A:$L,G$6,FALSE)),0)</f>
        <v>3400.1800000000003</v>
      </c>
      <c r="H237" s="128">
        <f>IFERROR((VLOOKUP($A237,'[30]Regulated Pivot'!$A:$L,H$6,FALSE)),0)</f>
        <v>3827.33</v>
      </c>
      <c r="I237" s="128">
        <f>IFERROR((VLOOKUP($A237,'[30]Regulated Pivot'!$A:$L,I$6,FALSE)),0)</f>
        <v>4184.3600000000006</v>
      </c>
      <c r="J237" s="128">
        <f>IFERROR((VLOOKUP($A237,'[30]Regulated Pivot'!$A:$L,J$6,FALSE)),0)</f>
        <v>4609.3999999999996</v>
      </c>
      <c r="K237" s="131">
        <f>IFERROR((VLOOKUP($A237,'[30]Regulated Pivot'!$A:$L,K$6,FALSE)),0)</f>
        <v>4224.33</v>
      </c>
      <c r="L237" s="131">
        <f>IFERROR((VLOOKUP($A237,'[30]Regulated Pivot'!$A:$L,L$6,FALSE)),0)</f>
        <v>4513.7099999999991</v>
      </c>
      <c r="M237" s="131">
        <f>IFERROR((VLOOKUP($A237,'[30]Regulated Pivot'!$A:$L,M$6,FALSE)),0)</f>
        <v>4575.3500000000004</v>
      </c>
      <c r="N237" s="131">
        <f>IFERROR((VLOOKUP($A237,'[30]Regulated Pivot'!$A:$L,N$6,FALSE)),0)</f>
        <v>4578.4799999999996</v>
      </c>
      <c r="O237" s="131">
        <f>IFERROR((VLOOKUP($A237,'[30]Regulated Pivot'!$A:$M,O$6,FALSE)),0)</f>
        <v>3888.9</v>
      </c>
      <c r="P237" s="131">
        <f>IFERROR((VLOOKUP($A237,'[30]Regulated Pivot'!$A:$N,P$6,FALSE)),0)</f>
        <v>3980.26</v>
      </c>
      <c r="Q237" s="128">
        <f t="shared" si="51"/>
        <v>48943.840000000011</v>
      </c>
      <c r="S237" s="105">
        <f t="shared" si="64"/>
        <v>55.802196078431372</v>
      </c>
      <c r="T237" s="105">
        <f t="shared" si="64"/>
        <v>56.535686274509807</v>
      </c>
      <c r="U237" s="105">
        <f t="shared" si="64"/>
        <v>53.336156862745099</v>
      </c>
      <c r="V237" s="105">
        <f t="shared" si="64"/>
        <v>60.03654901960784</v>
      </c>
      <c r="W237" s="105">
        <f t="shared" si="64"/>
        <v>65.637019607843143</v>
      </c>
      <c r="X237" s="105">
        <f t="shared" si="64"/>
        <v>72.304313725490189</v>
      </c>
      <c r="Y237" s="105">
        <f t="shared" si="64"/>
        <v>66.263999999999996</v>
      </c>
      <c r="Z237" s="105">
        <f t="shared" si="64"/>
        <v>70.803294117647042</v>
      </c>
      <c r="AA237" s="105">
        <f t="shared" si="64"/>
        <v>71.770196078431383</v>
      </c>
      <c r="AB237" s="105">
        <f t="shared" si="64"/>
        <v>71.819294117647047</v>
      </c>
      <c r="AC237" s="105">
        <f t="shared" si="64"/>
        <v>61.002352941176476</v>
      </c>
      <c r="AD237" s="105">
        <f t="shared" si="64"/>
        <v>62.435450980392162</v>
      </c>
      <c r="AE237" s="146">
        <f t="shared" si="59"/>
        <v>63.978875816993458</v>
      </c>
      <c r="AF237" s="146"/>
      <c r="AG237" s="156">
        <f t="shared" si="60"/>
        <v>63.922635803447037</v>
      </c>
      <c r="AH237" s="157">
        <f t="shared" si="61"/>
        <v>0.17263580344703655</v>
      </c>
      <c r="AI237" s="156">
        <f t="shared" si="62"/>
        <v>132.5405355636581</v>
      </c>
      <c r="AJ237" s="157">
        <f t="shared" si="63"/>
        <v>49076.380535563672</v>
      </c>
    </row>
    <row r="238" spans="1:36" s="129" customFormat="1" ht="12.75">
      <c r="A238" s="130" t="s">
        <v>612</v>
      </c>
      <c r="B238" s="130" t="s">
        <v>601</v>
      </c>
      <c r="C238" s="125">
        <f>+VLOOKUP(A238,'[30]2019 UTC Reg svc pricing'!$O:$P,2,FALSE)</f>
        <v>63.75</v>
      </c>
      <c r="D238" s="125"/>
      <c r="E238" s="128">
        <f>IFERROR((VLOOKUP($A238,'[30]Regulated Pivot'!$A:$L,E$6,FALSE)),0)</f>
        <v>0</v>
      </c>
      <c r="F238" s="128">
        <f>IFERROR((VLOOKUP($A238,'[30]Regulated Pivot'!$A:$L,F$6,FALSE)),0)</f>
        <v>0</v>
      </c>
      <c r="G238" s="128">
        <f>IFERROR((VLOOKUP($A238,'[30]Regulated Pivot'!$A:$L,G$6,FALSE)),0)</f>
        <v>0</v>
      </c>
      <c r="H238" s="128">
        <f>IFERROR((VLOOKUP($A238,'[30]Regulated Pivot'!$A:$L,H$6,FALSE)),0)</f>
        <v>0</v>
      </c>
      <c r="I238" s="128">
        <f>IFERROR((VLOOKUP($A238,'[30]Regulated Pivot'!$A:$L,I$6,FALSE)),0)</f>
        <v>0</v>
      </c>
      <c r="J238" s="128">
        <f>IFERROR((VLOOKUP($A238,'[30]Regulated Pivot'!$A:$L,J$6,FALSE)),0)</f>
        <v>0</v>
      </c>
      <c r="K238" s="131">
        <f>IFERROR((VLOOKUP($A238,'[30]Regulated Pivot'!$A:$L,K$6,FALSE)),0)</f>
        <v>0</v>
      </c>
      <c r="L238" s="131">
        <f>IFERROR((VLOOKUP($A238,'[30]Regulated Pivot'!$A:$L,L$6,FALSE)),0)</f>
        <v>0</v>
      </c>
      <c r="M238" s="131">
        <f>IFERROR((VLOOKUP($A238,'[30]Regulated Pivot'!$A:$L,M$6,FALSE)),0)</f>
        <v>0</v>
      </c>
      <c r="N238" s="131">
        <f>IFERROR((VLOOKUP($A238,'[30]Regulated Pivot'!$A:$L,N$6,FALSE)),0)</f>
        <v>0</v>
      </c>
      <c r="O238" s="131">
        <f>IFERROR((VLOOKUP($A238,'[30]Regulated Pivot'!$A:$M,O$6,FALSE)),0)</f>
        <v>0</v>
      </c>
      <c r="P238" s="131">
        <f>IFERROR((VLOOKUP($A238,'[30]Regulated Pivot'!$A:$N,P$6,FALSE)),0)</f>
        <v>0</v>
      </c>
      <c r="Q238" s="128">
        <f t="shared" si="51"/>
        <v>0</v>
      </c>
      <c r="S238" s="105">
        <f t="shared" si="64"/>
        <v>0</v>
      </c>
      <c r="T238" s="105">
        <f t="shared" si="64"/>
        <v>0</v>
      </c>
      <c r="U238" s="105">
        <f t="shared" si="64"/>
        <v>0</v>
      </c>
      <c r="V238" s="105">
        <f t="shared" si="64"/>
        <v>0</v>
      </c>
      <c r="W238" s="105">
        <f t="shared" si="64"/>
        <v>0</v>
      </c>
      <c r="X238" s="105">
        <f t="shared" si="64"/>
        <v>0</v>
      </c>
      <c r="Y238" s="105">
        <f t="shared" ref="S238:AD259" si="65">IFERROR(K238/$C238,0)</f>
        <v>0</v>
      </c>
      <c r="Z238" s="105">
        <f t="shared" si="65"/>
        <v>0</v>
      </c>
      <c r="AA238" s="105">
        <f t="shared" si="65"/>
        <v>0</v>
      </c>
      <c r="AB238" s="105">
        <f t="shared" si="65"/>
        <v>0</v>
      </c>
      <c r="AC238" s="105">
        <f t="shared" si="65"/>
        <v>0</v>
      </c>
      <c r="AD238" s="105">
        <f t="shared" si="65"/>
        <v>0</v>
      </c>
      <c r="AE238" s="146">
        <f t="shared" si="59"/>
        <v>0</v>
      </c>
      <c r="AF238" s="146"/>
      <c r="AG238" s="156">
        <f t="shared" si="60"/>
        <v>63.922635803447037</v>
      </c>
      <c r="AH238" s="157">
        <f t="shared" si="61"/>
        <v>0.17263580344703655</v>
      </c>
      <c r="AI238" s="156">
        <f t="shared" si="62"/>
        <v>0</v>
      </c>
      <c r="AJ238" s="157">
        <f t="shared" si="63"/>
        <v>0</v>
      </c>
    </row>
    <row r="239" spans="1:36" s="129" customFormat="1" ht="12.75">
      <c r="A239" s="130" t="s">
        <v>613</v>
      </c>
      <c r="B239" s="130" t="s">
        <v>604</v>
      </c>
      <c r="C239" s="125">
        <f>+VLOOKUP(A239,'[30]2019 UTC Reg svc pricing'!$O:$P,2,FALSE)</f>
        <v>63.75</v>
      </c>
      <c r="D239" s="125"/>
      <c r="E239" s="128">
        <f>IFERROR((VLOOKUP($A239,'[30]Regulated Pivot'!$A:$L,E$6,FALSE)),0)</f>
        <v>0</v>
      </c>
      <c r="F239" s="128">
        <f>IFERROR((VLOOKUP($A239,'[30]Regulated Pivot'!$A:$L,F$6,FALSE)),0)</f>
        <v>0</v>
      </c>
      <c r="G239" s="128">
        <f>IFERROR((VLOOKUP($A239,'[30]Regulated Pivot'!$A:$L,G$6,FALSE)),0)</f>
        <v>19.13</v>
      </c>
      <c r="H239" s="128">
        <f>IFERROR((VLOOKUP($A239,'[30]Regulated Pivot'!$A:$L,H$6,FALSE)),0)</f>
        <v>46.75</v>
      </c>
      <c r="I239" s="128">
        <f>IFERROR((VLOOKUP($A239,'[30]Regulated Pivot'!$A:$L,I$6,FALSE)),0)</f>
        <v>0</v>
      </c>
      <c r="J239" s="128">
        <f>IFERROR((VLOOKUP($A239,'[30]Regulated Pivot'!$A:$L,J$6,FALSE)),0)</f>
        <v>0</v>
      </c>
      <c r="K239" s="131">
        <f>IFERROR((VLOOKUP($A239,'[30]Regulated Pivot'!$A:$L,K$6,FALSE)),0)</f>
        <v>0</v>
      </c>
      <c r="L239" s="131">
        <f>IFERROR((VLOOKUP($A239,'[30]Regulated Pivot'!$A:$L,L$6,FALSE)),0)</f>
        <v>0</v>
      </c>
      <c r="M239" s="131">
        <f>IFERROR((VLOOKUP($A239,'[30]Regulated Pivot'!$A:$L,M$6,FALSE)),0)</f>
        <v>8.51</v>
      </c>
      <c r="N239" s="131">
        <f>IFERROR((VLOOKUP($A239,'[30]Regulated Pivot'!$A:$L,N$6,FALSE)),0)</f>
        <v>0</v>
      </c>
      <c r="O239" s="131">
        <f>IFERROR((VLOOKUP($A239,'[30]Regulated Pivot'!$A:$M,O$6,FALSE)),0)</f>
        <v>0</v>
      </c>
      <c r="P239" s="131">
        <f>IFERROR((VLOOKUP($A239,'[30]Regulated Pivot'!$A:$N,P$6,FALSE)),0)</f>
        <v>0</v>
      </c>
      <c r="Q239" s="128">
        <f t="shared" si="51"/>
        <v>74.39</v>
      </c>
      <c r="S239" s="105">
        <f t="shared" si="65"/>
        <v>0</v>
      </c>
      <c r="T239" s="105">
        <f t="shared" si="65"/>
        <v>0</v>
      </c>
      <c r="U239" s="105">
        <f t="shared" si="65"/>
        <v>0.30007843137254903</v>
      </c>
      <c r="V239" s="105">
        <f t="shared" si="65"/>
        <v>0.73333333333333328</v>
      </c>
      <c r="W239" s="105">
        <f t="shared" si="65"/>
        <v>0</v>
      </c>
      <c r="X239" s="105">
        <f t="shared" si="65"/>
        <v>0</v>
      </c>
      <c r="Y239" s="105">
        <f t="shared" si="65"/>
        <v>0</v>
      </c>
      <c r="Z239" s="105">
        <f t="shared" si="65"/>
        <v>0</v>
      </c>
      <c r="AA239" s="105">
        <f t="shared" si="65"/>
        <v>0.13349019607843138</v>
      </c>
      <c r="AB239" s="105">
        <f t="shared" si="65"/>
        <v>0</v>
      </c>
      <c r="AC239" s="105">
        <f t="shared" si="65"/>
        <v>0</v>
      </c>
      <c r="AD239" s="105">
        <f t="shared" si="65"/>
        <v>0</v>
      </c>
      <c r="AE239" s="146">
        <f t="shared" si="59"/>
        <v>9.7241830065359469E-2</v>
      </c>
      <c r="AF239" s="146"/>
      <c r="AG239" s="156">
        <f t="shared" si="60"/>
        <v>63.922635803447037</v>
      </c>
      <c r="AH239" s="157">
        <f t="shared" si="61"/>
        <v>0.17263580344703655</v>
      </c>
      <c r="AI239" s="156">
        <f t="shared" si="62"/>
        <v>0.20144905754392234</v>
      </c>
      <c r="AJ239" s="157">
        <f t="shared" si="63"/>
        <v>74.591449057543926</v>
      </c>
    </row>
    <row r="240" spans="1:36" s="129" customFormat="1" ht="12.75">
      <c r="A240" s="130" t="s">
        <v>614</v>
      </c>
      <c r="B240" s="130" t="s">
        <v>615</v>
      </c>
      <c r="C240" s="125">
        <f>+VLOOKUP(A240,'[30]2019 UTC Reg svc pricing'!$O:$P,2,FALSE)</f>
        <v>63.75</v>
      </c>
      <c r="D240" s="125"/>
      <c r="E240" s="128">
        <f>IFERROR((VLOOKUP($A240,'[30]Regulated Pivot'!$A:$L,E$6,FALSE)),0)</f>
        <v>3961.08</v>
      </c>
      <c r="F240" s="128">
        <f>IFERROR((VLOOKUP($A240,'[30]Regulated Pivot'!$A:$L,F$6,FALSE)),0)</f>
        <v>3993.09</v>
      </c>
      <c r="G240" s="128">
        <f>IFERROR((VLOOKUP($A240,'[30]Regulated Pivot'!$A:$L,G$6,FALSE)),0)</f>
        <v>4649.3099999999995</v>
      </c>
      <c r="H240" s="128">
        <f>IFERROR((VLOOKUP($A240,'[30]Regulated Pivot'!$A:$L,H$6,FALSE)),0)</f>
        <v>5399.79</v>
      </c>
      <c r="I240" s="128">
        <f>IFERROR((VLOOKUP($A240,'[30]Regulated Pivot'!$A:$L,I$6,FALSE)),0)</f>
        <v>4853.6899999999996</v>
      </c>
      <c r="J240" s="128">
        <f>IFERROR((VLOOKUP($A240,'[30]Regulated Pivot'!$A:$L,J$6,FALSE)),0)</f>
        <v>5236.1600000000008</v>
      </c>
      <c r="K240" s="131">
        <f>IFERROR((VLOOKUP($A240,'[30]Regulated Pivot'!$A:$L,K$6,FALSE)),0)</f>
        <v>5508.1500000000005</v>
      </c>
      <c r="L240" s="131">
        <f>IFERROR((VLOOKUP($A240,'[30]Regulated Pivot'!$A:$L,L$6,FALSE)),0)</f>
        <v>5304.2000000000007</v>
      </c>
      <c r="M240" s="131">
        <f>IFERROR((VLOOKUP($A240,'[30]Regulated Pivot'!$A:$L,M$6,FALSE)),0)</f>
        <v>5185.1399999999994</v>
      </c>
      <c r="N240" s="131">
        <f>IFERROR((VLOOKUP($A240,'[30]Regulated Pivot'!$A:$L,N$6,FALSE)),0)</f>
        <v>4621.99</v>
      </c>
      <c r="O240" s="131">
        <f>IFERROR((VLOOKUP($A240,'[30]Regulated Pivot'!$A:$M,O$6,FALSE)),0)</f>
        <v>4760.17</v>
      </c>
      <c r="P240" s="131">
        <f>IFERROR((VLOOKUP($A240,'[30]Regulated Pivot'!$A:$N,P$6,FALSE)),0)</f>
        <v>4063.09</v>
      </c>
      <c r="Q240" s="128">
        <f t="shared" si="51"/>
        <v>57535.86</v>
      </c>
      <c r="S240" s="105">
        <f t="shared" si="65"/>
        <v>62.134588235294117</v>
      </c>
      <c r="T240" s="105">
        <f t="shared" si="65"/>
        <v>62.636705882352942</v>
      </c>
      <c r="U240" s="105">
        <f t="shared" si="65"/>
        <v>72.930352941176466</v>
      </c>
      <c r="V240" s="105">
        <f t="shared" si="65"/>
        <v>84.702588235294115</v>
      </c>
      <c r="W240" s="105">
        <f t="shared" si="65"/>
        <v>76.136313725490183</v>
      </c>
      <c r="X240" s="105">
        <f t="shared" si="65"/>
        <v>82.135843137254909</v>
      </c>
      <c r="Y240" s="105">
        <f t="shared" si="65"/>
        <v>86.402352941176474</v>
      </c>
      <c r="Z240" s="105">
        <f t="shared" si="65"/>
        <v>83.203137254901975</v>
      </c>
      <c r="AA240" s="105">
        <f t="shared" si="65"/>
        <v>81.335529411764696</v>
      </c>
      <c r="AB240" s="105">
        <f t="shared" si="65"/>
        <v>72.501803921568623</v>
      </c>
      <c r="AC240" s="105">
        <f t="shared" si="65"/>
        <v>74.669333333333341</v>
      </c>
      <c r="AD240" s="105">
        <f t="shared" si="65"/>
        <v>63.73474509803922</v>
      </c>
      <c r="AE240" s="146">
        <f t="shared" si="59"/>
        <v>75.210274509803924</v>
      </c>
      <c r="AF240" s="146"/>
      <c r="AG240" s="156">
        <f t="shared" si="60"/>
        <v>63.922635803447037</v>
      </c>
      <c r="AH240" s="157">
        <f t="shared" si="61"/>
        <v>0.17263580344703655</v>
      </c>
      <c r="AI240" s="156">
        <f t="shared" si="62"/>
        <v>155.80783400966607</v>
      </c>
      <c r="AJ240" s="157">
        <f t="shared" si="63"/>
        <v>57691.66783400967</v>
      </c>
    </row>
    <row r="241" spans="1:36" s="129" customFormat="1" ht="12.75">
      <c r="A241" s="130" t="s">
        <v>616</v>
      </c>
      <c r="B241" s="130" t="s">
        <v>617</v>
      </c>
      <c r="C241" s="125">
        <f>+VLOOKUP(A241,'[30]2019 UTC Reg svc pricing'!$O:$P,2,FALSE)</f>
        <v>63.75</v>
      </c>
      <c r="D241" s="125"/>
      <c r="E241" s="128">
        <f>IFERROR((VLOOKUP($A241,'[30]Regulated Pivot'!$A:$L,E$6,FALSE)),0)</f>
        <v>3436.2400000000002</v>
      </c>
      <c r="F241" s="128">
        <f>IFERROR((VLOOKUP($A241,'[30]Regulated Pivot'!$A:$L,F$6,FALSE)),0)</f>
        <v>3844.18</v>
      </c>
      <c r="G241" s="128">
        <f>IFERROR((VLOOKUP($A241,'[30]Regulated Pivot'!$A:$L,G$6,FALSE)),0)</f>
        <v>4303.28</v>
      </c>
      <c r="H241" s="128">
        <f>IFERROR((VLOOKUP($A241,'[30]Regulated Pivot'!$A:$L,H$6,FALSE)),0)</f>
        <v>4118.41</v>
      </c>
      <c r="I241" s="128">
        <f>IFERROR((VLOOKUP($A241,'[30]Regulated Pivot'!$A:$L,I$6,FALSE)),0)</f>
        <v>4273.5300000000007</v>
      </c>
      <c r="J241" s="128">
        <f>IFERROR((VLOOKUP($A241,'[30]Regulated Pivot'!$A:$L,J$6,FALSE)),0)</f>
        <v>4360.66</v>
      </c>
      <c r="K241" s="131">
        <f>IFERROR((VLOOKUP($A241,'[30]Regulated Pivot'!$A:$L,K$6,FALSE)),0)</f>
        <v>4694.3100000000004</v>
      </c>
      <c r="L241" s="131">
        <f>IFERROR((VLOOKUP($A241,'[30]Regulated Pivot'!$A:$L,L$6,FALSE)),0)</f>
        <v>4868.5600000000004</v>
      </c>
      <c r="M241" s="131">
        <f>IFERROR((VLOOKUP($A241,'[30]Regulated Pivot'!$A:$L,M$6,FALSE)),0)</f>
        <v>4896.17</v>
      </c>
      <c r="N241" s="131">
        <f>IFERROR((VLOOKUP($A241,'[30]Regulated Pivot'!$A:$L,N$6,FALSE)),0)</f>
        <v>4513.6000000000004</v>
      </c>
      <c r="O241" s="131">
        <f>IFERROR((VLOOKUP($A241,'[30]Regulated Pivot'!$A:$M,O$6,FALSE)),0)</f>
        <v>3750.79</v>
      </c>
      <c r="P241" s="131">
        <f>IFERROR((VLOOKUP($A241,'[30]Regulated Pivot'!$A:$N,P$6,FALSE)),0)</f>
        <v>3646.59</v>
      </c>
      <c r="Q241" s="128">
        <f t="shared" si="51"/>
        <v>50706.319999999992</v>
      </c>
      <c r="S241" s="105">
        <f t="shared" si="65"/>
        <v>53.901803921568629</v>
      </c>
      <c r="T241" s="105">
        <f t="shared" si="65"/>
        <v>60.300862745098037</v>
      </c>
      <c r="U241" s="105">
        <f t="shared" si="65"/>
        <v>67.502431372549012</v>
      </c>
      <c r="V241" s="105">
        <f t="shared" si="65"/>
        <v>64.602509803921564</v>
      </c>
      <c r="W241" s="105">
        <f t="shared" si="65"/>
        <v>67.035764705882357</v>
      </c>
      <c r="X241" s="105">
        <f t="shared" si="65"/>
        <v>68.402509803921561</v>
      </c>
      <c r="Y241" s="105">
        <f t="shared" si="65"/>
        <v>73.636235294117654</v>
      </c>
      <c r="Z241" s="105">
        <f t="shared" si="65"/>
        <v>76.369568627450988</v>
      </c>
      <c r="AA241" s="105">
        <f t="shared" si="65"/>
        <v>76.802666666666667</v>
      </c>
      <c r="AB241" s="105">
        <f t="shared" si="65"/>
        <v>70.80156862745099</v>
      </c>
      <c r="AC241" s="105">
        <f t="shared" si="65"/>
        <v>58.835921568627448</v>
      </c>
      <c r="AD241" s="105">
        <f t="shared" si="65"/>
        <v>57.201411764705888</v>
      </c>
      <c r="AE241" s="146">
        <f t="shared" si="59"/>
        <v>66.282771241830076</v>
      </c>
      <c r="AF241" s="146"/>
      <c r="AG241" s="156">
        <f t="shared" si="60"/>
        <v>63.922635803447037</v>
      </c>
      <c r="AH241" s="157">
        <f t="shared" si="61"/>
        <v>0.17263580344703655</v>
      </c>
      <c r="AI241" s="156">
        <f t="shared" si="62"/>
        <v>137.31335361635357</v>
      </c>
      <c r="AJ241" s="157">
        <f t="shared" si="63"/>
        <v>50843.633353616344</v>
      </c>
    </row>
    <row r="242" spans="1:36" s="129" customFormat="1" ht="12.75">
      <c r="A242" s="130" t="s">
        <v>618</v>
      </c>
      <c r="B242" s="130" t="s">
        <v>607</v>
      </c>
      <c r="C242" s="125">
        <f>+VLOOKUP(A242,'[30]2019 UTC Reg svc pricing'!$O:$P,2,FALSE)</f>
        <v>63.75</v>
      </c>
      <c r="D242" s="125"/>
      <c r="E242" s="128">
        <f>IFERROR((VLOOKUP($A242,'[30]Regulated Pivot'!$A:$L,E$6,FALSE)),0)</f>
        <v>0</v>
      </c>
      <c r="F242" s="128">
        <f>IFERROR((VLOOKUP($A242,'[30]Regulated Pivot'!$A:$L,F$6,FALSE)),0)</f>
        <v>0</v>
      </c>
      <c r="G242" s="128">
        <f>IFERROR((VLOOKUP($A242,'[30]Regulated Pivot'!$A:$L,G$6,FALSE)),0)</f>
        <v>0</v>
      </c>
      <c r="H242" s="128">
        <f>IFERROR((VLOOKUP($A242,'[30]Regulated Pivot'!$A:$L,H$6,FALSE)),0)</f>
        <v>0</v>
      </c>
      <c r="I242" s="128">
        <f>IFERROR((VLOOKUP($A242,'[30]Regulated Pivot'!$A:$L,I$6,FALSE)),0)</f>
        <v>0</v>
      </c>
      <c r="J242" s="128">
        <f>IFERROR((VLOOKUP($A242,'[30]Regulated Pivot'!$A:$L,J$6,FALSE)),0)</f>
        <v>0</v>
      </c>
      <c r="K242" s="131">
        <f>IFERROR((VLOOKUP($A242,'[30]Regulated Pivot'!$A:$L,K$6,FALSE)),0)</f>
        <v>0</v>
      </c>
      <c r="L242" s="131">
        <f>IFERROR((VLOOKUP($A242,'[30]Regulated Pivot'!$A:$L,L$6,FALSE)),0)</f>
        <v>0</v>
      </c>
      <c r="M242" s="131">
        <f>IFERROR((VLOOKUP($A242,'[30]Regulated Pivot'!$A:$L,M$6,FALSE)),0)</f>
        <v>0</v>
      </c>
      <c r="N242" s="131">
        <f>IFERROR((VLOOKUP($A242,'[30]Regulated Pivot'!$A:$L,N$6,FALSE)),0)</f>
        <v>0</v>
      </c>
      <c r="O242" s="131">
        <f>IFERROR((VLOOKUP($A242,'[30]Regulated Pivot'!$A:$M,O$6,FALSE)),0)</f>
        <v>6.38</v>
      </c>
      <c r="P242" s="131">
        <f>IFERROR((VLOOKUP($A242,'[30]Regulated Pivot'!$A:$N,P$6,FALSE)),0)</f>
        <v>72.25</v>
      </c>
      <c r="Q242" s="128">
        <f t="shared" si="51"/>
        <v>78.63</v>
      </c>
      <c r="S242" s="105">
        <f t="shared" si="65"/>
        <v>0</v>
      </c>
      <c r="T242" s="105">
        <f t="shared" si="65"/>
        <v>0</v>
      </c>
      <c r="U242" s="105">
        <f t="shared" si="65"/>
        <v>0</v>
      </c>
      <c r="V242" s="105">
        <f t="shared" si="65"/>
        <v>0</v>
      </c>
      <c r="W242" s="105">
        <f t="shared" si="65"/>
        <v>0</v>
      </c>
      <c r="X242" s="105">
        <f t="shared" si="65"/>
        <v>0</v>
      </c>
      <c r="Y242" s="105">
        <f t="shared" si="65"/>
        <v>0</v>
      </c>
      <c r="Z242" s="105">
        <f t="shared" si="65"/>
        <v>0</v>
      </c>
      <c r="AA242" s="105">
        <f t="shared" si="65"/>
        <v>0</v>
      </c>
      <c r="AB242" s="105">
        <f t="shared" si="65"/>
        <v>0</v>
      </c>
      <c r="AC242" s="105">
        <f t="shared" si="65"/>
        <v>0.10007843137254901</v>
      </c>
      <c r="AD242" s="105">
        <f t="shared" si="65"/>
        <v>1.1333333333333333</v>
      </c>
      <c r="AE242" s="146">
        <f t="shared" si="59"/>
        <v>0.1027843137254902</v>
      </c>
      <c r="AF242" s="146"/>
      <c r="AG242" s="156">
        <f t="shared" si="60"/>
        <v>63.922635803447037</v>
      </c>
      <c r="AH242" s="157">
        <f t="shared" si="61"/>
        <v>0.17263580344703655</v>
      </c>
      <c r="AI242" s="156">
        <f t="shared" si="62"/>
        <v>0.2129310309810272</v>
      </c>
      <c r="AJ242" s="157">
        <f t="shared" si="63"/>
        <v>78.842931030981021</v>
      </c>
    </row>
    <row r="243" spans="1:36" ht="12.75">
      <c r="A243" s="102" t="s">
        <v>619</v>
      </c>
      <c r="B243" s="102" t="s">
        <v>620</v>
      </c>
      <c r="C243" s="81">
        <f>+VLOOKUP(A243,'[30]2019 UTC Reg svc pricing'!$O:$P,2,FALSE)</f>
        <v>9.1999999999999993</v>
      </c>
      <c r="D243" s="81"/>
      <c r="E243" s="103">
        <f>IFERROR((VLOOKUP($A243,'[30]Regulated Pivot'!$A:$L,E$6,FALSE)),0)</f>
        <v>1389.2</v>
      </c>
      <c r="F243" s="103">
        <f>IFERROR((VLOOKUP($A243,'[30]Regulated Pivot'!$A:$L,F$6,FALSE)),0)</f>
        <v>1196</v>
      </c>
      <c r="G243" s="103">
        <f>IFERROR((VLOOKUP($A243,'[30]Regulated Pivot'!$A:$L,G$6,FALSE)),0)</f>
        <v>1324.8</v>
      </c>
      <c r="H243" s="103">
        <f>IFERROR((VLOOKUP($A243,'[30]Regulated Pivot'!$A:$L,H$6,FALSE)),0)</f>
        <v>1278.8</v>
      </c>
      <c r="I243" s="103">
        <f>IFERROR((VLOOKUP($A243,'[30]Regulated Pivot'!$A:$L,I$6,FALSE)),0)</f>
        <v>1564</v>
      </c>
      <c r="J243" s="103">
        <f>IFERROR((VLOOKUP($A243,'[30]Regulated Pivot'!$A:$L,J$6,FALSE)),0)</f>
        <v>1306.3999999999999</v>
      </c>
      <c r="K243" s="104">
        <f>IFERROR((VLOOKUP($A243,'[30]Regulated Pivot'!$A:$L,K$6,FALSE)),0)</f>
        <v>1462.8000000000002</v>
      </c>
      <c r="L243" s="104">
        <f>IFERROR((VLOOKUP($A243,'[30]Regulated Pivot'!$A:$L,L$6,FALSE)),0)</f>
        <v>1527.2</v>
      </c>
      <c r="M243" s="104">
        <f>IFERROR((VLOOKUP($A243,'[30]Regulated Pivot'!$A:$L,M$6,FALSE)),0)</f>
        <v>1306.3999999999999</v>
      </c>
      <c r="N243" s="104">
        <f>IFERROR((VLOOKUP($A243,'[30]Regulated Pivot'!$A:$L,N$6,FALSE)),0)</f>
        <v>1472</v>
      </c>
      <c r="O243" s="104">
        <f>IFERROR((VLOOKUP($A243,'[30]Regulated Pivot'!$A:$M,O$6,FALSE)),0)</f>
        <v>1380</v>
      </c>
      <c r="P243" s="104">
        <f>IFERROR((VLOOKUP($A243,'[30]Regulated Pivot'!$A:$N,P$6,FALSE)),0)</f>
        <v>1352.4</v>
      </c>
      <c r="Q243" s="103">
        <f t="shared" si="51"/>
        <v>16560</v>
      </c>
      <c r="S243" s="105">
        <f t="shared" si="65"/>
        <v>151.00000000000003</v>
      </c>
      <c r="T243" s="105">
        <f t="shared" si="65"/>
        <v>130</v>
      </c>
      <c r="U243" s="105">
        <f t="shared" si="65"/>
        <v>144</v>
      </c>
      <c r="V243" s="105">
        <f t="shared" si="65"/>
        <v>139</v>
      </c>
      <c r="W243" s="105">
        <f t="shared" si="65"/>
        <v>170</v>
      </c>
      <c r="X243" s="105">
        <f t="shared" si="65"/>
        <v>142</v>
      </c>
      <c r="Y243" s="105">
        <f t="shared" si="65"/>
        <v>159.00000000000003</v>
      </c>
      <c r="Z243" s="105">
        <f t="shared" si="65"/>
        <v>166.00000000000003</v>
      </c>
      <c r="AA243" s="105">
        <f t="shared" si="65"/>
        <v>142</v>
      </c>
      <c r="AB243" s="105">
        <f t="shared" si="65"/>
        <v>160</v>
      </c>
      <c r="AC243" s="105">
        <f t="shared" si="65"/>
        <v>150</v>
      </c>
      <c r="AD243" s="105">
        <f t="shared" si="65"/>
        <v>147.00000000000003</v>
      </c>
      <c r="AE243" s="146">
        <f t="shared" si="59"/>
        <v>150</v>
      </c>
      <c r="AG243" s="156">
        <f t="shared" si="60"/>
        <v>9.2249137159484338</v>
      </c>
      <c r="AH243" s="157">
        <f t="shared" si="61"/>
        <v>2.4913715948434501E-2</v>
      </c>
      <c r="AI243" s="156">
        <f t="shared" si="62"/>
        <v>44.844688707182101</v>
      </c>
      <c r="AJ243" s="157">
        <f t="shared" si="63"/>
        <v>16604.84468870718</v>
      </c>
    </row>
    <row r="244" spans="1:36" ht="12.75">
      <c r="A244" s="102" t="s">
        <v>621</v>
      </c>
      <c r="B244" s="102" t="s">
        <v>622</v>
      </c>
      <c r="C244" s="81">
        <f>+VLOOKUP(A244,'[30]2019 UTC Reg svc pricing'!$O:$P,2,FALSE)</f>
        <v>58.67</v>
      </c>
      <c r="D244" s="81"/>
      <c r="E244" s="103">
        <f>IFERROR((VLOOKUP($A244,'[30]Regulated Pivot'!$A:$L,E$6,FALSE)),0)</f>
        <v>6336.36</v>
      </c>
      <c r="F244" s="103">
        <f>IFERROR((VLOOKUP($A244,'[30]Regulated Pivot'!$A:$L,F$6,FALSE)),0)</f>
        <v>3989.5600000000004</v>
      </c>
      <c r="G244" s="103">
        <f>IFERROR((VLOOKUP($A244,'[30]Regulated Pivot'!$A:$L,G$6,FALSE)),0)</f>
        <v>7803.11</v>
      </c>
      <c r="H244" s="103">
        <f>IFERROR((VLOOKUP($A244,'[30]Regulated Pivot'!$A:$L,H$6,FALSE)),0)</f>
        <v>8272.4699999999993</v>
      </c>
      <c r="I244" s="103">
        <f>IFERROR((VLOOKUP($A244,'[30]Regulated Pivot'!$A:$L,I$6,FALSE)),0)</f>
        <v>9797.89</v>
      </c>
      <c r="J244" s="103">
        <f>IFERROR((VLOOKUP($A244,'[30]Regulated Pivot'!$A:$L,J$6,FALSE)),0)</f>
        <v>8507.15</v>
      </c>
      <c r="K244" s="104">
        <f>IFERROR((VLOOKUP($A244,'[30]Regulated Pivot'!$A:$L,K$6,FALSE)),0)</f>
        <v>10267.25</v>
      </c>
      <c r="L244" s="104">
        <f>IFERROR((VLOOKUP($A244,'[30]Regulated Pivot'!$A:$L,L$6,FALSE)),0)</f>
        <v>9973.9000000000015</v>
      </c>
      <c r="M244" s="104">
        <f>IFERROR((VLOOKUP($A244,'[30]Regulated Pivot'!$A:$L,M$6,FALSE)),0)</f>
        <v>7627.1</v>
      </c>
      <c r="N244" s="104">
        <f>IFERROR((VLOOKUP($A244,'[30]Regulated Pivot'!$A:$L,N$6,FALSE)),0)</f>
        <v>6864.39</v>
      </c>
      <c r="O244" s="104">
        <f>IFERROR((VLOOKUP($A244,'[30]Regulated Pivot'!$A:$M,O$6,FALSE)),0)</f>
        <v>5925.67</v>
      </c>
      <c r="P244" s="104">
        <f>IFERROR((VLOOKUP($A244,'[30]Regulated Pivot'!$A:$N,P$6,FALSE)),0)</f>
        <v>4224.2400000000007</v>
      </c>
      <c r="Q244" s="103">
        <f t="shared" si="51"/>
        <v>89589.090000000011</v>
      </c>
      <c r="S244" s="105">
        <f t="shared" si="65"/>
        <v>107.99999999999999</v>
      </c>
      <c r="T244" s="105">
        <f t="shared" si="65"/>
        <v>68</v>
      </c>
      <c r="U244" s="105">
        <f t="shared" si="65"/>
        <v>133</v>
      </c>
      <c r="V244" s="105">
        <f t="shared" si="65"/>
        <v>140.99999999999997</v>
      </c>
      <c r="W244" s="105">
        <f t="shared" si="65"/>
        <v>166.99999999999997</v>
      </c>
      <c r="X244" s="105">
        <f t="shared" si="65"/>
        <v>145</v>
      </c>
      <c r="Y244" s="105">
        <f t="shared" si="65"/>
        <v>175</v>
      </c>
      <c r="Z244" s="105">
        <f t="shared" si="65"/>
        <v>170.00000000000003</v>
      </c>
      <c r="AA244" s="105">
        <f t="shared" si="65"/>
        <v>130</v>
      </c>
      <c r="AB244" s="105">
        <f t="shared" si="65"/>
        <v>117</v>
      </c>
      <c r="AC244" s="105">
        <f t="shared" si="65"/>
        <v>101</v>
      </c>
      <c r="AD244" s="105">
        <f t="shared" si="65"/>
        <v>72.000000000000014</v>
      </c>
      <c r="AE244" s="146">
        <f t="shared" si="59"/>
        <v>127.25</v>
      </c>
      <c r="AG244" s="156">
        <f t="shared" si="60"/>
        <v>58.828879099423332</v>
      </c>
      <c r="AH244" s="157">
        <f t="shared" si="61"/>
        <v>0.15887909942333067</v>
      </c>
      <c r="AI244" s="156">
        <f t="shared" si="62"/>
        <v>242.60838481942594</v>
      </c>
      <c r="AJ244" s="157">
        <f t="shared" si="63"/>
        <v>89831.698384819436</v>
      </c>
    </row>
    <row r="245" spans="1:36" ht="12.75">
      <c r="A245" s="102" t="s">
        <v>623</v>
      </c>
      <c r="B245" s="102" t="s">
        <v>622</v>
      </c>
      <c r="C245" s="81">
        <f>+VLOOKUP(A245,'[30]2019 UTC Reg svc pricing'!$O:$P,2,FALSE)</f>
        <v>58.67</v>
      </c>
      <c r="D245" s="81"/>
      <c r="E245" s="103">
        <f>IFERROR((VLOOKUP($A245,'[30]Regulated Pivot'!$A:$L,E$6,FALSE)),0)</f>
        <v>58.67</v>
      </c>
      <c r="F245" s="103">
        <f>IFERROR((VLOOKUP($A245,'[30]Regulated Pivot'!$A:$L,F$6,FALSE)),0)</f>
        <v>0</v>
      </c>
      <c r="G245" s="103">
        <f>IFERROR((VLOOKUP($A245,'[30]Regulated Pivot'!$A:$L,G$6,FALSE)),0)</f>
        <v>0</v>
      </c>
      <c r="H245" s="103">
        <f>IFERROR((VLOOKUP($A245,'[30]Regulated Pivot'!$A:$L,H$6,FALSE)),0)</f>
        <v>0</v>
      </c>
      <c r="I245" s="103">
        <f>IFERROR((VLOOKUP($A245,'[30]Regulated Pivot'!$A:$L,I$6,FALSE)),0)</f>
        <v>0</v>
      </c>
      <c r="J245" s="103">
        <f>IFERROR((VLOOKUP($A245,'[30]Regulated Pivot'!$A:$L,J$6,FALSE)),0)</f>
        <v>0</v>
      </c>
      <c r="K245" s="104">
        <f>IFERROR((VLOOKUP($A245,'[30]Regulated Pivot'!$A:$L,K$6,FALSE)),0)</f>
        <v>0</v>
      </c>
      <c r="L245" s="104">
        <f>IFERROR((VLOOKUP($A245,'[30]Regulated Pivot'!$A:$L,L$6,FALSE)),0)</f>
        <v>0</v>
      </c>
      <c r="M245" s="104">
        <f>IFERROR((VLOOKUP($A245,'[30]Regulated Pivot'!$A:$L,M$6,FALSE)),0)</f>
        <v>0</v>
      </c>
      <c r="N245" s="104">
        <f>IFERROR((VLOOKUP($A245,'[30]Regulated Pivot'!$A:$L,N$6,FALSE)),0)</f>
        <v>0</v>
      </c>
      <c r="O245" s="104">
        <f>IFERROR((VLOOKUP($A245,'[30]Regulated Pivot'!$A:$M,O$6,FALSE)),0)</f>
        <v>0</v>
      </c>
      <c r="P245" s="104">
        <f>IFERROR((VLOOKUP($A245,'[30]Regulated Pivot'!$A:$N,P$6,FALSE)),0)</f>
        <v>0</v>
      </c>
      <c r="Q245" s="103">
        <f t="shared" si="51"/>
        <v>58.67</v>
      </c>
      <c r="S245" s="105">
        <f t="shared" si="65"/>
        <v>1</v>
      </c>
      <c r="T245" s="105">
        <f t="shared" si="65"/>
        <v>0</v>
      </c>
      <c r="U245" s="105">
        <f t="shared" si="65"/>
        <v>0</v>
      </c>
      <c r="V245" s="105">
        <f t="shared" si="65"/>
        <v>0</v>
      </c>
      <c r="W245" s="105">
        <f t="shared" si="65"/>
        <v>0</v>
      </c>
      <c r="X245" s="105">
        <f t="shared" si="65"/>
        <v>0</v>
      </c>
      <c r="Y245" s="105">
        <f t="shared" si="65"/>
        <v>0</v>
      </c>
      <c r="Z245" s="105">
        <f t="shared" si="65"/>
        <v>0</v>
      </c>
      <c r="AA245" s="105">
        <f t="shared" si="65"/>
        <v>0</v>
      </c>
      <c r="AB245" s="105">
        <f t="shared" si="65"/>
        <v>0</v>
      </c>
      <c r="AC245" s="105">
        <f t="shared" si="65"/>
        <v>0</v>
      </c>
      <c r="AD245" s="105">
        <f t="shared" si="65"/>
        <v>0</v>
      </c>
      <c r="AE245" s="146">
        <f t="shared" si="59"/>
        <v>8.3333333333333329E-2</v>
      </c>
      <c r="AG245" s="156">
        <f t="shared" si="60"/>
        <v>58.828879099423332</v>
      </c>
      <c r="AH245" s="157">
        <f t="shared" si="61"/>
        <v>0.15887909942333067</v>
      </c>
      <c r="AI245" s="156">
        <f t="shared" si="62"/>
        <v>0.15887909942333067</v>
      </c>
      <c r="AJ245" s="157">
        <f t="shared" si="63"/>
        <v>58.828879099423332</v>
      </c>
    </row>
    <row r="246" spans="1:36" ht="12.75">
      <c r="A246" s="102" t="s">
        <v>624</v>
      </c>
      <c r="B246" s="102" t="s">
        <v>625</v>
      </c>
      <c r="C246" s="81">
        <f>+VLOOKUP(A246,'[30]2019 UTC Reg svc pricing'!$O:$P,2,FALSE)</f>
        <v>34.46</v>
      </c>
      <c r="D246" s="81"/>
      <c r="E246" s="103">
        <f>IFERROR((VLOOKUP($A246,'[30]Regulated Pivot'!$A:$L,E$6,FALSE)),0)</f>
        <v>964.88</v>
      </c>
      <c r="F246" s="103">
        <f>IFERROR((VLOOKUP($A246,'[30]Regulated Pivot'!$A:$L,F$6,FALSE)),0)</f>
        <v>964.88</v>
      </c>
      <c r="G246" s="103">
        <f>IFERROR((VLOOKUP($A246,'[30]Regulated Pivot'!$A:$L,G$6,FALSE)),0)</f>
        <v>969.48</v>
      </c>
      <c r="H246" s="103">
        <f>IFERROR((VLOOKUP($A246,'[30]Regulated Pivot'!$A:$L,H$6,FALSE)),0)</f>
        <v>994.18000000000006</v>
      </c>
      <c r="I246" s="103">
        <f>IFERROR((VLOOKUP($A246,'[30]Regulated Pivot'!$A:$L,I$6,FALSE)),0)</f>
        <v>966.03</v>
      </c>
      <c r="J246" s="103">
        <f>IFERROR((VLOOKUP($A246,'[30]Regulated Pivot'!$A:$L,J$6,FALSE)),0)</f>
        <v>999.34</v>
      </c>
      <c r="K246" s="104">
        <f>IFERROR((VLOOKUP($A246,'[30]Regulated Pivot'!$A:$L,K$6,FALSE)),0)</f>
        <v>1000.49</v>
      </c>
      <c r="L246" s="104">
        <f>IFERROR((VLOOKUP($A246,'[30]Regulated Pivot'!$A:$L,L$6,FALSE)),0)</f>
        <v>1033.8</v>
      </c>
      <c r="M246" s="104">
        <f>IFERROR((VLOOKUP($A246,'[30]Regulated Pivot'!$A:$L,M$6,FALSE)),0)</f>
        <v>1077.47</v>
      </c>
      <c r="N246" s="104">
        <f>IFERROR((VLOOKUP($A246,'[30]Regulated Pivot'!$A:$L,N$6,FALSE)),0)</f>
        <v>999.33999999999992</v>
      </c>
      <c r="O246" s="104">
        <f>IFERROR((VLOOKUP($A246,'[30]Regulated Pivot'!$A:$M,O$6,FALSE)),0)</f>
        <v>1062.52</v>
      </c>
      <c r="P246" s="104">
        <f>IFERROR((VLOOKUP($A246,'[30]Regulated Pivot'!$A:$N,P$6,FALSE)),0)</f>
        <v>1068.26</v>
      </c>
      <c r="Q246" s="103">
        <f t="shared" si="51"/>
        <v>12100.67</v>
      </c>
      <c r="S246" s="105">
        <f t="shared" si="65"/>
        <v>28</v>
      </c>
      <c r="T246" s="105">
        <f t="shared" si="65"/>
        <v>28</v>
      </c>
      <c r="U246" s="105">
        <f t="shared" si="65"/>
        <v>28.133488102147417</v>
      </c>
      <c r="V246" s="105">
        <f t="shared" si="65"/>
        <v>28.850261172373767</v>
      </c>
      <c r="W246" s="105">
        <f t="shared" si="65"/>
        <v>28.033372025536853</v>
      </c>
      <c r="X246" s="105">
        <f t="shared" si="65"/>
        <v>29</v>
      </c>
      <c r="Y246" s="105">
        <f t="shared" si="65"/>
        <v>29.033372025536853</v>
      </c>
      <c r="Z246" s="105">
        <f t="shared" si="65"/>
        <v>29.999999999999996</v>
      </c>
      <c r="AA246" s="105">
        <f t="shared" si="65"/>
        <v>31.267266395821242</v>
      </c>
      <c r="AB246" s="105">
        <f t="shared" si="65"/>
        <v>28.999999999999996</v>
      </c>
      <c r="AC246" s="105">
        <f t="shared" si="65"/>
        <v>30.833430063842133</v>
      </c>
      <c r="AD246" s="105">
        <f t="shared" si="65"/>
        <v>31</v>
      </c>
      <c r="AE246" s="146">
        <f t="shared" si="59"/>
        <v>29.262599148771525</v>
      </c>
      <c r="AG246" s="156">
        <f t="shared" si="60"/>
        <v>34.553318114302506</v>
      </c>
      <c r="AH246" s="157">
        <f t="shared" si="61"/>
        <v>9.3318114302505251E-2</v>
      </c>
      <c r="AI246" s="156">
        <f t="shared" si="62"/>
        <v>32.768766865841442</v>
      </c>
      <c r="AJ246" s="157">
        <f t="shared" si="63"/>
        <v>12133.438766865842</v>
      </c>
    </row>
    <row r="247" spans="1:36" ht="12.75">
      <c r="A247" s="102" t="s">
        <v>626</v>
      </c>
      <c r="B247" s="102" t="s">
        <v>627</v>
      </c>
      <c r="C247" s="81">
        <f>+VLOOKUP(A247,'[30]2019 UTC Reg svc pricing'!$O:$P,2,FALSE)</f>
        <v>34.46</v>
      </c>
      <c r="D247" s="81"/>
      <c r="E247" s="103">
        <f>IFERROR((VLOOKUP($A247,'[30]Regulated Pivot'!$A:$L,E$6,FALSE)),0)</f>
        <v>655.88</v>
      </c>
      <c r="F247" s="103">
        <f>IFERROR((VLOOKUP($A247,'[30]Regulated Pivot'!$A:$L,F$6,FALSE)),0)</f>
        <v>668.54</v>
      </c>
      <c r="G247" s="103">
        <f>IFERROR((VLOOKUP($A247,'[30]Regulated Pivot'!$A:$L,G$6,FALSE)),0)</f>
        <v>615.67999999999995</v>
      </c>
      <c r="H247" s="103">
        <f>IFERROR((VLOOKUP($A247,'[30]Regulated Pivot'!$A:$L,H$6,FALSE)),0)</f>
        <v>606.5</v>
      </c>
      <c r="I247" s="103">
        <f>IFERROR((VLOOKUP($A247,'[30]Regulated Pivot'!$A:$L,I$6,FALSE)),0)</f>
        <v>592.71</v>
      </c>
      <c r="J247" s="103">
        <f>IFERROR((VLOOKUP($A247,'[30]Regulated Pivot'!$A:$L,J$6,FALSE)),0)</f>
        <v>591.56999999999994</v>
      </c>
      <c r="K247" s="104">
        <f>IFERROR((VLOOKUP($A247,'[30]Regulated Pivot'!$A:$L,K$6,FALSE)),0)</f>
        <v>603.05999999999995</v>
      </c>
      <c r="L247" s="104">
        <f>IFERROR((VLOOKUP($A247,'[30]Regulated Pivot'!$A:$L,L$6,FALSE)),0)</f>
        <v>620.29</v>
      </c>
      <c r="M247" s="104">
        <f>IFERROR((VLOOKUP($A247,'[30]Regulated Pivot'!$A:$L,M$6,FALSE)),0)</f>
        <v>569.75</v>
      </c>
      <c r="N247" s="104">
        <f>IFERROR((VLOOKUP($A247,'[30]Regulated Pivot'!$A:$L,N$6,FALSE)),0)</f>
        <v>653.6</v>
      </c>
      <c r="O247" s="104">
        <f>IFERROR((VLOOKUP($A247,'[30]Regulated Pivot'!$A:$M,O$6,FALSE)),0)</f>
        <v>623.74</v>
      </c>
      <c r="P247" s="104">
        <f>IFERROR((VLOOKUP($A247,'[30]Regulated Pivot'!$A:$N,P$6,FALSE)),0)</f>
        <v>582.38</v>
      </c>
      <c r="Q247" s="103">
        <f t="shared" si="51"/>
        <v>7383.7000000000007</v>
      </c>
      <c r="S247" s="105">
        <f t="shared" si="65"/>
        <v>19.033081834010446</v>
      </c>
      <c r="T247" s="105">
        <f t="shared" si="65"/>
        <v>19.400464306442249</v>
      </c>
      <c r="U247" s="105">
        <f t="shared" si="65"/>
        <v>17.866511897852583</v>
      </c>
      <c r="V247" s="105">
        <f t="shared" si="65"/>
        <v>17.600116076610561</v>
      </c>
      <c r="W247" s="105">
        <f t="shared" si="65"/>
        <v>17.199941961694719</v>
      </c>
      <c r="X247" s="105">
        <f t="shared" si="65"/>
        <v>17.16686012768427</v>
      </c>
      <c r="Y247" s="105">
        <f t="shared" si="65"/>
        <v>17.500290191526407</v>
      </c>
      <c r="Z247" s="105">
        <f t="shared" si="65"/>
        <v>18.000290191526407</v>
      </c>
      <c r="AA247" s="105">
        <f t="shared" si="65"/>
        <v>16.533662217063263</v>
      </c>
      <c r="AB247" s="105">
        <f t="shared" si="65"/>
        <v>18.966918165989554</v>
      </c>
      <c r="AC247" s="105">
        <f t="shared" si="65"/>
        <v>18.100406268136972</v>
      </c>
      <c r="AD247" s="105">
        <f t="shared" si="65"/>
        <v>16.900174114915846</v>
      </c>
      <c r="AE247" s="146">
        <f t="shared" si="59"/>
        <v>17.855726446121107</v>
      </c>
      <c r="AG247" s="156">
        <f t="shared" si="60"/>
        <v>34.553318114302506</v>
      </c>
      <c r="AH247" s="157">
        <f t="shared" si="61"/>
        <v>9.3318114302505251E-2</v>
      </c>
      <c r="AI247" s="156">
        <f t="shared" si="62"/>
        <v>19.995152657440745</v>
      </c>
      <c r="AJ247" s="157">
        <f t="shared" si="63"/>
        <v>7403.6951526574412</v>
      </c>
    </row>
    <row r="248" spans="1:36" ht="12.75">
      <c r="A248" s="102" t="s">
        <v>628</v>
      </c>
      <c r="B248" s="102" t="s">
        <v>629</v>
      </c>
      <c r="C248" s="81">
        <f>+VLOOKUP(A248,'[30]2019 UTC Reg svc pricing'!$O:$P,2,FALSE)</f>
        <v>2.2999999999999998</v>
      </c>
      <c r="D248" s="81"/>
      <c r="E248" s="103">
        <f>IFERROR((VLOOKUP($A248,'[30]Regulated Pivot'!$A:$L,E$6,FALSE)),0)</f>
        <v>983.25</v>
      </c>
      <c r="F248" s="103">
        <f>IFERROR((VLOOKUP($A248,'[30]Regulated Pivot'!$A:$L,F$6,FALSE)),0)</f>
        <v>752.56</v>
      </c>
      <c r="G248" s="103">
        <f>IFERROR((VLOOKUP($A248,'[30]Regulated Pivot'!$A:$L,G$6,FALSE)),0)</f>
        <v>1932.69</v>
      </c>
      <c r="H248" s="103">
        <f>IFERROR((VLOOKUP($A248,'[30]Regulated Pivot'!$A:$L,H$6,FALSE)),0)</f>
        <v>1490.86</v>
      </c>
      <c r="I248" s="103">
        <f>IFERROR((VLOOKUP($A248,'[30]Regulated Pivot'!$A:$L,I$6,FALSE)),0)</f>
        <v>1637.14</v>
      </c>
      <c r="J248" s="103">
        <f>IFERROR((VLOOKUP($A248,'[30]Regulated Pivot'!$A:$L,J$6,FALSE)),0)</f>
        <v>1528.58</v>
      </c>
      <c r="K248" s="104">
        <f>IFERROR((VLOOKUP($A248,'[30]Regulated Pivot'!$A:$L,K$6,FALSE)),0)</f>
        <v>1479.5900000000001</v>
      </c>
      <c r="L248" s="104">
        <f>IFERROR((VLOOKUP($A248,'[30]Regulated Pivot'!$A:$L,L$6,FALSE)),0)</f>
        <v>2135.09</v>
      </c>
      <c r="M248" s="104">
        <f>IFERROR((VLOOKUP($A248,'[30]Regulated Pivot'!$A:$L,M$6,FALSE)),0)</f>
        <v>1846.19</v>
      </c>
      <c r="N248" s="104">
        <f>IFERROR((VLOOKUP($A248,'[30]Regulated Pivot'!$A:$L,N$6,FALSE)),0)</f>
        <v>1862.31</v>
      </c>
      <c r="O248" s="104">
        <f>IFERROR((VLOOKUP($A248,'[30]Regulated Pivot'!$A:$M,O$6,FALSE)),0)</f>
        <v>1534.79</v>
      </c>
      <c r="P248" s="104">
        <f>IFERROR((VLOOKUP($A248,'[30]Regulated Pivot'!$A:$N,P$6,FALSE)),0)</f>
        <v>1192</v>
      </c>
      <c r="Q248" s="103">
        <f t="shared" si="51"/>
        <v>18375.05</v>
      </c>
      <c r="S248" s="105">
        <f t="shared" si="65"/>
        <v>427.50000000000006</v>
      </c>
      <c r="T248" s="105">
        <f t="shared" si="65"/>
        <v>327.2</v>
      </c>
      <c r="U248" s="105">
        <f t="shared" si="65"/>
        <v>840.30000000000007</v>
      </c>
      <c r="V248" s="105">
        <f t="shared" si="65"/>
        <v>648.20000000000005</v>
      </c>
      <c r="W248" s="105">
        <f t="shared" si="65"/>
        <v>711.80000000000007</v>
      </c>
      <c r="X248" s="105">
        <f t="shared" si="65"/>
        <v>664.6</v>
      </c>
      <c r="Y248" s="105">
        <f t="shared" si="65"/>
        <v>643.30000000000007</v>
      </c>
      <c r="Z248" s="105">
        <f t="shared" si="65"/>
        <v>928.30000000000018</v>
      </c>
      <c r="AA248" s="105">
        <f t="shared" si="65"/>
        <v>802.69130434782619</v>
      </c>
      <c r="AB248" s="105">
        <f t="shared" si="65"/>
        <v>809.7</v>
      </c>
      <c r="AC248" s="105">
        <f t="shared" si="65"/>
        <v>667.30000000000007</v>
      </c>
      <c r="AD248" s="105">
        <f t="shared" si="65"/>
        <v>518.26086956521738</v>
      </c>
      <c r="AE248" s="146">
        <f t="shared" si="59"/>
        <v>665.76268115942025</v>
      </c>
      <c r="AG248" s="156">
        <f t="shared" si="60"/>
        <v>2.3062284289871084</v>
      </c>
      <c r="AH248" s="157">
        <f t="shared" si="61"/>
        <v>6.2284289871086251E-3</v>
      </c>
      <c r="AI248" s="156">
        <f t="shared" si="62"/>
        <v>49.759866982421883</v>
      </c>
      <c r="AJ248" s="157">
        <f t="shared" si="63"/>
        <v>18424.809866982421</v>
      </c>
    </row>
    <row r="249" spans="1:36">
      <c r="S249" s="105">
        <f t="shared" si="65"/>
        <v>0</v>
      </c>
      <c r="T249" s="105">
        <f t="shared" si="65"/>
        <v>0</v>
      </c>
      <c r="U249" s="105">
        <f t="shared" si="65"/>
        <v>0</v>
      </c>
      <c r="V249" s="105">
        <f t="shared" si="65"/>
        <v>0</v>
      </c>
      <c r="W249" s="105">
        <f t="shared" si="65"/>
        <v>0</v>
      </c>
      <c r="X249" s="105">
        <f t="shared" si="65"/>
        <v>0</v>
      </c>
      <c r="Y249" s="105">
        <f t="shared" si="65"/>
        <v>0</v>
      </c>
      <c r="Z249" s="105">
        <f t="shared" si="65"/>
        <v>0</v>
      </c>
      <c r="AA249" s="105">
        <f t="shared" si="65"/>
        <v>0</v>
      </c>
      <c r="AB249" s="105">
        <f t="shared" si="65"/>
        <v>0</v>
      </c>
      <c r="AC249" s="105">
        <f t="shared" si="65"/>
        <v>0</v>
      </c>
      <c r="AD249" s="105">
        <f t="shared" si="65"/>
        <v>0</v>
      </c>
      <c r="AE249" s="146">
        <f t="shared" si="59"/>
        <v>0</v>
      </c>
      <c r="AG249" s="156">
        <f t="shared" si="60"/>
        <v>0</v>
      </c>
      <c r="AH249" s="157">
        <f t="shared" si="61"/>
        <v>0</v>
      </c>
      <c r="AI249" s="156">
        <f t="shared" si="62"/>
        <v>0</v>
      </c>
      <c r="AJ249" s="157">
        <f t="shared" si="63"/>
        <v>0</v>
      </c>
    </row>
    <row r="250" spans="1:36" ht="12.75">
      <c r="A250" s="102" t="s">
        <v>630</v>
      </c>
      <c r="B250" s="102" t="s">
        <v>631</v>
      </c>
      <c r="C250" s="81">
        <f>+VLOOKUP(A250,'[30]2019 UTC Reg svc pricing'!$O:$P,2,FALSE)</f>
        <v>9.51</v>
      </c>
      <c r="D250" s="81"/>
      <c r="E250" s="103">
        <f>IFERROR((VLOOKUP($A250,'[30]Regulated Pivot'!$A:$L,E$6,FALSE)),0)</f>
        <v>2387.0100000000002</v>
      </c>
      <c r="F250" s="103">
        <f>IFERROR((VLOOKUP($A250,'[30]Regulated Pivot'!$A:$L,F$6,FALSE)),0)</f>
        <v>1978.08</v>
      </c>
      <c r="G250" s="103">
        <f>IFERROR((VLOOKUP($A250,'[30]Regulated Pivot'!$A:$L,G$6,FALSE)),0)</f>
        <v>2910.0600000000004</v>
      </c>
      <c r="H250" s="103">
        <f>IFERROR((VLOOKUP($A250,'[30]Regulated Pivot'!$A:$L,H$6,FALSE)),0)</f>
        <v>3727.92</v>
      </c>
      <c r="I250" s="103">
        <f>IFERROR((VLOOKUP($A250,'[30]Regulated Pivot'!$A:$L,I$6,FALSE)),0)</f>
        <v>3756.45</v>
      </c>
      <c r="J250" s="103">
        <f>IFERROR((VLOOKUP($A250,'[30]Regulated Pivot'!$A:$L,J$6,FALSE)),0)</f>
        <v>3309.4799999999996</v>
      </c>
      <c r="K250" s="104">
        <f>IFERROR((VLOOKUP($A250,'[30]Regulated Pivot'!$A:$L,K$6,FALSE)),0)</f>
        <v>3765.96</v>
      </c>
      <c r="L250" s="104">
        <f>IFERROR((VLOOKUP($A250,'[30]Regulated Pivot'!$A:$L,L$6,FALSE)),0)</f>
        <v>4117.8300000000008</v>
      </c>
      <c r="M250" s="104">
        <f>IFERROR((VLOOKUP($A250,'[30]Regulated Pivot'!$A:$L,M$6,FALSE)),0)</f>
        <v>3779.85</v>
      </c>
      <c r="N250" s="104">
        <f>IFERROR((VLOOKUP($A250,'[30]Regulated Pivot'!$A:$L,N$6,FALSE)),0)</f>
        <v>3423.6000000000004</v>
      </c>
      <c r="O250" s="104">
        <f>IFERROR((VLOOKUP($A250,'[30]Regulated Pivot'!$A:$M,O$6,FALSE)),0)</f>
        <v>3204.87</v>
      </c>
      <c r="P250" s="104">
        <f>IFERROR((VLOOKUP($A250,'[30]Regulated Pivot'!$A:$N,P$6,FALSE)),0)</f>
        <v>2444.0700000000002</v>
      </c>
      <c r="Q250" s="103">
        <f t="shared" ref="Q250:Q255" si="66">SUM(E250:P250)</f>
        <v>38805.18</v>
      </c>
      <c r="S250" s="105">
        <f t="shared" si="65"/>
        <v>251.00000000000003</v>
      </c>
      <c r="T250" s="105">
        <f t="shared" si="65"/>
        <v>208</v>
      </c>
      <c r="U250" s="105">
        <f t="shared" si="65"/>
        <v>306.00000000000006</v>
      </c>
      <c r="V250" s="105">
        <f t="shared" si="65"/>
        <v>392</v>
      </c>
      <c r="W250" s="105">
        <f t="shared" si="65"/>
        <v>395</v>
      </c>
      <c r="X250" s="105">
        <f t="shared" si="65"/>
        <v>347.99999999999994</v>
      </c>
      <c r="Y250" s="105">
        <f t="shared" si="65"/>
        <v>396</v>
      </c>
      <c r="Z250" s="105">
        <f t="shared" si="65"/>
        <v>433.00000000000011</v>
      </c>
      <c r="AA250" s="105">
        <f t="shared" si="65"/>
        <v>397.46056782334387</v>
      </c>
      <c r="AB250" s="105">
        <f t="shared" si="65"/>
        <v>360.00000000000006</v>
      </c>
      <c r="AC250" s="105">
        <f t="shared" si="65"/>
        <v>337</v>
      </c>
      <c r="AD250" s="105">
        <f t="shared" si="65"/>
        <v>257</v>
      </c>
      <c r="AE250" s="146">
        <f t="shared" si="59"/>
        <v>340.03838065194532</v>
      </c>
      <c r="AG250" s="156">
        <f t="shared" si="60"/>
        <v>9.5357531998553924</v>
      </c>
      <c r="AH250" s="157">
        <f t="shared" si="61"/>
        <v>2.5753199855392594E-2</v>
      </c>
      <c r="AI250" s="156">
        <f t="shared" si="62"/>
        <v>105.08491650520332</v>
      </c>
      <c r="AJ250" s="157">
        <f t="shared" si="63"/>
        <v>38910.264916505206</v>
      </c>
    </row>
    <row r="251" spans="1:36" ht="12.75">
      <c r="A251" s="102" t="s">
        <v>632</v>
      </c>
      <c r="B251" s="102" t="s">
        <v>633</v>
      </c>
      <c r="C251" s="81">
        <f>+VLOOKUP(A251,'[30]2019 UTC Reg svc pricing'!$O:$P,2,FALSE)</f>
        <v>1.6299999999999997</v>
      </c>
      <c r="D251" s="81"/>
      <c r="E251" s="103">
        <f>IFERROR((VLOOKUP($A251,'[30]Regulated Pivot'!$A:$L,E$6,FALSE)),0)</f>
        <v>171.14999999999998</v>
      </c>
      <c r="F251" s="103">
        <f>IFERROR((VLOOKUP($A251,'[30]Regulated Pivot'!$A:$L,F$6,FALSE)),0)</f>
        <v>195.6</v>
      </c>
      <c r="G251" s="103">
        <f>IFERROR((VLOOKUP($A251,'[30]Regulated Pivot'!$A:$L,G$6,FALSE)),0)</f>
        <v>407.5</v>
      </c>
      <c r="H251" s="103">
        <f>IFERROR((VLOOKUP($A251,'[30]Regulated Pivot'!$A:$L,H$6,FALSE)),0)</f>
        <v>342.3</v>
      </c>
      <c r="I251" s="103">
        <f>IFERROR((VLOOKUP($A251,'[30]Regulated Pivot'!$A:$L,I$6,FALSE)),0)</f>
        <v>179.3</v>
      </c>
      <c r="J251" s="103">
        <f>IFERROR((VLOOKUP($A251,'[30]Regulated Pivot'!$A:$L,J$6,FALSE)),0)</f>
        <v>220.04999999999998</v>
      </c>
      <c r="K251" s="104">
        <f>IFERROR((VLOOKUP($A251,'[30]Regulated Pivot'!$A:$L,K$6,FALSE)),0)</f>
        <v>171.15</v>
      </c>
      <c r="L251" s="104">
        <f>IFERROR((VLOOKUP($A251,'[30]Regulated Pivot'!$A:$L,L$6,FALSE)),0)</f>
        <v>684.6</v>
      </c>
      <c r="M251" s="104">
        <f>IFERROR((VLOOKUP($A251,'[30]Regulated Pivot'!$A:$L,M$6,FALSE)),0)</f>
        <v>464.54999999999995</v>
      </c>
      <c r="N251" s="104">
        <f>IFERROR((VLOOKUP($A251,'[30]Regulated Pivot'!$A:$L,N$6,FALSE)),0)</f>
        <v>342.29999999999995</v>
      </c>
      <c r="O251" s="104">
        <f>IFERROR((VLOOKUP($A251,'[30]Regulated Pivot'!$A:$M,O$6,FALSE)),0)</f>
        <v>195.6</v>
      </c>
      <c r="P251" s="104">
        <f>IFERROR((VLOOKUP($A251,'[30]Regulated Pivot'!$A:$N,P$6,FALSE)),0)</f>
        <v>97.8</v>
      </c>
      <c r="Q251" s="103">
        <f t="shared" si="66"/>
        <v>3471.9</v>
      </c>
      <c r="S251" s="105">
        <f t="shared" si="65"/>
        <v>105.00000000000001</v>
      </c>
      <c r="T251" s="105">
        <f t="shared" si="65"/>
        <v>120.00000000000001</v>
      </c>
      <c r="U251" s="105">
        <f t="shared" si="65"/>
        <v>250.00000000000006</v>
      </c>
      <c r="V251" s="105">
        <f t="shared" si="65"/>
        <v>210.00000000000006</v>
      </c>
      <c r="W251" s="105">
        <f t="shared" si="65"/>
        <v>110.00000000000003</v>
      </c>
      <c r="X251" s="105">
        <f t="shared" si="65"/>
        <v>135.00000000000003</v>
      </c>
      <c r="Y251" s="105">
        <f t="shared" si="65"/>
        <v>105.00000000000003</v>
      </c>
      <c r="Z251" s="105">
        <f t="shared" si="65"/>
        <v>420.00000000000011</v>
      </c>
      <c r="AA251" s="105">
        <f t="shared" si="65"/>
        <v>285.00000000000006</v>
      </c>
      <c r="AB251" s="105">
        <f t="shared" si="65"/>
        <v>210.00000000000003</v>
      </c>
      <c r="AC251" s="105">
        <f t="shared" si="65"/>
        <v>120.00000000000001</v>
      </c>
      <c r="AD251" s="105">
        <f t="shared" si="65"/>
        <v>60.000000000000007</v>
      </c>
      <c r="AE251" s="146">
        <f t="shared" si="59"/>
        <v>177.50000000000003</v>
      </c>
      <c r="AG251" s="156">
        <f t="shared" si="60"/>
        <v>1.6344140605430375</v>
      </c>
      <c r="AH251" s="157">
        <f t="shared" si="61"/>
        <v>4.4140605430378343E-3</v>
      </c>
      <c r="AI251" s="156">
        <f t="shared" si="62"/>
        <v>9.4019489566705889</v>
      </c>
      <c r="AJ251" s="157">
        <f t="shared" si="63"/>
        <v>3481.3019489566705</v>
      </c>
    </row>
    <row r="252" spans="1:36" ht="12.75">
      <c r="A252" s="102" t="s">
        <v>634</v>
      </c>
      <c r="B252" s="102" t="s">
        <v>622</v>
      </c>
      <c r="C252" s="81">
        <f>+VLOOKUP(A252,'[30]2019 UTC Reg svc pricing'!$O:$P,2,FALSE)</f>
        <v>58.67</v>
      </c>
      <c r="D252" s="81"/>
      <c r="E252" s="103">
        <f>IFERROR((VLOOKUP($A252,'[30]Regulated Pivot'!$A:$L,E$6,FALSE)),0)</f>
        <v>0</v>
      </c>
      <c r="F252" s="103">
        <f>IFERROR((VLOOKUP($A252,'[30]Regulated Pivot'!$A:$L,F$6,FALSE)),0)</f>
        <v>0</v>
      </c>
      <c r="G252" s="103">
        <f>IFERROR((VLOOKUP($A252,'[30]Regulated Pivot'!$A:$L,G$6,FALSE)),0)</f>
        <v>0</v>
      </c>
      <c r="H252" s="103">
        <f>IFERROR((VLOOKUP($A252,'[30]Regulated Pivot'!$A:$L,H$6,FALSE)),0)</f>
        <v>0</v>
      </c>
      <c r="I252" s="103">
        <f>IFERROR((VLOOKUP($A252,'[30]Regulated Pivot'!$A:$L,I$6,FALSE)),0)</f>
        <v>0</v>
      </c>
      <c r="J252" s="103">
        <f>IFERROR((VLOOKUP($A252,'[30]Regulated Pivot'!$A:$L,J$6,FALSE)),0)</f>
        <v>0</v>
      </c>
      <c r="K252" s="104">
        <f>IFERROR((VLOOKUP($A252,'[30]Regulated Pivot'!$A:$L,K$6,FALSE)),0)</f>
        <v>0</v>
      </c>
      <c r="L252" s="104">
        <f>IFERROR((VLOOKUP($A252,'[30]Regulated Pivot'!$A:$L,L$6,FALSE)),0)</f>
        <v>0</v>
      </c>
      <c r="M252" s="104">
        <f>IFERROR((VLOOKUP($A252,'[30]Regulated Pivot'!$A:$L,M$6,FALSE)),0)</f>
        <v>0</v>
      </c>
      <c r="N252" s="104">
        <f>IFERROR((VLOOKUP($A252,'[30]Regulated Pivot'!$A:$L,N$6,FALSE)),0)</f>
        <v>0</v>
      </c>
      <c r="O252" s="104">
        <f>IFERROR((VLOOKUP($A252,'[30]Regulated Pivot'!$A:$M,O$6,FALSE)),0)</f>
        <v>0</v>
      </c>
      <c r="P252" s="104">
        <f>IFERROR((VLOOKUP($A252,'[30]Regulated Pivot'!$A:$N,P$6,FALSE)),0)</f>
        <v>0</v>
      </c>
      <c r="Q252" s="103">
        <f t="shared" si="66"/>
        <v>0</v>
      </c>
      <c r="S252" s="105">
        <f t="shared" si="65"/>
        <v>0</v>
      </c>
      <c r="T252" s="105">
        <f t="shared" si="65"/>
        <v>0</v>
      </c>
      <c r="U252" s="105">
        <f t="shared" si="65"/>
        <v>0</v>
      </c>
      <c r="V252" s="105">
        <f t="shared" si="65"/>
        <v>0</v>
      </c>
      <c r="W252" s="105">
        <f t="shared" si="65"/>
        <v>0</v>
      </c>
      <c r="X252" s="105">
        <f t="shared" si="65"/>
        <v>0</v>
      </c>
      <c r="Y252" s="105">
        <f t="shared" si="65"/>
        <v>0</v>
      </c>
      <c r="Z252" s="105">
        <f t="shared" si="65"/>
        <v>0</v>
      </c>
      <c r="AA252" s="105">
        <f t="shared" si="65"/>
        <v>0</v>
      </c>
      <c r="AB252" s="105">
        <f t="shared" si="65"/>
        <v>0</v>
      </c>
      <c r="AC252" s="105">
        <f t="shared" si="65"/>
        <v>0</v>
      </c>
      <c r="AD252" s="105">
        <f t="shared" si="65"/>
        <v>0</v>
      </c>
      <c r="AE252" s="146">
        <f t="shared" si="59"/>
        <v>0</v>
      </c>
      <c r="AG252" s="156">
        <f t="shared" si="60"/>
        <v>58.828879099423332</v>
      </c>
      <c r="AH252" s="157">
        <f t="shared" si="61"/>
        <v>0.15887909942333067</v>
      </c>
      <c r="AI252" s="156">
        <f t="shared" si="62"/>
        <v>0</v>
      </c>
      <c r="AJ252" s="157">
        <f t="shared" si="63"/>
        <v>0</v>
      </c>
    </row>
    <row r="253" spans="1:36" ht="12.75">
      <c r="A253" s="102" t="s">
        <v>635</v>
      </c>
      <c r="B253" s="102" t="s">
        <v>636</v>
      </c>
      <c r="C253" s="81">
        <f>+VLOOKUP(A253,'[30]2019 UTC Reg svc pricing'!$O:$P,2,FALSE)</f>
        <v>97.5</v>
      </c>
      <c r="D253" s="81"/>
      <c r="E253" s="103">
        <f>IFERROR((VLOOKUP($A253,'[30]Regulated Pivot'!$A:$L,E$6,FALSE)),0)</f>
        <v>0</v>
      </c>
      <c r="F253" s="103">
        <f>IFERROR((VLOOKUP($A253,'[30]Regulated Pivot'!$A:$L,F$6,FALSE)),0)</f>
        <v>112.13</v>
      </c>
      <c r="G253" s="103">
        <f>IFERROR((VLOOKUP($A253,'[30]Regulated Pivot'!$A:$L,G$6,FALSE)),0)</f>
        <v>0</v>
      </c>
      <c r="H253" s="103">
        <f>IFERROR((VLOOKUP($A253,'[30]Regulated Pivot'!$A:$L,H$6,FALSE)),0)</f>
        <v>0</v>
      </c>
      <c r="I253" s="103">
        <f>IFERROR((VLOOKUP($A253,'[30]Regulated Pivot'!$A:$L,I$6,FALSE)),0)</f>
        <v>0</v>
      </c>
      <c r="J253" s="103">
        <f>IFERROR((VLOOKUP($A253,'[30]Regulated Pivot'!$A:$L,J$6,FALSE)),0)</f>
        <v>0</v>
      </c>
      <c r="K253" s="104">
        <f>IFERROR((VLOOKUP($A253,'[30]Regulated Pivot'!$A:$L,K$6,FALSE)),0)</f>
        <v>0</v>
      </c>
      <c r="L253" s="104">
        <f>IFERROR((VLOOKUP($A253,'[30]Regulated Pivot'!$A:$L,L$6,FALSE)),0)</f>
        <v>0</v>
      </c>
      <c r="M253" s="104">
        <f>IFERROR((VLOOKUP($A253,'[30]Regulated Pivot'!$A:$L,M$6,FALSE)),0)</f>
        <v>0</v>
      </c>
      <c r="N253" s="104">
        <f>IFERROR((VLOOKUP($A253,'[30]Regulated Pivot'!$A:$L,N$6,FALSE)),0)</f>
        <v>195</v>
      </c>
      <c r="O253" s="104">
        <f>IFERROR((VLOOKUP($A253,'[30]Regulated Pivot'!$A:$M,O$6,FALSE)),0)</f>
        <v>390</v>
      </c>
      <c r="P253" s="104">
        <f>IFERROR((VLOOKUP($A253,'[30]Regulated Pivot'!$A:$N,P$6,FALSE)),0)</f>
        <v>195</v>
      </c>
      <c r="Q253" s="103">
        <f t="shared" si="66"/>
        <v>892.13</v>
      </c>
      <c r="S253" s="105">
        <f t="shared" si="65"/>
        <v>0</v>
      </c>
      <c r="T253" s="105">
        <f t="shared" si="65"/>
        <v>1.150051282051282</v>
      </c>
      <c r="U253" s="105">
        <f t="shared" si="65"/>
        <v>0</v>
      </c>
      <c r="V253" s="105">
        <f t="shared" si="65"/>
        <v>0</v>
      </c>
      <c r="W253" s="105">
        <f t="shared" si="65"/>
        <v>0</v>
      </c>
      <c r="X253" s="105">
        <f t="shared" si="65"/>
        <v>0</v>
      </c>
      <c r="Y253" s="105">
        <f t="shared" si="65"/>
        <v>0</v>
      </c>
      <c r="Z253" s="105">
        <f t="shared" si="65"/>
        <v>0</v>
      </c>
      <c r="AA253" s="105">
        <f t="shared" si="65"/>
        <v>0</v>
      </c>
      <c r="AB253" s="105">
        <f t="shared" si="65"/>
        <v>2</v>
      </c>
      <c r="AC253" s="105">
        <f t="shared" si="65"/>
        <v>4</v>
      </c>
      <c r="AD253" s="105">
        <f t="shared" si="65"/>
        <v>2</v>
      </c>
      <c r="AE253" s="146">
        <f t="shared" si="59"/>
        <v>0.76250427350427363</v>
      </c>
      <c r="AG253" s="156">
        <f t="shared" si="60"/>
        <v>97.764031228801343</v>
      </c>
      <c r="AH253" s="157">
        <f t="shared" si="61"/>
        <v>0.26403122880134333</v>
      </c>
      <c r="AI253" s="156">
        <f t="shared" si="62"/>
        <v>2.4158992835953077</v>
      </c>
      <c r="AJ253" s="157">
        <f t="shared" si="63"/>
        <v>894.5458992835953</v>
      </c>
    </row>
    <row r="254" spans="1:36" ht="12.75">
      <c r="A254" s="102" t="s">
        <v>637</v>
      </c>
      <c r="B254" s="102" t="s">
        <v>638</v>
      </c>
      <c r="C254" s="81">
        <f>+VLOOKUP(A254,'[30]2019 UTC Reg svc pricing'!$O:$P,2,FALSE)</f>
        <v>68.92</v>
      </c>
      <c r="D254" s="81"/>
      <c r="E254" s="103">
        <f>IFERROR((VLOOKUP($A254,'[30]Regulated Pivot'!$A:$L,E$6,FALSE)),0)</f>
        <v>1776.3600000000001</v>
      </c>
      <c r="F254" s="103">
        <f>IFERROR((VLOOKUP($A254,'[30]Regulated Pivot'!$A:$L,F$6,FALSE)),0)</f>
        <v>1803.04</v>
      </c>
      <c r="G254" s="103">
        <f>IFERROR((VLOOKUP($A254,'[30]Regulated Pivot'!$A:$L,G$6,FALSE)),0)</f>
        <v>1888.3899999999999</v>
      </c>
      <c r="H254" s="103">
        <f>IFERROR((VLOOKUP($A254,'[30]Regulated Pivot'!$A:$L,H$6,FALSE)),0)</f>
        <v>2396.6400000000003</v>
      </c>
      <c r="I254" s="103">
        <f>IFERROR((VLOOKUP($A254,'[30]Regulated Pivot'!$A:$L,I$6,FALSE)),0)</f>
        <v>2136.52</v>
      </c>
      <c r="J254" s="103">
        <f>IFERROR((VLOOKUP($A254,'[30]Regulated Pivot'!$A:$L,J$6,FALSE)),0)</f>
        <v>2152.9499999999998</v>
      </c>
      <c r="K254" s="104">
        <f>IFERROR((VLOOKUP($A254,'[30]Regulated Pivot'!$A:$L,K$6,FALSE)),0)</f>
        <v>3484.17</v>
      </c>
      <c r="L254" s="104">
        <f>IFERROR((VLOOKUP($A254,'[30]Regulated Pivot'!$A:$L,L$6,FALSE)),0)</f>
        <v>2842.1499999999996</v>
      </c>
      <c r="M254" s="104">
        <f>IFERROR((VLOOKUP($A254,'[30]Regulated Pivot'!$A:$L,M$6,FALSE)),0)</f>
        <v>3160.0699999999997</v>
      </c>
      <c r="N254" s="104">
        <f>IFERROR((VLOOKUP($A254,'[30]Regulated Pivot'!$A:$L,N$6,FALSE)),0)</f>
        <v>2359.7100000000005</v>
      </c>
      <c r="O254" s="104">
        <f>IFERROR((VLOOKUP($A254,'[30]Regulated Pivot'!$A:$M,O$6,FALSE)),0)</f>
        <v>2608.71</v>
      </c>
      <c r="P254" s="104">
        <f>IFERROR((VLOOKUP($A254,'[30]Regulated Pivot'!$A:$N,P$6,FALSE)),0)</f>
        <v>3308.16</v>
      </c>
      <c r="Q254" s="103">
        <f t="shared" si="66"/>
        <v>29916.87</v>
      </c>
      <c r="S254" s="105">
        <f t="shared" si="65"/>
        <v>25.774230992455021</v>
      </c>
      <c r="T254" s="105">
        <f t="shared" si="65"/>
        <v>26.161346488682529</v>
      </c>
      <c r="U254" s="105">
        <f t="shared" si="65"/>
        <v>27.39973882762623</v>
      </c>
      <c r="V254" s="105">
        <f t="shared" si="65"/>
        <v>34.774230992455024</v>
      </c>
      <c r="W254" s="105">
        <f t="shared" si="65"/>
        <v>31</v>
      </c>
      <c r="X254" s="105">
        <f t="shared" si="65"/>
        <v>31.238392338943701</v>
      </c>
      <c r="Y254" s="105">
        <f t="shared" si="65"/>
        <v>50.55383052814858</v>
      </c>
      <c r="Z254" s="105">
        <f t="shared" si="65"/>
        <v>41.238392338943697</v>
      </c>
      <c r="AA254" s="105">
        <f t="shared" si="65"/>
        <v>45.851276842716189</v>
      </c>
      <c r="AB254" s="105">
        <f t="shared" si="65"/>
        <v>34.238392338943711</v>
      </c>
      <c r="AC254" s="105">
        <f t="shared" si="65"/>
        <v>37.851276842716189</v>
      </c>
      <c r="AD254" s="105">
        <f t="shared" si="65"/>
        <v>48</v>
      </c>
      <c r="AE254" s="146">
        <f t="shared" si="59"/>
        <v>36.173425710969234</v>
      </c>
      <c r="AG254" s="156">
        <f t="shared" si="60"/>
        <v>69.106636228605012</v>
      </c>
      <c r="AH254" s="157">
        <f t="shared" si="61"/>
        <v>0.1866362286050105</v>
      </c>
      <c r="AI254" s="156">
        <f t="shared" si="62"/>
        <v>81.01526100502582</v>
      </c>
      <c r="AJ254" s="157">
        <f t="shared" si="63"/>
        <v>29997.885261005023</v>
      </c>
    </row>
    <row r="255" spans="1:36" ht="12.75">
      <c r="A255" s="102" t="s">
        <v>639</v>
      </c>
      <c r="B255" s="102" t="s">
        <v>625</v>
      </c>
      <c r="C255" s="81">
        <f>+VLOOKUP(A255,'[30]2019 UTC Reg svc pricing'!$O:$P,2,FALSE)</f>
        <v>34.46</v>
      </c>
      <c r="D255" s="81"/>
      <c r="E255" s="103">
        <f>IFERROR((VLOOKUP($A255,'[30]Regulated Pivot'!$A:$L,E$6,FALSE)),0)</f>
        <v>0</v>
      </c>
      <c r="F255" s="103">
        <f>IFERROR((VLOOKUP($A255,'[30]Regulated Pivot'!$A:$L,F$6,FALSE)),0)</f>
        <v>0</v>
      </c>
      <c r="G255" s="103">
        <f>IFERROR((VLOOKUP($A255,'[30]Regulated Pivot'!$A:$L,G$6,FALSE)),0)</f>
        <v>0</v>
      </c>
      <c r="H255" s="103">
        <f>IFERROR((VLOOKUP($A255,'[30]Regulated Pivot'!$A:$L,H$6,FALSE)),0)</f>
        <v>0</v>
      </c>
      <c r="I255" s="103">
        <f>IFERROR((VLOOKUP($A255,'[30]Regulated Pivot'!$A:$L,I$6,FALSE)),0)</f>
        <v>0</v>
      </c>
      <c r="J255" s="103">
        <f>IFERROR((VLOOKUP($A255,'[30]Regulated Pivot'!$A:$L,J$6,FALSE)),0)</f>
        <v>0</v>
      </c>
      <c r="K255" s="104">
        <f>IFERROR((VLOOKUP($A255,'[30]Regulated Pivot'!$A:$L,K$6,FALSE)),0)</f>
        <v>0</v>
      </c>
      <c r="L255" s="104">
        <f>IFERROR((VLOOKUP($A255,'[30]Regulated Pivot'!$A:$L,L$6,FALSE)),0)</f>
        <v>0</v>
      </c>
      <c r="M255" s="104">
        <f>IFERROR((VLOOKUP($A255,'[30]Regulated Pivot'!$A:$L,M$6,FALSE)),0)</f>
        <v>0</v>
      </c>
      <c r="N255" s="104">
        <f>IFERROR((VLOOKUP($A255,'[30]Regulated Pivot'!$A:$L,N$6,FALSE)),0)</f>
        <v>0</v>
      </c>
      <c r="O255" s="104">
        <f>IFERROR((VLOOKUP($A255,'[30]Regulated Pivot'!$A:$M,O$6,FALSE)),0)</f>
        <v>0</v>
      </c>
      <c r="P255" s="104">
        <f>IFERROR((VLOOKUP($A255,'[30]Regulated Pivot'!$A:$N,P$6,FALSE)),0)</f>
        <v>0</v>
      </c>
      <c r="Q255" s="103">
        <f t="shared" si="66"/>
        <v>0</v>
      </c>
      <c r="S255" s="105">
        <f t="shared" si="65"/>
        <v>0</v>
      </c>
      <c r="T255" s="105">
        <f t="shared" si="65"/>
        <v>0</v>
      </c>
      <c r="U255" s="105">
        <f t="shared" si="65"/>
        <v>0</v>
      </c>
      <c r="V255" s="105">
        <f t="shared" si="65"/>
        <v>0</v>
      </c>
      <c r="W255" s="105">
        <f t="shared" si="65"/>
        <v>0</v>
      </c>
      <c r="X255" s="105">
        <f t="shared" si="65"/>
        <v>0</v>
      </c>
      <c r="Y255" s="105">
        <f t="shared" si="65"/>
        <v>0</v>
      </c>
      <c r="Z255" s="105">
        <f t="shared" si="65"/>
        <v>0</v>
      </c>
      <c r="AA255" s="105">
        <f t="shared" si="65"/>
        <v>0</v>
      </c>
      <c r="AB255" s="105">
        <f t="shared" si="65"/>
        <v>0</v>
      </c>
      <c r="AC255" s="105">
        <f t="shared" si="65"/>
        <v>0</v>
      </c>
      <c r="AD255" s="105">
        <f t="shared" si="65"/>
        <v>0</v>
      </c>
      <c r="AE255" s="146">
        <f t="shared" si="59"/>
        <v>0</v>
      </c>
      <c r="AG255" s="156">
        <f t="shared" si="60"/>
        <v>34.553318114302506</v>
      </c>
      <c r="AH255" s="157">
        <f t="shared" si="61"/>
        <v>9.3318114302505251E-2</v>
      </c>
      <c r="AI255" s="156">
        <f t="shared" si="62"/>
        <v>0</v>
      </c>
      <c r="AJ255" s="157">
        <f t="shared" si="63"/>
        <v>0</v>
      </c>
    </row>
    <row r="256" spans="1:36">
      <c r="S256" s="105">
        <f t="shared" si="65"/>
        <v>0</v>
      </c>
      <c r="T256" s="105">
        <f t="shared" si="65"/>
        <v>0</v>
      </c>
      <c r="U256" s="105">
        <f t="shared" si="65"/>
        <v>0</v>
      </c>
      <c r="V256" s="105">
        <f t="shared" si="65"/>
        <v>0</v>
      </c>
      <c r="W256" s="105">
        <f t="shared" si="65"/>
        <v>0</v>
      </c>
      <c r="X256" s="105">
        <f t="shared" si="65"/>
        <v>0</v>
      </c>
      <c r="Y256" s="105">
        <f t="shared" si="65"/>
        <v>0</v>
      </c>
      <c r="Z256" s="105">
        <f t="shared" si="65"/>
        <v>0</v>
      </c>
      <c r="AA256" s="105">
        <f t="shared" si="65"/>
        <v>0</v>
      </c>
      <c r="AB256" s="105">
        <f t="shared" si="65"/>
        <v>0</v>
      </c>
      <c r="AC256" s="105">
        <f t="shared" si="65"/>
        <v>0</v>
      </c>
      <c r="AD256" s="105">
        <f t="shared" si="65"/>
        <v>0</v>
      </c>
      <c r="AE256" s="146">
        <f t="shared" si="59"/>
        <v>0</v>
      </c>
      <c r="AG256" s="156">
        <f t="shared" si="60"/>
        <v>0</v>
      </c>
      <c r="AH256" s="157">
        <f t="shared" si="61"/>
        <v>0</v>
      </c>
      <c r="AI256" s="156">
        <f t="shared" si="62"/>
        <v>0</v>
      </c>
      <c r="AJ256" s="157">
        <f t="shared" si="63"/>
        <v>0</v>
      </c>
    </row>
    <row r="257" spans="1:36" ht="13.5" customHeight="1">
      <c r="A257" s="102" t="s">
        <v>640</v>
      </c>
      <c r="B257" s="102" t="s">
        <v>641</v>
      </c>
      <c r="C257" s="81">
        <f>+VLOOKUP(A257,'[30]2019 UTC Reg svc pricing'!$O:$P,2,FALSE)</f>
        <v>110.02000000000001</v>
      </c>
      <c r="D257" s="81"/>
      <c r="E257" s="103">
        <f>IFERROR((VLOOKUP($A257,'[30]Regulated Pivot'!$A:$L,E$6,FALSE)),0)</f>
        <v>0</v>
      </c>
      <c r="F257" s="103">
        <f>IFERROR((VLOOKUP($A257,'[30]Regulated Pivot'!$A:$L,F$6,FALSE)),0)</f>
        <v>0</v>
      </c>
      <c r="G257" s="103">
        <f>IFERROR((VLOOKUP($A257,'[30]Regulated Pivot'!$A:$L,G$6,FALSE)),0)</f>
        <v>110.02</v>
      </c>
      <c r="H257" s="103">
        <f>IFERROR((VLOOKUP($A257,'[30]Regulated Pivot'!$A:$L,H$6,FALSE)),0)</f>
        <v>0</v>
      </c>
      <c r="I257" s="103">
        <f>IFERROR((VLOOKUP($A257,'[30]Regulated Pivot'!$A:$L,I$6,FALSE)),0)</f>
        <v>0</v>
      </c>
      <c r="J257" s="103">
        <f>IFERROR((VLOOKUP($A257,'[30]Regulated Pivot'!$A:$L,J$6,FALSE)),0)</f>
        <v>0</v>
      </c>
      <c r="K257" s="104">
        <f>IFERROR((VLOOKUP($A257,'[30]Regulated Pivot'!$A:$L,K$6,FALSE)),0)</f>
        <v>0</v>
      </c>
      <c r="L257" s="104">
        <f>IFERROR((VLOOKUP($A257,'[30]Regulated Pivot'!$A:$L,L$6,FALSE)),0)</f>
        <v>0</v>
      </c>
      <c r="M257" s="104">
        <f>IFERROR((VLOOKUP($A257,'[30]Regulated Pivot'!$A:$L,M$6,FALSE)),0)</f>
        <v>0</v>
      </c>
      <c r="N257" s="104">
        <f>IFERROR((VLOOKUP($A257,'[30]Regulated Pivot'!$A:$L,N$6,FALSE)),0)</f>
        <v>0</v>
      </c>
      <c r="O257" s="104">
        <f>IFERROR((VLOOKUP($A257,'[30]Regulated Pivot'!$A:$M,O$6,FALSE)),0)</f>
        <v>110.02</v>
      </c>
      <c r="P257" s="104">
        <f>IFERROR((VLOOKUP($A257,'[30]Regulated Pivot'!$A:$N,P$6,FALSE)),0)</f>
        <v>0</v>
      </c>
      <c r="Q257" s="103">
        <f t="shared" ref="Q257" si="67">SUM(E257:P257)</f>
        <v>220.04</v>
      </c>
      <c r="S257" s="105">
        <f t="shared" si="65"/>
        <v>0</v>
      </c>
      <c r="T257" s="105">
        <f t="shared" si="65"/>
        <v>0</v>
      </c>
      <c r="U257" s="105">
        <f t="shared" si="65"/>
        <v>0.99999999999999989</v>
      </c>
      <c r="V257" s="105">
        <f t="shared" si="65"/>
        <v>0</v>
      </c>
      <c r="W257" s="105">
        <f t="shared" si="65"/>
        <v>0</v>
      </c>
      <c r="X257" s="105">
        <f t="shared" si="65"/>
        <v>0</v>
      </c>
      <c r="Y257" s="105">
        <f t="shared" si="65"/>
        <v>0</v>
      </c>
      <c r="Z257" s="105">
        <f t="shared" si="65"/>
        <v>0</v>
      </c>
      <c r="AA257" s="105">
        <f t="shared" si="65"/>
        <v>0</v>
      </c>
      <c r="AB257" s="105">
        <f t="shared" si="65"/>
        <v>0</v>
      </c>
      <c r="AC257" s="105">
        <f t="shared" si="65"/>
        <v>0.99999999999999989</v>
      </c>
      <c r="AD257" s="105">
        <f t="shared" si="65"/>
        <v>0</v>
      </c>
      <c r="AE257" s="146">
        <f t="shared" si="59"/>
        <v>0.16666666666666666</v>
      </c>
      <c r="AG257" s="156">
        <f t="shared" si="60"/>
        <v>110.31793554659205</v>
      </c>
      <c r="AH257" s="157">
        <f t="shared" si="61"/>
        <v>0.29793554659204347</v>
      </c>
      <c r="AI257" s="156">
        <f t="shared" si="62"/>
        <v>0.59587109318408693</v>
      </c>
      <c r="AJ257" s="157">
        <f t="shared" si="63"/>
        <v>220.63587109318408</v>
      </c>
    </row>
    <row r="258" spans="1:36" ht="13.5" customHeight="1">
      <c r="A258" s="102" t="s">
        <v>642</v>
      </c>
      <c r="B258" s="102" t="s">
        <v>643</v>
      </c>
      <c r="C258" s="81">
        <f>+VLOOKUP(A258,'[30]2019 UTC Reg svc pricing'!$O:$P,2,FALSE)</f>
        <v>136.02000000000001</v>
      </c>
      <c r="D258" s="81"/>
      <c r="E258" s="103">
        <f>IFERROR((VLOOKUP($A258,'[30]Regulated Pivot'!$A:$L,E$6,FALSE)),0)</f>
        <v>0</v>
      </c>
      <c r="F258" s="103">
        <f>IFERROR((VLOOKUP($A258,'[30]Regulated Pivot'!$A:$L,F$6,FALSE)),0)</f>
        <v>0</v>
      </c>
      <c r="G258" s="103">
        <f>IFERROR((VLOOKUP($A258,'[30]Regulated Pivot'!$A:$L,G$6,FALSE)),0)</f>
        <v>0</v>
      </c>
      <c r="H258" s="103">
        <f>IFERROR((VLOOKUP($A258,'[30]Regulated Pivot'!$A:$L,H$6,FALSE)),0)</f>
        <v>0</v>
      </c>
      <c r="I258" s="103">
        <f>IFERROR((VLOOKUP($A258,'[30]Regulated Pivot'!$A:$L,I$6,FALSE)),0)</f>
        <v>136.02000000000001</v>
      </c>
      <c r="J258" s="103">
        <f>IFERROR((VLOOKUP($A258,'[30]Regulated Pivot'!$A:$L,J$6,FALSE)),0)</f>
        <v>0</v>
      </c>
      <c r="K258" s="104">
        <f>IFERROR((VLOOKUP($A258,'[30]Regulated Pivot'!$A:$L,K$6,FALSE)),0)</f>
        <v>136.02000000000001</v>
      </c>
      <c r="L258" s="104">
        <f>IFERROR((VLOOKUP($A258,'[30]Regulated Pivot'!$A:$L,L$6,FALSE)),0)</f>
        <v>0</v>
      </c>
      <c r="M258" s="104">
        <f>IFERROR((VLOOKUP($A258,'[30]Regulated Pivot'!$A:$L,M$6,FALSE)),0)</f>
        <v>136.02000000000001</v>
      </c>
      <c r="N258" s="104">
        <f>IFERROR((VLOOKUP($A258,'[30]Regulated Pivot'!$A:$L,N$6,FALSE)),0)</f>
        <v>0</v>
      </c>
      <c r="O258" s="104">
        <f>IFERROR((VLOOKUP($A258,'[30]Regulated Pivot'!$A:$M,O$6,FALSE)),0)</f>
        <v>0</v>
      </c>
      <c r="P258" s="104">
        <f>IFERROR((VLOOKUP($A258,'[30]Regulated Pivot'!$A:$N,P$6,FALSE)),0)</f>
        <v>0</v>
      </c>
      <c r="Q258" s="103">
        <f>SUM(E258:P258)</f>
        <v>408.06000000000006</v>
      </c>
      <c r="S258" s="105">
        <f t="shared" si="65"/>
        <v>0</v>
      </c>
      <c r="T258" s="105">
        <f t="shared" si="65"/>
        <v>0</v>
      </c>
      <c r="U258" s="105">
        <f t="shared" si="65"/>
        <v>0</v>
      </c>
      <c r="V258" s="105">
        <f t="shared" si="65"/>
        <v>0</v>
      </c>
      <c r="W258" s="105">
        <f t="shared" si="65"/>
        <v>1</v>
      </c>
      <c r="X258" s="105">
        <f t="shared" si="65"/>
        <v>0</v>
      </c>
      <c r="Y258" s="105">
        <f t="shared" si="65"/>
        <v>1</v>
      </c>
      <c r="Z258" s="105">
        <f t="shared" si="65"/>
        <v>0</v>
      </c>
      <c r="AA258" s="105">
        <f t="shared" si="65"/>
        <v>1</v>
      </c>
      <c r="AB258" s="105">
        <f t="shared" si="65"/>
        <v>0</v>
      </c>
      <c r="AC258" s="105">
        <f t="shared" si="65"/>
        <v>0</v>
      </c>
      <c r="AD258" s="105">
        <f t="shared" si="65"/>
        <v>0</v>
      </c>
      <c r="AE258" s="146">
        <f t="shared" si="59"/>
        <v>0.25</v>
      </c>
      <c r="AG258" s="156">
        <f t="shared" si="60"/>
        <v>136.38834387427241</v>
      </c>
      <c r="AH258" s="157">
        <f t="shared" si="61"/>
        <v>0.3683438742723979</v>
      </c>
      <c r="AI258" s="156">
        <f t="shared" si="62"/>
        <v>1.1050316228171937</v>
      </c>
      <c r="AJ258" s="157">
        <f t="shared" si="63"/>
        <v>409.16503162281725</v>
      </c>
    </row>
    <row r="259" spans="1:36" ht="13.5" customHeight="1">
      <c r="A259" s="102" t="s">
        <v>644</v>
      </c>
      <c r="B259" s="102" t="s">
        <v>645</v>
      </c>
      <c r="C259" s="81">
        <f>+VLOOKUP(A259,'[30]2019 UTC Reg svc pricing'!$O:$P,2,FALSE)</f>
        <v>188.02</v>
      </c>
      <c r="D259" s="81"/>
      <c r="E259" s="103">
        <f>IFERROR((VLOOKUP($A259,'[30]Regulated Pivot'!$A:$L,E$6,FALSE)),0)</f>
        <v>0</v>
      </c>
      <c r="F259" s="103">
        <f>IFERROR((VLOOKUP($A259,'[30]Regulated Pivot'!$A:$L,F$6,FALSE)),0)</f>
        <v>0</v>
      </c>
      <c r="G259" s="103">
        <f>IFERROR((VLOOKUP($A259,'[30]Regulated Pivot'!$A:$L,G$6,FALSE)),0)</f>
        <v>0</v>
      </c>
      <c r="H259" s="103">
        <f>IFERROR((VLOOKUP($A259,'[30]Regulated Pivot'!$A:$L,H$6,FALSE)),0)</f>
        <v>0</v>
      </c>
      <c r="I259" s="103">
        <f>IFERROR((VLOOKUP($A259,'[30]Regulated Pivot'!$A:$L,I$6,FALSE)),0)</f>
        <v>0</v>
      </c>
      <c r="J259" s="103">
        <f>IFERROR((VLOOKUP($A259,'[30]Regulated Pivot'!$A:$L,J$6,FALSE)),0)</f>
        <v>0</v>
      </c>
      <c r="K259" s="104">
        <f>IFERROR((VLOOKUP($A259,'[30]Regulated Pivot'!$A:$L,K$6,FALSE)),0)</f>
        <v>0</v>
      </c>
      <c r="L259" s="104">
        <f>IFERROR((VLOOKUP($A259,'[30]Regulated Pivot'!$A:$L,L$6,FALSE)),0)</f>
        <v>188.02</v>
      </c>
      <c r="M259" s="104">
        <f>IFERROR((VLOOKUP($A259,'[30]Regulated Pivot'!$A:$L,M$6,FALSE)),0)</f>
        <v>0</v>
      </c>
      <c r="N259" s="104">
        <f>IFERROR((VLOOKUP($A259,'[30]Regulated Pivot'!$A:$L,N$6,FALSE)),0)</f>
        <v>0</v>
      </c>
      <c r="O259" s="104">
        <f>IFERROR((VLOOKUP($A259,'[30]Regulated Pivot'!$A:$M,O$6,FALSE)),0)</f>
        <v>0</v>
      </c>
      <c r="P259" s="104">
        <f>IFERROR((VLOOKUP($A259,'[30]Regulated Pivot'!$A:$N,P$6,FALSE)),0)</f>
        <v>162.02000000000001</v>
      </c>
      <c r="Q259" s="103">
        <f>SUM(E259:P259)</f>
        <v>350.04</v>
      </c>
      <c r="S259" s="105">
        <f t="shared" si="65"/>
        <v>0</v>
      </c>
      <c r="T259" s="105">
        <f t="shared" si="65"/>
        <v>0</v>
      </c>
      <c r="U259" s="105">
        <f t="shared" si="65"/>
        <v>0</v>
      </c>
      <c r="V259" s="105">
        <f t="shared" si="65"/>
        <v>0</v>
      </c>
      <c r="W259" s="105">
        <f t="shared" si="65"/>
        <v>0</v>
      </c>
      <c r="X259" s="105">
        <f t="shared" si="65"/>
        <v>0</v>
      </c>
      <c r="Y259" s="105">
        <f t="shared" si="65"/>
        <v>0</v>
      </c>
      <c r="Z259" s="105">
        <f t="shared" si="65"/>
        <v>1</v>
      </c>
      <c r="AA259" s="105">
        <f t="shared" si="65"/>
        <v>0</v>
      </c>
      <c r="AB259" s="105">
        <f t="shared" ref="S259:AD260" si="68">IFERROR(N259/$C259,0)</f>
        <v>0</v>
      </c>
      <c r="AC259" s="105">
        <f t="shared" si="68"/>
        <v>0</v>
      </c>
      <c r="AD259" s="105">
        <f t="shared" si="68"/>
        <v>0.86171683863418791</v>
      </c>
      <c r="AE259" s="146">
        <f t="shared" si="59"/>
        <v>0.15514306988618232</v>
      </c>
      <c r="AG259" s="156">
        <f t="shared" si="60"/>
        <v>188.52916052963312</v>
      </c>
      <c r="AH259" s="157">
        <f t="shared" si="61"/>
        <v>0.50916052963310676</v>
      </c>
      <c r="AI259" s="156">
        <f t="shared" si="62"/>
        <v>0.94791273158585621</v>
      </c>
      <c r="AJ259" s="157">
        <f t="shared" si="63"/>
        <v>350.98791273158588</v>
      </c>
    </row>
    <row r="260" spans="1:36" ht="12.75">
      <c r="A260" s="102" t="s">
        <v>646</v>
      </c>
      <c r="B260" s="102" t="s">
        <v>647</v>
      </c>
      <c r="C260" s="81">
        <f>+VLOOKUP(A260,'[30]2019 UTC Reg svc pricing'!$O:$P,2,FALSE)</f>
        <v>240.02000000000004</v>
      </c>
      <c r="D260" s="81"/>
      <c r="E260" s="103">
        <f>IFERROR((VLOOKUP($A260,'[30]Regulated Pivot'!$A:$L,E$6,FALSE)),0)</f>
        <v>0</v>
      </c>
      <c r="F260" s="103">
        <f>IFERROR((VLOOKUP($A260,'[30]Regulated Pivot'!$A:$L,F$6,FALSE)),0)</f>
        <v>0</v>
      </c>
      <c r="G260" s="103">
        <f>IFERROR((VLOOKUP($A260,'[30]Regulated Pivot'!$A:$L,G$6,FALSE)),0)</f>
        <v>0</v>
      </c>
      <c r="H260" s="103">
        <f>IFERROR((VLOOKUP($A260,'[30]Regulated Pivot'!$A:$L,H$6,FALSE)),0)</f>
        <v>0</v>
      </c>
      <c r="I260" s="103">
        <f>IFERROR((VLOOKUP($A260,'[30]Regulated Pivot'!$A:$L,I$6,FALSE)),0)</f>
        <v>0</v>
      </c>
      <c r="J260" s="103">
        <f>IFERROR((VLOOKUP($A260,'[30]Regulated Pivot'!$A:$L,J$6,FALSE)),0)</f>
        <v>0</v>
      </c>
      <c r="K260" s="104">
        <f>IFERROR((VLOOKUP($A260,'[30]Regulated Pivot'!$A:$L,K$6,FALSE)),0)</f>
        <v>0</v>
      </c>
      <c r="L260" s="104">
        <f>IFERROR((VLOOKUP($A260,'[30]Regulated Pivot'!$A:$L,L$6,FALSE)),0)</f>
        <v>0</v>
      </c>
      <c r="M260" s="104">
        <f>IFERROR((VLOOKUP($A260,'[30]Regulated Pivot'!$A:$L,M$6,FALSE)),0)</f>
        <v>0</v>
      </c>
      <c r="N260" s="104">
        <f>IFERROR((VLOOKUP($A260,'[30]Regulated Pivot'!$A:$L,N$6,FALSE)),0)</f>
        <v>0</v>
      </c>
      <c r="O260" s="104">
        <f>IFERROR((VLOOKUP($A260,'[30]Regulated Pivot'!$A:$M,O$6,FALSE)),0)</f>
        <v>0</v>
      </c>
      <c r="P260" s="104">
        <f>IFERROR((VLOOKUP($A260,'[30]Regulated Pivot'!$A:$N,P$6,FALSE)),0)</f>
        <v>0</v>
      </c>
      <c r="Q260" s="103">
        <f>SUM(E260:P260)</f>
        <v>0</v>
      </c>
      <c r="S260" s="105">
        <f t="shared" si="68"/>
        <v>0</v>
      </c>
      <c r="T260" s="105">
        <f t="shared" si="68"/>
        <v>0</v>
      </c>
      <c r="U260" s="105">
        <f t="shared" si="68"/>
        <v>0</v>
      </c>
      <c r="V260" s="105">
        <f t="shared" si="68"/>
        <v>0</v>
      </c>
      <c r="W260" s="105">
        <f t="shared" si="68"/>
        <v>0</v>
      </c>
      <c r="X260" s="105">
        <f t="shared" si="68"/>
        <v>0</v>
      </c>
      <c r="Y260" s="105">
        <f t="shared" si="68"/>
        <v>0</v>
      </c>
      <c r="Z260" s="105">
        <f t="shared" si="68"/>
        <v>0</v>
      </c>
      <c r="AA260" s="105">
        <f t="shared" si="68"/>
        <v>0</v>
      </c>
      <c r="AB260" s="105">
        <f t="shared" si="68"/>
        <v>0</v>
      </c>
      <c r="AC260" s="105">
        <f t="shared" si="68"/>
        <v>0</v>
      </c>
      <c r="AD260" s="105">
        <f t="shared" si="68"/>
        <v>0</v>
      </c>
      <c r="AE260" s="146">
        <f t="shared" ref="AE260" si="69">IFERROR(AVERAGE(S260:AD260),0)</f>
        <v>0</v>
      </c>
      <c r="AG260" s="156">
        <f t="shared" ref="AG260" si="70">+C260*(1+$AI$2)</f>
        <v>240.66997718499388</v>
      </c>
      <c r="AH260" s="157">
        <f t="shared" ref="AH260" si="71">+AG260-C260</f>
        <v>0.64997718499384405</v>
      </c>
      <c r="AI260" s="156">
        <f t="shared" ref="AI260" si="72">+AH260*AE260*12</f>
        <v>0</v>
      </c>
      <c r="AJ260" s="157">
        <f t="shared" ref="AJ260" si="73">+AI260+Q260</f>
        <v>0</v>
      </c>
    </row>
    <row r="261" spans="1:36">
      <c r="A261" s="108"/>
      <c r="B261" s="108"/>
      <c r="D261" s="81"/>
      <c r="E261" s="103"/>
      <c r="F261" s="104" t="str">
        <f>IF(D261="","",(#REF!/D261)+(#REF!/C261))</f>
        <v/>
      </c>
      <c r="G261" s="104" t="str">
        <f t="shared" ref="G261" si="74">IF(D261="","",F261/12)</f>
        <v/>
      </c>
      <c r="J261" s="80"/>
      <c r="K261" s="80"/>
      <c r="AG261" s="151"/>
      <c r="AH261" s="151"/>
      <c r="AI261" s="151"/>
      <c r="AJ261" s="151"/>
    </row>
    <row r="262" spans="1:36">
      <c r="A262" s="110"/>
      <c r="B262" s="111" t="s">
        <v>648</v>
      </c>
      <c r="D262" s="81"/>
      <c r="E262" s="112">
        <f t="shared" ref="E262:Q262" si="75">SUM(E195:E261)</f>
        <v>92080.360000000015</v>
      </c>
      <c r="F262" s="112">
        <f t="shared" si="75"/>
        <v>80600.629999999976</v>
      </c>
      <c r="G262" s="112">
        <f t="shared" si="75"/>
        <v>103034.63000000002</v>
      </c>
      <c r="H262" s="112">
        <f t="shared" si="75"/>
        <v>114586.61</v>
      </c>
      <c r="I262" s="112">
        <f t="shared" si="75"/>
        <v>121038.68000000001</v>
      </c>
      <c r="J262" s="112">
        <f t="shared" si="75"/>
        <v>108812.72999999998</v>
      </c>
      <c r="K262" s="112">
        <f t="shared" si="75"/>
        <v>121848.40000000002</v>
      </c>
      <c r="L262" s="112">
        <f t="shared" si="75"/>
        <v>128784.5</v>
      </c>
      <c r="M262" s="112">
        <f t="shared" si="75"/>
        <v>117998.87000000001</v>
      </c>
      <c r="N262" s="112">
        <f t="shared" si="75"/>
        <v>115319.93000000002</v>
      </c>
      <c r="O262" s="112">
        <f t="shared" si="75"/>
        <v>106931.73000000001</v>
      </c>
      <c r="P262" s="112">
        <f t="shared" si="75"/>
        <v>93492.49</v>
      </c>
      <c r="Q262" s="113">
        <f t="shared" si="75"/>
        <v>1304529.56</v>
      </c>
      <c r="S262" s="114">
        <f t="shared" ref="S262:AD262" si="76">+SUM(S223:S242)</f>
        <v>257.40541176470589</v>
      </c>
      <c r="T262" s="114">
        <f t="shared" si="76"/>
        <v>262.80674509803919</v>
      </c>
      <c r="U262" s="114">
        <f t="shared" si="76"/>
        <v>285.53607843137257</v>
      </c>
      <c r="V262" s="114">
        <f t="shared" si="76"/>
        <v>307.70847058823529</v>
      </c>
      <c r="W262" s="114">
        <f t="shared" si="76"/>
        <v>307.84282352941176</v>
      </c>
      <c r="X262" s="114">
        <f t="shared" si="76"/>
        <v>311.44282352941173</v>
      </c>
      <c r="Y262" s="114">
        <f t="shared" si="76"/>
        <v>314.33607843137258</v>
      </c>
      <c r="Z262" s="114">
        <f t="shared" si="76"/>
        <v>320.27623529411767</v>
      </c>
      <c r="AA262" s="114">
        <f t="shared" si="76"/>
        <v>320.94243137254904</v>
      </c>
      <c r="AB262" s="114">
        <f t="shared" si="76"/>
        <v>303.18949019607845</v>
      </c>
      <c r="AC262" s="114">
        <f t="shared" si="76"/>
        <v>283.50768627450981</v>
      </c>
      <c r="AD262" s="114">
        <f t="shared" si="76"/>
        <v>274.37160784313727</v>
      </c>
      <c r="AE262" s="147">
        <f>+SUM(AE226:AE242)</f>
        <v>293.11382352941177</v>
      </c>
      <c r="AF262" s="168"/>
      <c r="AG262" s="160"/>
      <c r="AH262" s="151"/>
      <c r="AI262" s="159">
        <f t="shared" ref="AI262:AJ262" si="77">SUM(AI195:AI261)</f>
        <v>3461.9302443034157</v>
      </c>
      <c r="AJ262" s="159">
        <f t="shared" si="77"/>
        <v>1307991.4902443031</v>
      </c>
    </row>
    <row r="263" spans="1:36">
      <c r="A263" s="110"/>
      <c r="B263" s="110"/>
      <c r="D263" s="81"/>
      <c r="E263" s="103"/>
      <c r="F263" s="104"/>
      <c r="G263" s="104"/>
      <c r="AG263" s="151"/>
      <c r="AH263" s="151"/>
      <c r="AI263" s="151"/>
      <c r="AJ263" s="151"/>
    </row>
    <row r="264" spans="1:36">
      <c r="A264" s="133" t="s">
        <v>649</v>
      </c>
      <c r="B264" s="133" t="s">
        <v>649</v>
      </c>
      <c r="D264" s="81"/>
      <c r="E264" s="103"/>
      <c r="F264" s="104"/>
      <c r="G264" s="104"/>
      <c r="AG264" s="151"/>
      <c r="AH264" s="151"/>
      <c r="AI264" s="151"/>
      <c r="AJ264" s="151"/>
    </row>
    <row r="265" spans="1:36">
      <c r="A265" s="134"/>
      <c r="B265" s="134"/>
      <c r="D265" s="81"/>
      <c r="E265" s="103"/>
      <c r="F265" s="104"/>
      <c r="G265" s="104"/>
      <c r="AG265" s="151"/>
      <c r="AH265" s="151"/>
      <c r="AI265" s="151"/>
      <c r="AJ265" s="151"/>
    </row>
    <row r="266" spans="1:36" s="80" customFormat="1" ht="12.75">
      <c r="A266" s="102" t="s">
        <v>650</v>
      </c>
      <c r="B266" s="80" t="s">
        <v>651</v>
      </c>
      <c r="C266" s="81">
        <f>+VLOOKUP(A266,'[30]2019 UTC Reg svc pricing'!$O:$P,2,FALSE)</f>
        <v>85.04</v>
      </c>
      <c r="D266" s="81"/>
      <c r="E266" s="103">
        <f>IFERROR((VLOOKUP($A266,'[30]Regulated Pivot'!$A:$L,E$6,FALSE)),0)</f>
        <v>152905.66999999998</v>
      </c>
      <c r="F266" s="103">
        <f>IFERROR((VLOOKUP($A266,'[30]Regulated Pivot'!$A:$L,F$6,FALSE)),0)</f>
        <v>124646.70999999999</v>
      </c>
      <c r="G266" s="103">
        <f>IFERROR((VLOOKUP($A266,'[30]Regulated Pivot'!$A:$L,G$6,FALSE)),0)</f>
        <v>169278.04</v>
      </c>
      <c r="H266" s="103">
        <f>IFERROR((VLOOKUP($A266,'[30]Regulated Pivot'!$A:$L,H$6,FALSE)),0)</f>
        <v>189787.59</v>
      </c>
      <c r="I266" s="103">
        <f>IFERROR((VLOOKUP($A266,'[30]Regulated Pivot'!$A:$L,I$6,FALSE)),0)</f>
        <v>197065.55999999997</v>
      </c>
      <c r="J266" s="103">
        <f>IFERROR((VLOOKUP($A266,'[30]Regulated Pivot'!$A:$L,J$6,FALSE)),0)</f>
        <v>164977.95000000001</v>
      </c>
      <c r="K266" s="104">
        <f>IFERROR((VLOOKUP($A266,'[30]Regulated Pivot'!$A:$L,K$6,FALSE)),0)</f>
        <v>188612.17</v>
      </c>
      <c r="L266" s="104">
        <f>IFERROR((VLOOKUP($A266,'[30]Regulated Pivot'!$A:$L,L$6,FALSE)),0)</f>
        <v>194968.82</v>
      </c>
      <c r="M266" s="104">
        <f>IFERROR((VLOOKUP($A266,'[30]Regulated Pivot'!$A:$L,M$6,FALSE)),0)</f>
        <v>211681.09</v>
      </c>
      <c r="N266" s="104">
        <f>IFERROR((VLOOKUP($A266,'[30]Regulated Pivot'!$A:$L,N$6,FALSE)),0)</f>
        <v>187565.17999999996</v>
      </c>
      <c r="O266" s="104">
        <f>IFERROR((VLOOKUP($A266,'[30]Regulated Pivot'!$A:$M,O$6,FALSE)),0)</f>
        <v>171677.50999999995</v>
      </c>
      <c r="P266" s="104">
        <f>IFERROR((VLOOKUP($A266,'[30]Regulated Pivot'!$A:$N,P$6,FALSE)),0)</f>
        <v>141919.94999999998</v>
      </c>
      <c r="Q266" s="103">
        <f>SUM(E266:P266)</f>
        <v>2095086.24</v>
      </c>
      <c r="AE266" s="146"/>
      <c r="AF266" s="146"/>
      <c r="AG266" s="156"/>
      <c r="AH266" s="157"/>
      <c r="AI266" s="156"/>
      <c r="AJ266" s="157"/>
    </row>
    <row r="267" spans="1:36" s="80" customFormat="1" ht="12.75">
      <c r="A267" s="106" t="s">
        <v>652</v>
      </c>
      <c r="B267" s="135" t="s">
        <v>653</v>
      </c>
      <c r="C267" s="81" t="e">
        <f>+VLOOKUP(A267,'[30]2019 UTC Reg svc pricing'!$O:$P,2,FALSE)</f>
        <v>#N/A</v>
      </c>
      <c r="D267" s="81"/>
      <c r="E267" s="103">
        <f>IFERROR((VLOOKUP($A267,'[30]Regulated Pivot'!$A:$L,E$6,FALSE)),0)</f>
        <v>0</v>
      </c>
      <c r="F267" s="103">
        <f>IFERROR((VLOOKUP($A267,'[30]Regulated Pivot'!$A:$L,F$6,FALSE)),0)</f>
        <v>0</v>
      </c>
      <c r="G267" s="103">
        <f>IFERROR((VLOOKUP($A267,'[30]Regulated Pivot'!$A:$L,G$6,FALSE)),0)</f>
        <v>0</v>
      </c>
      <c r="H267" s="103">
        <f>IFERROR((VLOOKUP($A267,'[30]Regulated Pivot'!$A:$L,H$6,FALSE)),0)</f>
        <v>0</v>
      </c>
      <c r="I267" s="103">
        <f>IFERROR((VLOOKUP($A267,'[30]Regulated Pivot'!$A:$L,I$6,FALSE)),0)</f>
        <v>0</v>
      </c>
      <c r="J267" s="103">
        <f>IFERROR((VLOOKUP($A267,'[30]Regulated Pivot'!$A:$L,J$6,FALSE)),0)</f>
        <v>0</v>
      </c>
      <c r="K267" s="104">
        <f>IFERROR((VLOOKUP($A267,'[30]Regulated Pivot'!$A:$L,K$6,FALSE)),0)</f>
        <v>0</v>
      </c>
      <c r="L267" s="104">
        <f>IFERROR((VLOOKUP($A267,'[30]Regulated Pivot'!$A:$L,L$6,FALSE)),0)</f>
        <v>0</v>
      </c>
      <c r="M267" s="104">
        <f>IFERROR((VLOOKUP($A267,'[30]Regulated Pivot'!$A:$L,M$6,FALSE)),0)</f>
        <v>0</v>
      </c>
      <c r="N267" s="104">
        <f>IFERROR((VLOOKUP($A267,'[30]Regulated Pivot'!$A:$L,N$6,FALSE)),0)</f>
        <v>0</v>
      </c>
      <c r="O267" s="104">
        <f>IFERROR((VLOOKUP($A267,'[30]Regulated Pivot'!$A:$M,O$6,FALSE)),0)</f>
        <v>0</v>
      </c>
      <c r="P267" s="104">
        <f>IFERROR((VLOOKUP($A267,'[30]Regulated Pivot'!$A:$N,P$6,FALSE)),0)</f>
        <v>2926.4</v>
      </c>
      <c r="Q267" s="103">
        <f>SUM(E267:P267)</f>
        <v>2926.4</v>
      </c>
      <c r="AE267" s="146"/>
      <c r="AF267" s="146"/>
      <c r="AG267" s="156"/>
      <c r="AH267" s="157"/>
      <c r="AI267" s="156"/>
      <c r="AJ267" s="157"/>
    </row>
    <row r="268" spans="1:36" ht="12.75">
      <c r="A268" s="102" t="s">
        <v>654</v>
      </c>
      <c r="B268" s="102" t="s">
        <v>655</v>
      </c>
      <c r="C268" s="81">
        <f>+VLOOKUP(A268,'[30]2019 UTC Reg svc pricing'!$O:$P,2,FALSE)</f>
        <v>10</v>
      </c>
      <c r="D268" s="81"/>
      <c r="E268" s="103">
        <f>IFERROR((VLOOKUP($A268,'[30]Regulated Pivot'!$A:$L,E$6,FALSE)),0)</f>
        <v>5050</v>
      </c>
      <c r="F268" s="103">
        <f>IFERROR((VLOOKUP($A268,'[30]Regulated Pivot'!$A:$L,F$6,FALSE)),0)</f>
        <v>4220</v>
      </c>
      <c r="G268" s="103">
        <f>IFERROR((VLOOKUP($A268,'[30]Regulated Pivot'!$A:$L,G$6,FALSE)),0)</f>
        <v>5590</v>
      </c>
      <c r="H268" s="103">
        <f>IFERROR((VLOOKUP($A268,'[30]Regulated Pivot'!$A:$L,H$6,FALSE)),0)</f>
        <v>6370</v>
      </c>
      <c r="I268" s="103">
        <f>IFERROR((VLOOKUP($A268,'[30]Regulated Pivot'!$A:$L,I$6,FALSE)),0)</f>
        <v>6780</v>
      </c>
      <c r="J268" s="103">
        <f>IFERROR((VLOOKUP($A268,'[30]Regulated Pivot'!$A:$L,J$6,FALSE)),0)</f>
        <v>5890</v>
      </c>
      <c r="K268" s="104">
        <f>IFERROR((VLOOKUP($A268,'[30]Regulated Pivot'!$A:$L,K$6,FALSE)),0)</f>
        <v>6610</v>
      </c>
      <c r="L268" s="104">
        <f>IFERROR((VLOOKUP($A268,'[30]Regulated Pivot'!$A:$L,L$6,FALSE)),0)</f>
        <v>7130</v>
      </c>
      <c r="M268" s="104">
        <f>IFERROR((VLOOKUP($A268,'[30]Regulated Pivot'!$A:$L,M$6,FALSE)),0)</f>
        <v>6480</v>
      </c>
      <c r="N268" s="104">
        <f>IFERROR((VLOOKUP($A268,'[30]Regulated Pivot'!$A:$L,N$6,FALSE)),0)</f>
        <v>6450</v>
      </c>
      <c r="O268" s="104">
        <f>IFERROR((VLOOKUP($A268,'[30]Regulated Pivot'!$A:$M,O$6,FALSE)),0)</f>
        <v>5960</v>
      </c>
      <c r="P268" s="104">
        <f>IFERROR((VLOOKUP($A268,'[30]Regulated Pivot'!$A:$N,P$6,FALSE)),0)</f>
        <v>4990</v>
      </c>
      <c r="Q268" s="103">
        <f t="shared" ref="Q268:Q277" si="78">SUM(E268:P268)</f>
        <v>71520</v>
      </c>
      <c r="AG268" s="156"/>
      <c r="AH268" s="157"/>
      <c r="AI268" s="156"/>
      <c r="AJ268" s="157"/>
    </row>
    <row r="269" spans="1:36" ht="12.75">
      <c r="A269" s="102" t="s">
        <v>656</v>
      </c>
      <c r="B269" s="102" t="s">
        <v>657</v>
      </c>
      <c r="C269" s="81">
        <f>+VLOOKUP(A269,'[30]2019 UTC Reg svc pricing'!$O:$P,2,FALSE)</f>
        <v>5.75</v>
      </c>
      <c r="D269" s="81"/>
      <c r="E269" s="103">
        <f>IFERROR((VLOOKUP($A269,'[30]Regulated Pivot'!$A:$L,E$6,FALSE)),0)</f>
        <v>0</v>
      </c>
      <c r="F269" s="103">
        <f>IFERROR((VLOOKUP($A269,'[30]Regulated Pivot'!$A:$L,F$6,FALSE)),0)</f>
        <v>5.75</v>
      </c>
      <c r="G269" s="103">
        <f>IFERROR((VLOOKUP($A269,'[30]Regulated Pivot'!$A:$L,G$6,FALSE)),0)</f>
        <v>5.75</v>
      </c>
      <c r="H269" s="103">
        <f>IFERROR((VLOOKUP($A269,'[30]Regulated Pivot'!$A:$L,H$6,FALSE)),0)</f>
        <v>0</v>
      </c>
      <c r="I269" s="103">
        <f>IFERROR((VLOOKUP($A269,'[30]Regulated Pivot'!$A:$L,I$6,FALSE)),0)</f>
        <v>17.25</v>
      </c>
      <c r="J269" s="103">
        <f>IFERROR((VLOOKUP($A269,'[30]Regulated Pivot'!$A:$L,J$6,FALSE)),0)</f>
        <v>0</v>
      </c>
      <c r="K269" s="104">
        <f>IFERROR((VLOOKUP($A269,'[30]Regulated Pivot'!$A:$L,K$6,FALSE)),0)</f>
        <v>0</v>
      </c>
      <c r="L269" s="104">
        <f>IFERROR((VLOOKUP($A269,'[30]Regulated Pivot'!$A:$L,L$6,FALSE)),0)</f>
        <v>5.75</v>
      </c>
      <c r="M269" s="104">
        <f>IFERROR((VLOOKUP($A269,'[30]Regulated Pivot'!$A:$L,M$6,FALSE)),0)</f>
        <v>5.75</v>
      </c>
      <c r="N269" s="104">
        <f>IFERROR((VLOOKUP($A269,'[30]Regulated Pivot'!$A:$L,N$6,FALSE)),0)</f>
        <v>5.75</v>
      </c>
      <c r="O269" s="104">
        <f>IFERROR((VLOOKUP($A269,'[30]Regulated Pivot'!$A:$M,O$6,FALSE)),0)</f>
        <v>5.75</v>
      </c>
      <c r="P269" s="104">
        <f>IFERROR((VLOOKUP($A269,'[30]Regulated Pivot'!$A:$N,P$6,FALSE)),0)</f>
        <v>0</v>
      </c>
      <c r="Q269" s="103">
        <f t="shared" si="78"/>
        <v>51.75</v>
      </c>
      <c r="AG269" s="156"/>
      <c r="AH269" s="157"/>
      <c r="AI269" s="156"/>
      <c r="AJ269" s="157"/>
    </row>
    <row r="270" spans="1:36" ht="12.75">
      <c r="A270" s="102" t="s">
        <v>658</v>
      </c>
      <c r="B270" s="102" t="s">
        <v>659</v>
      </c>
      <c r="C270" s="81">
        <f>+VLOOKUP(A270,'[30]2019 UTC Reg svc pricing'!$O:$P,2,FALSE)</f>
        <v>20</v>
      </c>
      <c r="D270" s="81"/>
      <c r="E270" s="103">
        <f>IFERROR((VLOOKUP($A270,'[30]Regulated Pivot'!$A:$L,E$6,FALSE)),0)</f>
        <v>240</v>
      </c>
      <c r="F270" s="103">
        <f>IFERROR((VLOOKUP($A270,'[30]Regulated Pivot'!$A:$L,F$6,FALSE)),0)</f>
        <v>200</v>
      </c>
      <c r="G270" s="103">
        <f>IFERROR((VLOOKUP($A270,'[30]Regulated Pivot'!$A:$L,G$6,FALSE)),0)</f>
        <v>420</v>
      </c>
      <c r="H270" s="103">
        <f>IFERROR((VLOOKUP($A270,'[30]Regulated Pivot'!$A:$L,H$6,FALSE)),0)</f>
        <v>480</v>
      </c>
      <c r="I270" s="103">
        <f>IFERROR((VLOOKUP($A270,'[30]Regulated Pivot'!$A:$L,I$6,FALSE)),0)</f>
        <v>420</v>
      </c>
      <c r="J270" s="103">
        <f>IFERROR((VLOOKUP($A270,'[30]Regulated Pivot'!$A:$L,J$6,FALSE)),0)</f>
        <v>380</v>
      </c>
      <c r="K270" s="104">
        <f>IFERROR((VLOOKUP($A270,'[30]Regulated Pivot'!$A:$L,K$6,FALSE)),0)</f>
        <v>360</v>
      </c>
      <c r="L270" s="104">
        <f>IFERROR((VLOOKUP($A270,'[30]Regulated Pivot'!$A:$L,L$6,FALSE)),0)</f>
        <v>360</v>
      </c>
      <c r="M270" s="104">
        <f>IFERROR((VLOOKUP($A270,'[30]Regulated Pivot'!$A:$L,M$6,FALSE)),0)</f>
        <v>320</v>
      </c>
      <c r="N270" s="104">
        <f>IFERROR((VLOOKUP($A270,'[30]Regulated Pivot'!$A:$L,N$6,FALSE)),0)</f>
        <v>400</v>
      </c>
      <c r="O270" s="104">
        <f>IFERROR((VLOOKUP($A270,'[30]Regulated Pivot'!$A:$M,O$6,FALSE)),0)</f>
        <v>400</v>
      </c>
      <c r="P270" s="104">
        <f>IFERROR((VLOOKUP($A270,'[30]Regulated Pivot'!$A:$N,P$6,FALSE)),0)</f>
        <v>140</v>
      </c>
      <c r="Q270" s="103">
        <f t="shared" si="78"/>
        <v>4120</v>
      </c>
      <c r="AG270" s="156"/>
      <c r="AH270" s="157"/>
      <c r="AI270" s="156"/>
      <c r="AJ270" s="157"/>
    </row>
    <row r="271" spans="1:36" ht="12.75">
      <c r="A271" s="102" t="s">
        <v>660</v>
      </c>
      <c r="B271" s="102" t="s">
        <v>661</v>
      </c>
      <c r="C271" s="81">
        <f>+VLOOKUP(A271,'[30]2019 UTC Reg svc pricing'!$O:$P,2,FALSE)</f>
        <v>9.3800000000000008</v>
      </c>
      <c r="D271" s="81"/>
      <c r="E271" s="103">
        <f>IFERROR((VLOOKUP($A271,'[30]Regulated Pivot'!$A:$L,E$6,FALSE)),0)</f>
        <v>9.3800000000000008</v>
      </c>
      <c r="F271" s="103">
        <f>IFERROR((VLOOKUP($A271,'[30]Regulated Pivot'!$A:$L,F$6,FALSE)),0)</f>
        <v>0</v>
      </c>
      <c r="G271" s="103">
        <f>IFERROR((VLOOKUP($A271,'[30]Regulated Pivot'!$A:$L,G$6,FALSE)),0)</f>
        <v>0</v>
      </c>
      <c r="H271" s="103">
        <f>IFERROR((VLOOKUP($A271,'[30]Regulated Pivot'!$A:$L,H$6,FALSE)),0)</f>
        <v>0</v>
      </c>
      <c r="I271" s="103">
        <f>IFERROR((VLOOKUP($A271,'[30]Regulated Pivot'!$A:$L,I$6,FALSE)),0)</f>
        <v>0</v>
      </c>
      <c r="J271" s="103">
        <f>IFERROR((VLOOKUP($A271,'[30]Regulated Pivot'!$A:$L,J$6,FALSE)),0)</f>
        <v>0</v>
      </c>
      <c r="K271" s="104">
        <f>IFERROR((VLOOKUP($A271,'[30]Regulated Pivot'!$A:$L,K$6,FALSE)),0)</f>
        <v>37.520000000000003</v>
      </c>
      <c r="L271" s="104">
        <f>IFERROR((VLOOKUP($A271,'[30]Regulated Pivot'!$A:$L,L$6,FALSE)),0)</f>
        <v>0</v>
      </c>
      <c r="M271" s="104">
        <f>IFERROR((VLOOKUP($A271,'[30]Regulated Pivot'!$A:$L,M$6,FALSE)),0)</f>
        <v>9.3800000000000008</v>
      </c>
      <c r="N271" s="104">
        <f>IFERROR((VLOOKUP($A271,'[30]Regulated Pivot'!$A:$L,N$6,FALSE)),0)</f>
        <v>0</v>
      </c>
      <c r="O271" s="104">
        <f>IFERROR((VLOOKUP($A271,'[30]Regulated Pivot'!$A:$M,O$6,FALSE)),0)</f>
        <v>0</v>
      </c>
      <c r="P271" s="104">
        <f>IFERROR((VLOOKUP($A271,'[30]Regulated Pivot'!$A:$N,P$6,FALSE)),0)</f>
        <v>0</v>
      </c>
      <c r="Q271" s="103">
        <f t="shared" si="78"/>
        <v>56.280000000000008</v>
      </c>
      <c r="AG271" s="151"/>
      <c r="AH271" s="151"/>
      <c r="AI271" s="151"/>
      <c r="AJ271" s="151"/>
    </row>
    <row r="272" spans="1:36" ht="12.75">
      <c r="A272" s="102" t="s">
        <v>662</v>
      </c>
      <c r="B272" s="102" t="s">
        <v>663</v>
      </c>
      <c r="C272" s="81">
        <f>+VLOOKUP(A272,'[30]2019 UTC Reg svc pricing'!$O:$P,2,FALSE)</f>
        <v>18.77</v>
      </c>
      <c r="D272" s="81"/>
      <c r="E272" s="103">
        <f>IFERROR((VLOOKUP($A272,'[30]Regulated Pivot'!$A:$L,E$6,FALSE)),0)</f>
        <v>0</v>
      </c>
      <c r="F272" s="103">
        <f>IFERROR((VLOOKUP($A272,'[30]Regulated Pivot'!$A:$L,F$6,FALSE)),0)</f>
        <v>0</v>
      </c>
      <c r="G272" s="103">
        <f>IFERROR((VLOOKUP($A272,'[30]Regulated Pivot'!$A:$L,G$6,FALSE)),0)</f>
        <v>0</v>
      </c>
      <c r="H272" s="103">
        <f>IFERROR((VLOOKUP($A272,'[30]Regulated Pivot'!$A:$L,H$6,FALSE)),0)</f>
        <v>0</v>
      </c>
      <c r="I272" s="103">
        <f>IFERROR((VLOOKUP($A272,'[30]Regulated Pivot'!$A:$L,I$6,FALSE)),0)</f>
        <v>0</v>
      </c>
      <c r="J272" s="103">
        <f>IFERROR((VLOOKUP($A272,'[30]Regulated Pivot'!$A:$L,J$6,FALSE)),0)</f>
        <v>0</v>
      </c>
      <c r="K272" s="104">
        <f>IFERROR((VLOOKUP($A272,'[30]Regulated Pivot'!$A:$L,K$6,FALSE)),0)</f>
        <v>0</v>
      </c>
      <c r="L272" s="104">
        <f>IFERROR((VLOOKUP($A272,'[30]Regulated Pivot'!$A:$L,L$6,FALSE)),0)</f>
        <v>0</v>
      </c>
      <c r="M272" s="104">
        <f>IFERROR((VLOOKUP($A272,'[30]Regulated Pivot'!$A:$L,M$6,FALSE)),0)</f>
        <v>0</v>
      </c>
      <c r="N272" s="104">
        <f>IFERROR((VLOOKUP($A272,'[30]Regulated Pivot'!$A:$L,N$6,FALSE)),0)</f>
        <v>0</v>
      </c>
      <c r="O272" s="104">
        <f>IFERROR((VLOOKUP($A272,'[30]Regulated Pivot'!$A:$M,O$6,FALSE)),0)</f>
        <v>0</v>
      </c>
      <c r="P272" s="104">
        <f>IFERROR((VLOOKUP($A272,'[30]Regulated Pivot'!$A:$N,P$6,FALSE)),0)</f>
        <v>0</v>
      </c>
      <c r="Q272" s="103">
        <f t="shared" si="78"/>
        <v>0</v>
      </c>
      <c r="AG272" s="151"/>
      <c r="AH272" s="151"/>
      <c r="AI272" s="151"/>
      <c r="AJ272" s="151"/>
    </row>
    <row r="273" spans="1:36" ht="12.75">
      <c r="A273" s="102" t="s">
        <v>664</v>
      </c>
      <c r="B273" s="102" t="s">
        <v>665</v>
      </c>
      <c r="C273" s="81">
        <f>+VLOOKUP(A273,'[30]2019 UTC Reg svc pricing'!$O:$P,2,FALSE)</f>
        <v>4.6900000000000004</v>
      </c>
      <c r="D273" s="81"/>
      <c r="E273" s="103">
        <f>IFERROR((VLOOKUP($A273,'[30]Regulated Pivot'!$A:$L,E$6,FALSE)),0)</f>
        <v>0</v>
      </c>
      <c r="F273" s="103">
        <f>IFERROR((VLOOKUP($A273,'[30]Regulated Pivot'!$A:$L,F$6,FALSE)),0)</f>
        <v>0</v>
      </c>
      <c r="G273" s="103">
        <f>IFERROR((VLOOKUP($A273,'[30]Regulated Pivot'!$A:$L,G$6,FALSE)),0)</f>
        <v>75.039999999999992</v>
      </c>
      <c r="H273" s="103">
        <f>IFERROR((VLOOKUP($A273,'[30]Regulated Pivot'!$A:$L,H$6,FALSE)),0)</f>
        <v>23.450000000000003</v>
      </c>
      <c r="I273" s="103">
        <f>IFERROR((VLOOKUP($A273,'[30]Regulated Pivot'!$A:$L,I$6,FALSE)),0)</f>
        <v>0</v>
      </c>
      <c r="J273" s="103">
        <f>IFERROR((VLOOKUP($A273,'[30]Regulated Pivot'!$A:$L,J$6,FALSE)),0)</f>
        <v>0</v>
      </c>
      <c r="K273" s="104">
        <f>IFERROR((VLOOKUP($A273,'[30]Regulated Pivot'!$A:$L,K$6,FALSE)),0)</f>
        <v>37.520000000000003</v>
      </c>
      <c r="L273" s="104">
        <f>IFERROR((VLOOKUP($A273,'[30]Regulated Pivot'!$A:$L,L$6,FALSE)),0)</f>
        <v>0</v>
      </c>
      <c r="M273" s="104">
        <f>IFERROR((VLOOKUP($A273,'[30]Regulated Pivot'!$A:$L,M$6,FALSE)),0)</f>
        <v>4.6900000000000004</v>
      </c>
      <c r="N273" s="104">
        <f>IFERROR((VLOOKUP($A273,'[30]Regulated Pivot'!$A:$L,N$6,FALSE)),0)</f>
        <v>18.760000000000002</v>
      </c>
      <c r="O273" s="104">
        <f>IFERROR((VLOOKUP($A273,'[30]Regulated Pivot'!$A:$M,O$6,FALSE)),0)</f>
        <v>9.3800000000000008</v>
      </c>
      <c r="P273" s="104">
        <f>IFERROR((VLOOKUP($A273,'[30]Regulated Pivot'!$A:$N,P$6,FALSE)),0)</f>
        <v>0</v>
      </c>
      <c r="Q273" s="103">
        <f t="shared" si="78"/>
        <v>168.83999999999997</v>
      </c>
      <c r="AG273" s="151"/>
      <c r="AH273" s="151"/>
      <c r="AI273" s="151"/>
      <c r="AJ273" s="151"/>
    </row>
    <row r="274" spans="1:36" ht="12.75">
      <c r="A274" s="102" t="s">
        <v>666</v>
      </c>
      <c r="B274" s="102" t="s">
        <v>667</v>
      </c>
      <c r="C274" s="81">
        <f>+VLOOKUP(A274,'[30]2019 UTC Reg svc pricing'!$O:$P,2,FALSE)</f>
        <v>2.35</v>
      </c>
      <c r="D274" s="81"/>
      <c r="E274" s="103">
        <f>IFERROR((VLOOKUP($A274,'[30]Regulated Pivot'!$A:$L,E$6,FALSE)),0)</f>
        <v>4.7</v>
      </c>
      <c r="F274" s="103">
        <f>IFERROR((VLOOKUP($A274,'[30]Regulated Pivot'!$A:$L,F$6,FALSE)),0)</f>
        <v>39.950000000000003</v>
      </c>
      <c r="G274" s="103">
        <f>IFERROR((VLOOKUP($A274,'[30]Regulated Pivot'!$A:$L,G$6,FALSE)),0)</f>
        <v>0</v>
      </c>
      <c r="H274" s="103">
        <f>IFERROR((VLOOKUP($A274,'[30]Regulated Pivot'!$A:$L,H$6,FALSE)),0)</f>
        <v>72.849999999999994</v>
      </c>
      <c r="I274" s="103">
        <f>IFERROR((VLOOKUP($A274,'[30]Regulated Pivot'!$A:$L,I$6,FALSE)),0)</f>
        <v>9.4</v>
      </c>
      <c r="J274" s="103">
        <f>IFERROR((VLOOKUP($A274,'[30]Regulated Pivot'!$A:$L,J$6,FALSE)),0)</f>
        <v>21.15</v>
      </c>
      <c r="K274" s="104">
        <f>IFERROR((VLOOKUP($A274,'[30]Regulated Pivot'!$A:$L,K$6,FALSE)),0)</f>
        <v>4.7</v>
      </c>
      <c r="L274" s="104">
        <f>IFERROR((VLOOKUP($A274,'[30]Regulated Pivot'!$A:$L,L$6,FALSE)),0)</f>
        <v>16.45</v>
      </c>
      <c r="M274" s="104">
        <f>IFERROR((VLOOKUP($A274,'[30]Regulated Pivot'!$A:$L,M$6,FALSE)),0)</f>
        <v>9.4</v>
      </c>
      <c r="N274" s="104">
        <f>IFERROR((VLOOKUP($A274,'[30]Regulated Pivot'!$A:$L,N$6,FALSE)),0)</f>
        <v>4.7</v>
      </c>
      <c r="O274" s="104">
        <f>IFERROR((VLOOKUP($A274,'[30]Regulated Pivot'!$A:$M,O$6,FALSE)),0)</f>
        <v>2.35</v>
      </c>
      <c r="P274" s="104">
        <f>IFERROR((VLOOKUP($A274,'[30]Regulated Pivot'!$A:$N,P$6,FALSE)),0)</f>
        <v>0</v>
      </c>
      <c r="Q274" s="103">
        <f t="shared" si="78"/>
        <v>185.64999999999998</v>
      </c>
      <c r="AG274" s="151"/>
      <c r="AH274" s="151"/>
      <c r="AI274" s="151"/>
      <c r="AJ274" s="151"/>
    </row>
    <row r="275" spans="1:36" ht="12.75">
      <c r="A275" s="102" t="s">
        <v>668</v>
      </c>
      <c r="B275" s="102" t="s">
        <v>669</v>
      </c>
      <c r="C275" s="122" t="e">
        <f>+VLOOKUP(A275,'[30]2019 UTC Reg svc pricing'!$O:$P,2,FALSE)</f>
        <v>#N/A</v>
      </c>
      <c r="D275" s="81"/>
      <c r="E275" s="103">
        <f>IFERROR((VLOOKUP($A275,'[30]Regulated Pivot'!$A:$L,E$6,FALSE)),0)</f>
        <v>0</v>
      </c>
      <c r="F275" s="103">
        <f>IFERROR((VLOOKUP($A275,'[30]Regulated Pivot'!$A:$L,F$6,FALSE)),0)</f>
        <v>0</v>
      </c>
      <c r="G275" s="103">
        <f>IFERROR((VLOOKUP($A275,'[30]Regulated Pivot'!$A:$L,G$6,FALSE)),0)</f>
        <v>0</v>
      </c>
      <c r="H275" s="103">
        <f>IFERROR((VLOOKUP($A275,'[30]Regulated Pivot'!$A:$L,H$6,FALSE)),0)</f>
        <v>42.5</v>
      </c>
      <c r="I275" s="103">
        <f>IFERROR((VLOOKUP($A275,'[30]Regulated Pivot'!$A:$L,I$6,FALSE)),0)</f>
        <v>42.5</v>
      </c>
      <c r="J275" s="103">
        <f>IFERROR((VLOOKUP($A275,'[30]Regulated Pivot'!$A:$L,J$6,FALSE)),0)</f>
        <v>0</v>
      </c>
      <c r="K275" s="104">
        <f>IFERROR((VLOOKUP($A275,'[30]Regulated Pivot'!$A:$L,K$6,FALSE)),0)</f>
        <v>0</v>
      </c>
      <c r="L275" s="104">
        <f>IFERROR((VLOOKUP($A275,'[30]Regulated Pivot'!$A:$L,L$6,FALSE)),0)</f>
        <v>400</v>
      </c>
      <c r="M275" s="104">
        <f>IFERROR((VLOOKUP($A275,'[30]Regulated Pivot'!$A:$L,M$6,FALSE)),0)</f>
        <v>0</v>
      </c>
      <c r="N275" s="104">
        <f>IFERROR((VLOOKUP($A275,'[30]Regulated Pivot'!$A:$L,N$6,FALSE)),0)</f>
        <v>0</v>
      </c>
      <c r="O275" s="104">
        <f>IFERROR((VLOOKUP($A275,'[30]Regulated Pivot'!$A:$M,O$6,FALSE)),0)</f>
        <v>0</v>
      </c>
      <c r="P275" s="104">
        <f>IFERROR((VLOOKUP($A275,'[30]Regulated Pivot'!$A:$N,P$6,FALSE)),0)</f>
        <v>0</v>
      </c>
      <c r="Q275" s="103"/>
      <c r="R275" s="129" t="s">
        <v>670</v>
      </c>
      <c r="AG275" s="151"/>
      <c r="AH275" s="151"/>
      <c r="AI275" s="151"/>
      <c r="AJ275" s="151"/>
    </row>
    <row r="276" spans="1:36" ht="12.75">
      <c r="A276" s="102" t="s">
        <v>671</v>
      </c>
      <c r="B276" s="102" t="s">
        <v>672</v>
      </c>
      <c r="C276" s="81">
        <f>+VLOOKUP(A276,'[30]2019 UTC Reg svc pricing'!$O:$P,2,FALSE)</f>
        <v>5.75</v>
      </c>
      <c r="D276" s="81"/>
      <c r="E276" s="103">
        <f>IFERROR((VLOOKUP($A276,'[30]Regulated Pivot'!$A:$L,E$6,FALSE)),0)</f>
        <v>17.25</v>
      </c>
      <c r="F276" s="103">
        <f>IFERROR((VLOOKUP($A276,'[30]Regulated Pivot'!$A:$L,F$6,FALSE)),0)</f>
        <v>28.75</v>
      </c>
      <c r="G276" s="103">
        <f>IFERROR((VLOOKUP($A276,'[30]Regulated Pivot'!$A:$L,G$6,FALSE)),0)</f>
        <v>34.5</v>
      </c>
      <c r="H276" s="103">
        <f>IFERROR((VLOOKUP($A276,'[30]Regulated Pivot'!$A:$L,H$6,FALSE)),0)</f>
        <v>5.75</v>
      </c>
      <c r="I276" s="103">
        <f>IFERROR((VLOOKUP($A276,'[30]Regulated Pivot'!$A:$L,I$6,FALSE)),0)</f>
        <v>28.75</v>
      </c>
      <c r="J276" s="103">
        <f>IFERROR((VLOOKUP($A276,'[30]Regulated Pivot'!$A:$L,J$6,FALSE)),0)</f>
        <v>11.5</v>
      </c>
      <c r="K276" s="104">
        <f>IFERROR((VLOOKUP($A276,'[30]Regulated Pivot'!$A:$L,K$6,FALSE)),0)</f>
        <v>5.75</v>
      </c>
      <c r="L276" s="104">
        <f>IFERROR((VLOOKUP($A276,'[30]Regulated Pivot'!$A:$L,L$6,FALSE)),0)</f>
        <v>11.5</v>
      </c>
      <c r="M276" s="104">
        <f>IFERROR((VLOOKUP($A276,'[30]Regulated Pivot'!$A:$L,M$6,FALSE)),0)</f>
        <v>23</v>
      </c>
      <c r="N276" s="104">
        <f>IFERROR((VLOOKUP($A276,'[30]Regulated Pivot'!$A:$L,N$6,FALSE)),0)</f>
        <v>28.75</v>
      </c>
      <c r="O276" s="104">
        <f>IFERROR((VLOOKUP($A276,'[30]Regulated Pivot'!$A:$M,O$6,FALSE)),0)</f>
        <v>23</v>
      </c>
      <c r="P276" s="104">
        <f>IFERROR((VLOOKUP($A276,'[30]Regulated Pivot'!$A:$N,P$6,FALSE)),0)</f>
        <v>23</v>
      </c>
      <c r="Q276" s="103">
        <f t="shared" si="78"/>
        <v>241.5</v>
      </c>
      <c r="AG276" s="151"/>
      <c r="AH276" s="151"/>
      <c r="AI276" s="151"/>
      <c r="AJ276" s="151"/>
    </row>
    <row r="277" spans="1:36" ht="12.75">
      <c r="A277" s="102" t="s">
        <v>673</v>
      </c>
      <c r="B277" s="102" t="s">
        <v>674</v>
      </c>
      <c r="C277" s="81">
        <f>+VLOOKUP(A277,'[30]2019 UTC Reg svc pricing'!$O:$P,2,FALSE)</f>
        <v>5.75</v>
      </c>
      <c r="D277" s="81"/>
      <c r="E277" s="103">
        <f>IFERROR((VLOOKUP($A277,'[30]Regulated Pivot'!$A:$L,E$6,FALSE)),0)</f>
        <v>11.5</v>
      </c>
      <c r="F277" s="103">
        <f>IFERROR((VLOOKUP($A277,'[30]Regulated Pivot'!$A:$L,F$6,FALSE)),0)</f>
        <v>5.75</v>
      </c>
      <c r="G277" s="103">
        <f>IFERROR((VLOOKUP($A277,'[30]Regulated Pivot'!$A:$L,G$6,FALSE)),0)</f>
        <v>5.75</v>
      </c>
      <c r="H277" s="103">
        <f>IFERROR((VLOOKUP($A277,'[30]Regulated Pivot'!$A:$L,H$6,FALSE)),0)</f>
        <v>5.75</v>
      </c>
      <c r="I277" s="103">
        <f>IFERROR((VLOOKUP($A277,'[30]Regulated Pivot'!$A:$L,I$6,FALSE)),0)</f>
        <v>5.75</v>
      </c>
      <c r="J277" s="103">
        <f>IFERROR((VLOOKUP($A277,'[30]Regulated Pivot'!$A:$L,J$6,FALSE)),0)</f>
        <v>5.75</v>
      </c>
      <c r="K277" s="104">
        <f>IFERROR((VLOOKUP($A277,'[30]Regulated Pivot'!$A:$L,K$6,FALSE)),0)</f>
        <v>0</v>
      </c>
      <c r="L277" s="104">
        <f>IFERROR((VLOOKUP($A277,'[30]Regulated Pivot'!$A:$L,L$6,FALSE)),0)</f>
        <v>0</v>
      </c>
      <c r="M277" s="104">
        <f>IFERROR((VLOOKUP($A277,'[30]Regulated Pivot'!$A:$L,M$6,FALSE)),0)</f>
        <v>0</v>
      </c>
      <c r="N277" s="104">
        <f>IFERROR((VLOOKUP($A277,'[30]Regulated Pivot'!$A:$L,N$6,FALSE)),0)</f>
        <v>11.5</v>
      </c>
      <c r="O277" s="104">
        <f>IFERROR((VLOOKUP($A277,'[30]Regulated Pivot'!$A:$M,O$6,FALSE)),0)</f>
        <v>0</v>
      </c>
      <c r="P277" s="104">
        <f>IFERROR((VLOOKUP($A277,'[30]Regulated Pivot'!$A:$N,P$6,FALSE)),0)</f>
        <v>5.75</v>
      </c>
      <c r="Q277" s="103">
        <f t="shared" si="78"/>
        <v>57.5</v>
      </c>
      <c r="AG277" s="151"/>
      <c r="AH277" s="151"/>
      <c r="AI277" s="151"/>
      <c r="AJ277" s="151"/>
    </row>
    <row r="278" spans="1:36">
      <c r="A278" s="108"/>
      <c r="B278" s="108"/>
      <c r="D278" s="81"/>
      <c r="E278" s="103"/>
      <c r="F278" s="104"/>
      <c r="G278" s="104"/>
      <c r="AG278" s="151"/>
      <c r="AH278" s="151"/>
      <c r="AI278" s="151"/>
      <c r="AJ278" s="151"/>
    </row>
    <row r="279" spans="1:36">
      <c r="A279" s="110"/>
      <c r="B279" s="110"/>
      <c r="C279" s="103"/>
      <c r="D279" s="103"/>
      <c r="E279" s="103"/>
      <c r="F279" s="104" t="str">
        <f>IF(D279="","",(#REF!/D279)+(#REF!/C279))</f>
        <v/>
      </c>
      <c r="G279" s="104"/>
      <c r="AG279" s="151"/>
      <c r="AH279" s="151"/>
      <c r="AI279" s="151"/>
      <c r="AJ279" s="151"/>
    </row>
    <row r="280" spans="1:36">
      <c r="A280" s="110"/>
      <c r="B280" s="111" t="s">
        <v>675</v>
      </c>
      <c r="D280" s="103"/>
      <c r="E280" s="112">
        <f t="shared" ref="E280:Q280" si="79">SUM(E266:E279)</f>
        <v>158238.5</v>
      </c>
      <c r="F280" s="112">
        <f t="shared" si="79"/>
        <v>129146.90999999999</v>
      </c>
      <c r="G280" s="112">
        <f t="shared" si="79"/>
        <v>175409.08000000002</v>
      </c>
      <c r="H280" s="112">
        <f t="shared" si="79"/>
        <v>196787.89</v>
      </c>
      <c r="I280" s="112">
        <f t="shared" si="79"/>
        <v>204369.20999999996</v>
      </c>
      <c r="J280" s="112">
        <f t="shared" si="79"/>
        <v>171286.35</v>
      </c>
      <c r="K280" s="112">
        <f t="shared" si="79"/>
        <v>195667.66</v>
      </c>
      <c r="L280" s="112">
        <f t="shared" si="79"/>
        <v>202892.52000000002</v>
      </c>
      <c r="M280" s="112">
        <f t="shared" si="79"/>
        <v>218533.31</v>
      </c>
      <c r="N280" s="112">
        <f t="shared" si="79"/>
        <v>194484.63999999998</v>
      </c>
      <c r="O280" s="112">
        <f t="shared" si="79"/>
        <v>178077.98999999996</v>
      </c>
      <c r="P280" s="112">
        <f t="shared" si="79"/>
        <v>150005.09999999998</v>
      </c>
      <c r="Q280" s="113">
        <f t="shared" si="79"/>
        <v>2174414.1599999997</v>
      </c>
      <c r="AG280" s="151"/>
      <c r="AH280" s="151"/>
      <c r="AI280" s="151"/>
      <c r="AJ280" s="151"/>
    </row>
    <row r="281" spans="1:36">
      <c r="A281" s="110"/>
      <c r="D281" s="103"/>
      <c r="F281" s="120"/>
      <c r="AG281" s="151"/>
      <c r="AH281" s="151"/>
      <c r="AI281" s="151"/>
      <c r="AJ281" s="151"/>
    </row>
    <row r="282" spans="1:36">
      <c r="D282" s="103"/>
      <c r="AG282" s="151"/>
      <c r="AH282" s="151"/>
      <c r="AI282" s="151"/>
      <c r="AJ282" s="151"/>
    </row>
    <row r="283" spans="1:36">
      <c r="A283" s="101" t="s">
        <v>676</v>
      </c>
      <c r="B283" s="101" t="s">
        <v>676</v>
      </c>
      <c r="D283" s="103"/>
      <c r="E283" s="103"/>
      <c r="AG283" s="151"/>
      <c r="AH283" s="151"/>
      <c r="AI283" s="151"/>
      <c r="AJ283" s="151"/>
    </row>
    <row r="284" spans="1:36">
      <c r="A284" s="101"/>
      <c r="B284" s="101"/>
      <c r="D284" s="103"/>
      <c r="E284" s="103"/>
      <c r="AG284" s="151"/>
      <c r="AH284" s="151"/>
      <c r="AI284" s="151"/>
      <c r="AJ284" s="151"/>
    </row>
    <row r="285" spans="1:36" ht="12.75">
      <c r="A285" s="102" t="s">
        <v>677</v>
      </c>
      <c r="B285" s="102" t="s">
        <v>678</v>
      </c>
      <c r="C285" s="81">
        <v>0</v>
      </c>
      <c r="D285" s="81"/>
      <c r="E285" s="103">
        <f>IFERROR((VLOOKUP($A285,'[30]Regulated Pivot'!$A:$L,E$6,FALSE)),0)</f>
        <v>1773.96</v>
      </c>
      <c r="F285" s="103">
        <f>IFERROR((VLOOKUP($A285,'[30]Regulated Pivot'!$A:$L,F$6,FALSE)),0)</f>
        <v>6213.12</v>
      </c>
      <c r="G285" s="103">
        <f>IFERROR((VLOOKUP($A285,'[30]Regulated Pivot'!$A:$L,G$6,FALSE)),0)</f>
        <v>2347.2099999999996</v>
      </c>
      <c r="H285" s="103">
        <f>IFERROR((VLOOKUP($A285,'[30]Regulated Pivot'!$A:$L,H$6,FALSE)),0)</f>
        <v>5823.26</v>
      </c>
      <c r="I285" s="103">
        <f>IFERROR((VLOOKUP($A285,'[30]Regulated Pivot'!$A:$L,I$6,FALSE)),0)</f>
        <v>2085.1499999999996</v>
      </c>
      <c r="J285" s="103">
        <f>IFERROR((VLOOKUP($A285,'[30]Regulated Pivot'!$A:$L,J$6,FALSE)),0)</f>
        <v>7104.5899999999992</v>
      </c>
      <c r="K285" s="104">
        <f>IFERROR((VLOOKUP($A285,'[30]Regulated Pivot'!$A:$L,K$6,FALSE)),0)</f>
        <v>2303.8900000000003</v>
      </c>
      <c r="L285" s="104">
        <f>IFERROR((VLOOKUP($A285,'[30]Regulated Pivot'!$A:$L,L$6,FALSE)),0)</f>
        <v>7201.96</v>
      </c>
      <c r="M285" s="104">
        <f>IFERROR((VLOOKUP($A285,'[30]Regulated Pivot'!$A:$L,M$6,FALSE)),0)</f>
        <v>2312.65</v>
      </c>
      <c r="N285" s="104">
        <f>IFERROR((VLOOKUP($A285,'[30]Regulated Pivot'!$A:$L,N$6,FALSE)),0)</f>
        <v>6408.5099999999993</v>
      </c>
      <c r="O285" s="104">
        <f>IFERROR((VLOOKUP($A285,'[30]Regulated Pivot'!$A:$M,O$6,FALSE)),0)</f>
        <v>2712.48</v>
      </c>
      <c r="P285" s="104">
        <f>IFERROR((VLOOKUP($A285,'[30]Regulated Pivot'!$A:$N,P$6,FALSE)),0)</f>
        <v>6092.83</v>
      </c>
      <c r="Q285" s="103">
        <f t="shared" ref="Q285:Q289" si="80">SUM(E285:P285)</f>
        <v>52379.610000000008</v>
      </c>
      <c r="S285" s="105">
        <f t="shared" ref="S285:S287" si="81">IFERROR(E285/$C285,0)</f>
        <v>0</v>
      </c>
      <c r="T285" s="105">
        <f t="shared" ref="T285:T287" si="82">IFERROR(F285/$C285,0)</f>
        <v>0</v>
      </c>
      <c r="U285" s="105">
        <f t="shared" ref="U285:U287" si="83">IFERROR(G285/$C285,0)</f>
        <v>0</v>
      </c>
      <c r="V285" s="105">
        <f t="shared" ref="V285:V287" si="84">IFERROR(H285/$C285,0)</f>
        <v>0</v>
      </c>
      <c r="W285" s="105">
        <f t="shared" ref="W285:W287" si="85">IFERROR(I285/$C285,0)</f>
        <v>0</v>
      </c>
      <c r="X285" s="105">
        <f t="shared" ref="X285:X287" si="86">IFERROR(J285/$C285,0)</f>
        <v>0</v>
      </c>
      <c r="Y285" s="105">
        <f t="shared" ref="Y285:Y287" si="87">IFERROR(K285/$C285,0)</f>
        <v>0</v>
      </c>
      <c r="Z285" s="105">
        <f t="shared" ref="Z285:Z287" si="88">IFERROR(L285/$C285,0)</f>
        <v>0</v>
      </c>
      <c r="AA285" s="105">
        <f t="shared" ref="AA285:AA287" si="89">IFERROR(M285/$C285,0)</f>
        <v>0</v>
      </c>
      <c r="AB285" s="105">
        <f t="shared" ref="AB285:AB287" si="90">IFERROR(N285/$C285,0)</f>
        <v>0</v>
      </c>
      <c r="AC285" s="105">
        <f t="shared" ref="AC285:AC287" si="91">IFERROR(O285/$C285,0)</f>
        <v>0</v>
      </c>
      <c r="AD285" s="105">
        <f t="shared" ref="AD285:AD287" si="92">IFERROR(P285/$C285,0)</f>
        <v>0</v>
      </c>
      <c r="AE285" s="146">
        <f t="shared" ref="AE285:AE287" si="93">IFERROR(AVERAGE(S285:AD285),0)</f>
        <v>0</v>
      </c>
      <c r="AG285" s="156">
        <f t="shared" ref="AG285" si="94">+C285*(1+$AI$2)</f>
        <v>0</v>
      </c>
      <c r="AH285" s="157">
        <f t="shared" ref="AH285" si="95">+AG285-C285</f>
        <v>0</v>
      </c>
      <c r="AI285" s="156">
        <f t="shared" ref="AI285" si="96">+AH285*AE285*12</f>
        <v>0</v>
      </c>
      <c r="AJ285" s="157">
        <f t="shared" ref="AJ285" si="97">+AI285+Q285</f>
        <v>52379.610000000008</v>
      </c>
    </row>
    <row r="286" spans="1:36" ht="12.75">
      <c r="A286" s="102" t="s">
        <v>679</v>
      </c>
      <c r="B286" s="102" t="s">
        <v>680</v>
      </c>
      <c r="C286" s="81">
        <v>0</v>
      </c>
      <c r="D286" s="81"/>
      <c r="E286" s="103">
        <f>IFERROR((VLOOKUP($A286,'[30]Regulated Pivot'!$A:$L,E$6,FALSE)),0)</f>
        <v>204.51000000000005</v>
      </c>
      <c r="F286" s="103">
        <f>IFERROR((VLOOKUP($A286,'[30]Regulated Pivot'!$A:$L,F$6,FALSE)),0)</f>
        <v>177.16999999999996</v>
      </c>
      <c r="G286" s="103">
        <f>IFERROR((VLOOKUP($A286,'[30]Regulated Pivot'!$A:$L,G$6,FALSE)),0)</f>
        <v>560.91999999999996</v>
      </c>
      <c r="H286" s="103">
        <f>IFERROR((VLOOKUP($A286,'[30]Regulated Pivot'!$A:$L,H$6,FALSE)),0)</f>
        <v>-731.83</v>
      </c>
      <c r="I286" s="103">
        <f>IFERROR((VLOOKUP($A286,'[30]Regulated Pivot'!$A:$L,I$6,FALSE)),0)</f>
        <v>2643.16</v>
      </c>
      <c r="J286" s="103">
        <f>IFERROR((VLOOKUP($A286,'[30]Regulated Pivot'!$A:$L,J$6,FALSE)),0)</f>
        <v>-349.58999999999992</v>
      </c>
      <c r="K286" s="104">
        <f>IFERROR((VLOOKUP($A286,'[30]Regulated Pivot'!$A:$L,K$6,FALSE)),0)</f>
        <v>493.56000000000006</v>
      </c>
      <c r="L286" s="104">
        <f>IFERROR((VLOOKUP($A286,'[30]Regulated Pivot'!$A:$L,L$6,FALSE)),0)</f>
        <v>553.06000000000006</v>
      </c>
      <c r="M286" s="104">
        <f>IFERROR((VLOOKUP($A286,'[30]Regulated Pivot'!$A:$L,M$6,FALSE)),0)</f>
        <v>3246.5000000000005</v>
      </c>
      <c r="N286" s="104">
        <f>IFERROR((VLOOKUP($A286,'[30]Regulated Pivot'!$A:$L,N$6,FALSE)),0)</f>
        <v>1016.4899999999998</v>
      </c>
      <c r="O286" s="104">
        <f>IFERROR((VLOOKUP($A286,'[30]Regulated Pivot'!$A:$M,O$6,FALSE)),0)</f>
        <v>117.65999999999995</v>
      </c>
      <c r="P286" s="104">
        <f>IFERROR((VLOOKUP($A286,'[30]Regulated Pivot'!$A:$N,P$6,FALSE)),0)</f>
        <v>3727.62</v>
      </c>
      <c r="Q286" s="103">
        <f t="shared" si="80"/>
        <v>11659.23</v>
      </c>
      <c r="S286" s="105">
        <f t="shared" si="81"/>
        <v>0</v>
      </c>
      <c r="T286" s="105">
        <f t="shared" si="82"/>
        <v>0</v>
      </c>
      <c r="U286" s="105">
        <f t="shared" si="83"/>
        <v>0</v>
      </c>
      <c r="V286" s="105">
        <f t="shared" si="84"/>
        <v>0</v>
      </c>
      <c r="W286" s="105">
        <f t="shared" si="85"/>
        <v>0</v>
      </c>
      <c r="X286" s="105">
        <f t="shared" si="86"/>
        <v>0</v>
      </c>
      <c r="Y286" s="105">
        <f t="shared" si="87"/>
        <v>0</v>
      </c>
      <c r="Z286" s="105">
        <f t="shared" si="88"/>
        <v>0</v>
      </c>
      <c r="AA286" s="105">
        <f t="shared" si="89"/>
        <v>0</v>
      </c>
      <c r="AB286" s="105">
        <f t="shared" si="90"/>
        <v>0</v>
      </c>
      <c r="AC286" s="105">
        <f t="shared" si="91"/>
        <v>0</v>
      </c>
      <c r="AD286" s="105">
        <f t="shared" si="92"/>
        <v>0</v>
      </c>
      <c r="AE286" s="146">
        <f t="shared" si="93"/>
        <v>0</v>
      </c>
      <c r="AG286" s="156">
        <f t="shared" ref="AG286:AG287" si="98">+C286*(1+$AI$2)</f>
        <v>0</v>
      </c>
      <c r="AH286" s="157">
        <f t="shared" ref="AH286:AH287" si="99">+AG286-C286</f>
        <v>0</v>
      </c>
      <c r="AI286" s="156">
        <f t="shared" ref="AI286:AI287" si="100">+AH286*AE286*12</f>
        <v>0</v>
      </c>
      <c r="AJ286" s="157">
        <f t="shared" ref="AJ286:AJ287" si="101">+AI286+Q286</f>
        <v>11659.23</v>
      </c>
    </row>
    <row r="287" spans="1:36" ht="12.75">
      <c r="A287" s="102" t="s">
        <v>681</v>
      </c>
      <c r="B287" s="102" t="s">
        <v>682</v>
      </c>
      <c r="C287" s="81">
        <v>25</v>
      </c>
      <c r="D287" s="81"/>
      <c r="E287" s="103">
        <f>IFERROR((VLOOKUP($A287,'[30]Regulated Pivot'!$A:$L,E$6,FALSE)),0)</f>
        <v>100</v>
      </c>
      <c r="F287" s="103">
        <f>IFERROR((VLOOKUP($A287,'[30]Regulated Pivot'!$A:$L,F$6,FALSE)),0)</f>
        <v>50</v>
      </c>
      <c r="G287" s="103">
        <f>IFERROR((VLOOKUP($A287,'[30]Regulated Pivot'!$A:$L,G$6,FALSE)),0)</f>
        <v>150</v>
      </c>
      <c r="H287" s="103">
        <f>IFERROR((VLOOKUP($A287,'[30]Regulated Pivot'!$A:$L,H$6,FALSE)),0)</f>
        <v>25</v>
      </c>
      <c r="I287" s="103">
        <f>IFERROR((VLOOKUP($A287,'[30]Regulated Pivot'!$A:$L,I$6,FALSE)),0)</f>
        <v>125</v>
      </c>
      <c r="J287" s="103">
        <f>IFERROR((VLOOKUP($A287,'[30]Regulated Pivot'!$A:$L,J$6,FALSE)),0)</f>
        <v>50</v>
      </c>
      <c r="K287" s="104">
        <f>IFERROR((VLOOKUP($A287,'[30]Regulated Pivot'!$A:$L,K$6,FALSE)),0)</f>
        <v>100</v>
      </c>
      <c r="L287" s="104">
        <f>IFERROR((VLOOKUP($A287,'[30]Regulated Pivot'!$A:$L,L$6,FALSE)),0)</f>
        <v>75</v>
      </c>
      <c r="M287" s="104">
        <f>IFERROR((VLOOKUP($A287,'[30]Regulated Pivot'!$A:$L,M$6,FALSE)),0)</f>
        <v>125</v>
      </c>
      <c r="N287" s="104">
        <f>IFERROR((VLOOKUP($A287,'[30]Regulated Pivot'!$A:$L,N$6,FALSE)),0)</f>
        <v>150</v>
      </c>
      <c r="O287" s="104">
        <f>IFERROR((VLOOKUP($A287,'[30]Regulated Pivot'!$A:$M,O$6,FALSE)),0)</f>
        <v>75</v>
      </c>
      <c r="P287" s="104">
        <f>IFERROR((VLOOKUP($A287,'[30]Regulated Pivot'!$A:$N,P$6,FALSE)),0)</f>
        <v>125</v>
      </c>
      <c r="Q287" s="103">
        <f t="shared" si="80"/>
        <v>1150</v>
      </c>
      <c r="S287" s="105">
        <f t="shared" si="81"/>
        <v>4</v>
      </c>
      <c r="T287" s="105">
        <f t="shared" si="82"/>
        <v>2</v>
      </c>
      <c r="U287" s="105">
        <f t="shared" si="83"/>
        <v>6</v>
      </c>
      <c r="V287" s="105">
        <f t="shared" si="84"/>
        <v>1</v>
      </c>
      <c r="W287" s="105">
        <f t="shared" si="85"/>
        <v>5</v>
      </c>
      <c r="X287" s="105">
        <f t="shared" si="86"/>
        <v>2</v>
      </c>
      <c r="Y287" s="105">
        <f t="shared" si="87"/>
        <v>4</v>
      </c>
      <c r="Z287" s="105">
        <f t="shared" si="88"/>
        <v>3</v>
      </c>
      <c r="AA287" s="105">
        <f t="shared" si="89"/>
        <v>5</v>
      </c>
      <c r="AB287" s="105">
        <f t="shared" si="90"/>
        <v>6</v>
      </c>
      <c r="AC287" s="105">
        <f t="shared" si="91"/>
        <v>3</v>
      </c>
      <c r="AD287" s="105">
        <f t="shared" si="92"/>
        <v>5</v>
      </c>
      <c r="AE287" s="146">
        <f t="shared" si="93"/>
        <v>3.8333333333333335</v>
      </c>
      <c r="AG287" s="156">
        <f t="shared" si="98"/>
        <v>25.067700315077268</v>
      </c>
      <c r="AH287" s="157">
        <f t="shared" si="99"/>
        <v>6.7700315077267703E-2</v>
      </c>
      <c r="AI287" s="156">
        <f t="shared" si="100"/>
        <v>3.1142144935543148</v>
      </c>
      <c r="AJ287" s="157">
        <f t="shared" si="101"/>
        <v>1153.1142144935543</v>
      </c>
    </row>
    <row r="288" spans="1:36" ht="12.75">
      <c r="A288" s="102"/>
      <c r="B288" s="102"/>
      <c r="D288" s="81"/>
      <c r="E288" s="103"/>
      <c r="F288" s="103"/>
      <c r="G288" s="103"/>
      <c r="H288" s="103"/>
      <c r="I288" s="103"/>
      <c r="J288" s="103"/>
      <c r="K288" s="104"/>
      <c r="L288" s="104"/>
      <c r="M288" s="104"/>
      <c r="N288" s="104"/>
      <c r="O288" s="104"/>
      <c r="P288" s="104"/>
      <c r="Q288" s="103"/>
      <c r="AG288" s="151"/>
      <c r="AH288" s="151"/>
      <c r="AI288" s="151"/>
      <c r="AJ288" s="151"/>
    </row>
    <row r="289" spans="1:36" ht="12.75">
      <c r="A289" s="102"/>
      <c r="B289" s="102"/>
      <c r="D289" s="81"/>
      <c r="E289" s="103"/>
      <c r="F289" s="103"/>
      <c r="G289" s="103"/>
      <c r="H289" s="103"/>
      <c r="I289" s="103"/>
      <c r="J289" s="103"/>
      <c r="K289" s="104"/>
      <c r="L289" s="104"/>
      <c r="M289" s="104"/>
      <c r="N289" s="104"/>
      <c r="O289" s="104"/>
      <c r="P289" s="104"/>
      <c r="Q289" s="103">
        <f t="shared" si="80"/>
        <v>0</v>
      </c>
      <c r="AG289" s="151"/>
      <c r="AH289" s="151"/>
      <c r="AI289" s="151"/>
      <c r="AJ289" s="151"/>
    </row>
    <row r="290" spans="1:36">
      <c r="A290" s="110"/>
      <c r="B290" s="110"/>
      <c r="D290" s="103"/>
      <c r="E290" s="103"/>
      <c r="F290" s="104" t="str">
        <f>IF(D290="","",(#REF!/D290)+(#REF!/C290))</f>
        <v/>
      </c>
      <c r="G290" s="104"/>
      <c r="AG290" s="151"/>
      <c r="AH290" s="151"/>
      <c r="AI290" s="151"/>
      <c r="AJ290" s="151"/>
    </row>
    <row r="291" spans="1:36">
      <c r="A291" s="110"/>
      <c r="B291" s="136" t="s">
        <v>683</v>
      </c>
      <c r="E291" s="112">
        <f t="shared" ref="E291:AE291" si="102">SUM(E285:E290)</f>
        <v>2078.4700000000003</v>
      </c>
      <c r="F291" s="112">
        <f t="shared" si="102"/>
        <v>6440.29</v>
      </c>
      <c r="G291" s="112">
        <f t="shared" si="102"/>
        <v>3058.1299999999997</v>
      </c>
      <c r="H291" s="112">
        <f t="shared" si="102"/>
        <v>5116.43</v>
      </c>
      <c r="I291" s="112">
        <f t="shared" si="102"/>
        <v>4853.3099999999995</v>
      </c>
      <c r="J291" s="112">
        <f t="shared" si="102"/>
        <v>6804.9999999999991</v>
      </c>
      <c r="K291" s="112">
        <f t="shared" si="102"/>
        <v>2897.4500000000003</v>
      </c>
      <c r="L291" s="112">
        <f t="shared" si="102"/>
        <v>7830.02</v>
      </c>
      <c r="M291" s="112">
        <f t="shared" si="102"/>
        <v>5684.1500000000005</v>
      </c>
      <c r="N291" s="112">
        <f t="shared" si="102"/>
        <v>7574.9999999999991</v>
      </c>
      <c r="O291" s="112">
        <f t="shared" si="102"/>
        <v>2905.14</v>
      </c>
      <c r="P291" s="112">
        <f t="shared" si="102"/>
        <v>9945.4500000000007</v>
      </c>
      <c r="Q291" s="113">
        <f t="shared" si="102"/>
        <v>65188.840000000011</v>
      </c>
      <c r="S291" s="141">
        <f t="shared" si="102"/>
        <v>4</v>
      </c>
      <c r="T291" s="141">
        <f t="shared" si="102"/>
        <v>2</v>
      </c>
      <c r="U291" s="141">
        <f t="shared" si="102"/>
        <v>6</v>
      </c>
      <c r="V291" s="141">
        <f t="shared" si="102"/>
        <v>1</v>
      </c>
      <c r="W291" s="141">
        <f t="shared" si="102"/>
        <v>5</v>
      </c>
      <c r="X291" s="141">
        <f t="shared" si="102"/>
        <v>2</v>
      </c>
      <c r="Y291" s="141">
        <f t="shared" si="102"/>
        <v>4</v>
      </c>
      <c r="Z291" s="141">
        <f t="shared" si="102"/>
        <v>3</v>
      </c>
      <c r="AA291" s="141">
        <f t="shared" si="102"/>
        <v>5</v>
      </c>
      <c r="AB291" s="141">
        <f t="shared" si="102"/>
        <v>6</v>
      </c>
      <c r="AC291" s="141">
        <f t="shared" si="102"/>
        <v>3</v>
      </c>
      <c r="AD291" s="141">
        <f t="shared" si="102"/>
        <v>5</v>
      </c>
      <c r="AE291" s="148">
        <f t="shared" si="102"/>
        <v>3.8333333333333335</v>
      </c>
      <c r="AF291" s="163"/>
      <c r="AG291" s="151"/>
      <c r="AH291" s="151"/>
      <c r="AI291" s="159">
        <f t="shared" ref="AI291:AJ291" si="103">SUM(AI285:AI290)</f>
        <v>3.1142144935543148</v>
      </c>
      <c r="AJ291" s="159">
        <f t="shared" si="103"/>
        <v>65191.954214493562</v>
      </c>
    </row>
    <row r="292" spans="1:36">
      <c r="A292" s="110"/>
      <c r="AG292" s="151"/>
      <c r="AH292" s="151"/>
      <c r="AI292" s="151"/>
      <c r="AJ292" s="151"/>
    </row>
    <row r="293" spans="1:36" s="139" customFormat="1" ht="12.75" thickBot="1">
      <c r="A293" s="87"/>
      <c r="B293" s="136" t="s">
        <v>684</v>
      </c>
      <c r="C293" s="90"/>
      <c r="D293" s="87"/>
      <c r="E293" s="137">
        <f t="shared" ref="E293:AE293" si="104">SUM(E61,E191,E262,E280,E291)</f>
        <v>1784736.6250000005</v>
      </c>
      <c r="F293" s="137">
        <f t="shared" si="104"/>
        <v>1730784.5150000001</v>
      </c>
      <c r="G293" s="137">
        <f t="shared" si="104"/>
        <v>1801344.825</v>
      </c>
      <c r="H293" s="137">
        <f t="shared" si="104"/>
        <v>1867580.6450000007</v>
      </c>
      <c r="I293" s="137">
        <f t="shared" si="104"/>
        <v>1887088.5150000004</v>
      </c>
      <c r="J293" s="137">
        <f t="shared" si="104"/>
        <v>1866301.2350000001</v>
      </c>
      <c r="K293" s="137">
        <f t="shared" si="104"/>
        <v>1909764.1649999996</v>
      </c>
      <c r="L293" s="137">
        <f t="shared" si="104"/>
        <v>1941687.5299999998</v>
      </c>
      <c r="M293" s="137">
        <f t="shared" si="104"/>
        <v>1919922.5299999998</v>
      </c>
      <c r="N293" s="137">
        <f t="shared" si="104"/>
        <v>1902618.3249999997</v>
      </c>
      <c r="O293" s="137">
        <f t="shared" si="104"/>
        <v>1850179.415</v>
      </c>
      <c r="P293" s="137">
        <f t="shared" si="104"/>
        <v>1869657.4149999993</v>
      </c>
      <c r="Q293" s="138">
        <f t="shared" si="104"/>
        <v>22331180.739999998</v>
      </c>
      <c r="S293" s="138">
        <f t="shared" si="104"/>
        <v>70495.106459797287</v>
      </c>
      <c r="T293" s="138">
        <f t="shared" si="104"/>
        <v>71402.355519721546</v>
      </c>
      <c r="U293" s="138">
        <f t="shared" si="104"/>
        <v>71082.924476654036</v>
      </c>
      <c r="V293" s="138">
        <f t="shared" si="104"/>
        <v>72224.074892990873</v>
      </c>
      <c r="W293" s="138">
        <f t="shared" si="104"/>
        <v>71839.153762037662</v>
      </c>
      <c r="X293" s="138">
        <f t="shared" si="104"/>
        <v>72905.214662951606</v>
      </c>
      <c r="Y293" s="138">
        <f t="shared" si="104"/>
        <v>72530.679541428297</v>
      </c>
      <c r="Z293" s="138">
        <f t="shared" si="104"/>
        <v>73464.043278120327</v>
      </c>
      <c r="AA293" s="138">
        <f t="shared" si="104"/>
        <v>72940.255611472894</v>
      </c>
      <c r="AB293" s="138">
        <f t="shared" si="104"/>
        <v>73482.896483283927</v>
      </c>
      <c r="AC293" s="138">
        <f t="shared" si="104"/>
        <v>73001.205434933217</v>
      </c>
      <c r="AD293" s="138">
        <f t="shared" si="104"/>
        <v>73607.350022260885</v>
      </c>
      <c r="AE293" s="149">
        <f t="shared" si="104"/>
        <v>72411.938345471048</v>
      </c>
      <c r="AF293" s="164"/>
      <c r="AG293" s="161"/>
      <c r="AH293" s="161"/>
      <c r="AI293" s="162">
        <f t="shared" ref="AI293:AJ293" si="105">SUM(AI61,AI191,AI262,AI280,AI291)</f>
        <v>52303.93466107345</v>
      </c>
      <c r="AJ293" s="162">
        <f t="shared" si="105"/>
        <v>19452815.964661073</v>
      </c>
    </row>
    <row r="294" spans="1:36" s="139" customFormat="1" ht="12.75" thickTop="1">
      <c r="A294" s="87"/>
      <c r="B294" s="87"/>
      <c r="C294" s="90"/>
      <c r="D294" s="136"/>
      <c r="E294" s="136"/>
      <c r="F294" s="87"/>
      <c r="G294" s="87"/>
      <c r="Q294" s="140"/>
      <c r="AE294" s="150"/>
      <c r="AF294" s="169"/>
      <c r="AG294" s="161"/>
      <c r="AH294" s="161"/>
      <c r="AI294" s="161"/>
      <c r="AJ294" s="161"/>
    </row>
    <row r="295" spans="1:36" s="139" customFormat="1">
      <c r="A295" s="87"/>
      <c r="B295" s="87"/>
      <c r="C295" s="90"/>
      <c r="D295" s="136"/>
      <c r="E295" s="136"/>
      <c r="F295" s="87"/>
      <c r="G295" s="87"/>
      <c r="Q295" s="140"/>
      <c r="AE295" s="150"/>
      <c r="AF295" s="169"/>
    </row>
    <row r="296" spans="1:36">
      <c r="A296" s="110"/>
    </row>
    <row r="298" spans="1:36" s="139" customFormat="1">
      <c r="A298" s="87"/>
      <c r="B298" s="136"/>
      <c r="C298" s="90"/>
      <c r="D298" s="87"/>
      <c r="E298" s="87"/>
      <c r="F298" s="87"/>
      <c r="G298" s="87"/>
      <c r="Q298" s="140"/>
      <c r="AE298" s="150"/>
      <c r="AF298" s="169"/>
    </row>
    <row r="299" spans="1:36" s="139" customFormat="1">
      <c r="A299" s="87"/>
      <c r="B299" s="87"/>
      <c r="C299" s="90"/>
      <c r="D299" s="136"/>
      <c r="E299" s="136"/>
      <c r="F299" s="87"/>
      <c r="G299" s="87"/>
      <c r="Q299" s="140"/>
      <c r="AE299" s="150"/>
      <c r="AF299" s="169"/>
    </row>
    <row r="300" spans="1:36" s="139" customFormat="1">
      <c r="A300" s="87"/>
      <c r="B300" s="87"/>
      <c r="C300" s="90"/>
      <c r="D300" s="136"/>
      <c r="E300" s="136"/>
      <c r="F300" s="87"/>
      <c r="G300" s="87"/>
      <c r="Q300" s="140"/>
      <c r="AE300" s="150"/>
      <c r="AF300" s="169"/>
    </row>
    <row r="323" spans="3:32" s="80" customFormat="1">
      <c r="C323" s="81"/>
      <c r="H323" s="82"/>
      <c r="I323" s="82"/>
      <c r="J323" s="82"/>
      <c r="K323" s="82"/>
      <c r="L323" s="82"/>
      <c r="Q323" s="103"/>
      <c r="AE323" s="146"/>
      <c r="AF323" s="146"/>
    </row>
    <row r="324" spans="3:32" s="80" customFormat="1">
      <c r="C324" s="81"/>
      <c r="H324" s="82"/>
      <c r="I324" s="82"/>
      <c r="J324" s="82"/>
      <c r="K324" s="82"/>
      <c r="L324" s="82"/>
      <c r="Q324" s="103"/>
      <c r="AE324" s="146"/>
      <c r="AF324" s="146"/>
    </row>
    <row r="326" spans="3:32" s="80" customFormat="1">
      <c r="C326" s="81"/>
      <c r="H326" s="82"/>
      <c r="I326" s="82"/>
      <c r="J326" s="82"/>
      <c r="K326" s="82"/>
      <c r="L326" s="82"/>
      <c r="Q326" s="103"/>
      <c r="AE326" s="146"/>
      <c r="AF326" s="146"/>
    </row>
    <row r="327" spans="3:32" s="80" customFormat="1">
      <c r="C327" s="81"/>
      <c r="H327" s="82"/>
      <c r="I327" s="82"/>
      <c r="J327" s="82"/>
      <c r="K327" s="82"/>
      <c r="L327" s="82"/>
      <c r="Q327" s="103"/>
      <c r="AE327" s="146"/>
      <c r="AF327" s="146"/>
    </row>
    <row r="328" spans="3:32" s="80" customFormat="1">
      <c r="C328" s="81"/>
      <c r="H328" s="82"/>
      <c r="I328" s="82"/>
      <c r="J328" s="82"/>
      <c r="K328" s="82"/>
      <c r="L328" s="82"/>
      <c r="Q328" s="103"/>
      <c r="AE328" s="146"/>
      <c r="AF328" s="146"/>
    </row>
    <row r="330" spans="3:32" s="80" customFormat="1">
      <c r="C330" s="81"/>
      <c r="H330" s="82"/>
      <c r="I330" s="82"/>
      <c r="J330" s="82"/>
      <c r="K330" s="82"/>
      <c r="L330" s="82"/>
      <c r="Q330" s="103"/>
      <c r="AE330" s="146"/>
      <c r="AF330" s="146"/>
    </row>
    <row r="331" spans="3:32" s="80" customFormat="1">
      <c r="C331" s="81"/>
      <c r="H331" s="82"/>
      <c r="I331" s="82"/>
      <c r="J331" s="82"/>
      <c r="K331" s="82"/>
      <c r="L331" s="82"/>
      <c r="Q331" s="103"/>
      <c r="AE331" s="146"/>
      <c r="AF331" s="146"/>
    </row>
    <row r="332" spans="3:32" s="80" customFormat="1">
      <c r="C332" s="81"/>
      <c r="H332" s="82"/>
      <c r="I332" s="82"/>
      <c r="J332" s="82"/>
      <c r="K332" s="82"/>
      <c r="L332" s="82"/>
      <c r="Q332" s="103"/>
      <c r="AE332" s="146"/>
      <c r="AF332" s="146"/>
    </row>
    <row r="333" spans="3:32" s="80" customFormat="1">
      <c r="C333" s="81"/>
      <c r="H333" s="82"/>
      <c r="I333" s="82"/>
      <c r="J333" s="82"/>
      <c r="K333" s="82"/>
      <c r="L333" s="82"/>
      <c r="Q333" s="103"/>
      <c r="AE333" s="146"/>
      <c r="AF333" s="146"/>
    </row>
    <row r="334" spans="3:32" s="80" customFormat="1">
      <c r="C334" s="81"/>
      <c r="H334" s="82"/>
      <c r="I334" s="82"/>
      <c r="J334" s="82"/>
      <c r="K334" s="82"/>
      <c r="L334" s="82"/>
      <c r="Q334" s="103"/>
      <c r="AE334" s="146"/>
      <c r="AF334" s="146"/>
    </row>
  </sheetData>
  <pageMargins left="0.7" right="0.7" top="0.75" bottom="0.75" header="0.3" footer="0.3"/>
  <pageSetup scale="82" fitToWidth="2" fitToHeight="5" pageOrder="overThenDown" orientation="portrait" r:id="rId1"/>
  <headerFooter alignWithMargins="0">
    <oddHeader>&amp;R&amp;F
&amp;A</oddHeader>
    <oddFooter>&amp;L&amp;D&amp;C&amp;P&amp;R&amp;T</oddFooter>
  </headerFooter>
  <rowBreaks count="2" manualBreakCount="2">
    <brk id="61" max="35" man="1"/>
    <brk id="281" max="35"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4F9AD1BAB81534BBBF659B624C5CA1C" ma:contentTypeVersion="44" ma:contentTypeDescription="" ma:contentTypeScope="" ma:versionID="49c903ad28394455d483bf62599224c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2020-06-16T07:00:00+00:00</OpenedDate>
    <SignificantOrder xmlns="dc463f71-b30c-4ab2-9473-d307f9d35888">false</SignificantOrder>
    <Date1 xmlns="dc463f71-b30c-4ab2-9473-d307f9d35888">2020-06-12T07:00:00+00:00</Date1>
    <IsDocumentOrder xmlns="dc463f71-b30c-4ab2-9473-d307f9d35888">false</IsDocumentOrder>
    <IsHighlyConfidential xmlns="dc463f71-b30c-4ab2-9473-d307f9d35888">false</IsHighlyConfidential>
    <CaseCompanyNames xmlns="dc463f71-b30c-4ab2-9473-d307f9d35888">WASTE CONNECTIONS OF WASHINGTON, INC.</CaseCompanyNames>
    <Nickname xmlns="http://schemas.microsoft.com/sharepoint/v3" xsi:nil="true"/>
    <DocketNumber xmlns="dc463f71-b30c-4ab2-9473-d307f9d35888">200547</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DDFCD893-663C-49B5-A4B8-B11870105430}"/>
</file>

<file path=customXml/itemProps2.xml><?xml version="1.0" encoding="utf-8"?>
<ds:datastoreItem xmlns:ds="http://schemas.openxmlformats.org/officeDocument/2006/customXml" ds:itemID="{E47D6E84-6287-478C-86CA-F4E853A07E45}"/>
</file>

<file path=customXml/itemProps3.xml><?xml version="1.0" encoding="utf-8"?>
<ds:datastoreItem xmlns:ds="http://schemas.openxmlformats.org/officeDocument/2006/customXml" ds:itemID="{0D9355EB-CB5E-4E28-A16D-A687AA040B17}"/>
</file>

<file path=customXml/itemProps4.xml><?xml version="1.0" encoding="utf-8"?>
<ds:datastoreItem xmlns:ds="http://schemas.openxmlformats.org/officeDocument/2006/customXml" ds:itemID="{A87F43A4-6889-40E0-A64E-2A4E95AEB9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Rate Sheet</vt:lpstr>
      <vt:lpstr>Clark Co. Regulated - Price Out</vt:lpstr>
      <vt:lpstr>'Clark Co. Regulated - Price Out'!Print_Area</vt:lpstr>
      <vt:lpstr>'Rate Sheet'!Print_Area</vt:lpstr>
      <vt:lpstr>'Clark Co. Regulated - Price Out'!Print_Titles</vt:lpstr>
      <vt:lpstr>'Rate Sheet'!Print_Titles</vt:lpstr>
    </vt:vector>
  </TitlesOfParts>
  <Company>R360 Environmental Solutions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Lindsay Waldram</dc:creator>
  <cp:lastModifiedBy>Heather Garland</cp:lastModifiedBy>
  <cp:lastPrinted>2020-06-12T19:28:42Z</cp:lastPrinted>
  <dcterms:created xsi:type="dcterms:W3CDTF">2020-06-10T17:04:12Z</dcterms:created>
  <dcterms:modified xsi:type="dcterms:W3CDTF">2020-06-12T19:36:07Z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0x0101006E56B4D1795A2E4DB2F0B01679ED314A0064F9AD1BAB81534BBBF659B624C5CA1C</vt:lpwstr>
  </property>
  <property fmtid="{D5CDD505-2E9C-101B-9397-08002B2CF9AE}" pid="3" name="_docset_NoMedatataSyncRequired">
    <vt:lpwstr>False</vt:lpwstr>
  </property>
  <property fmtid="{D5CDD505-2E9C-101B-9397-08002B2CF9AE}" pid="4" name="IsEFSEC">
    <vt:bool>false</vt:bool>
  </property>
</Properties>
</file>