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120" windowWidth="28605" windowHeight="10155"/>
  </bookViews>
  <sheets>
    <sheet name="Pacific Comm Credit" sheetId="1" r:id="rId1"/>
  </sheets>
  <externalReferences>
    <externalReference r:id="rId2"/>
  </externalReferences>
  <definedNames>
    <definedName name="BREMAIR_COST_of_SERVICE_STUDY">#REF!</definedName>
    <definedName name="_xlnm.Print_Area" localSheetId="0">'Pacific Comm Credit'!$A$1:$I$84</definedName>
    <definedName name="_xlnm.Print_Titles" localSheetId="0">'Pacific Comm Credit'!$1:$4</definedName>
    <definedName name="Print1">#REF!</definedName>
    <definedName name="Print2">#REF!</definedName>
  </definedNames>
  <calcPr calcId="145621" concurrentManualCount="4"/>
</workbook>
</file>

<file path=xl/calcChain.xml><?xml version="1.0" encoding="utf-8"?>
<calcChain xmlns="http://schemas.openxmlformats.org/spreadsheetml/2006/main">
  <c r="H83" i="1" l="1"/>
  <c r="H44" i="1"/>
  <c r="H81" i="1" l="1"/>
  <c r="C72" i="1"/>
  <c r="D72" i="1"/>
  <c r="E72" i="1"/>
  <c r="F72" i="1"/>
  <c r="G72" i="1"/>
  <c r="B72" i="1"/>
  <c r="C66" i="1"/>
  <c r="D66" i="1"/>
  <c r="E66" i="1"/>
  <c r="F66" i="1"/>
  <c r="G66" i="1"/>
  <c r="C67" i="1"/>
  <c r="D67" i="1"/>
  <c r="E67" i="1"/>
  <c r="F67" i="1"/>
  <c r="G67" i="1"/>
  <c r="B67" i="1"/>
  <c r="B66" i="1"/>
  <c r="C50" i="1"/>
  <c r="D50" i="1"/>
  <c r="E50" i="1"/>
  <c r="F50" i="1"/>
  <c r="G50" i="1"/>
  <c r="C51" i="1"/>
  <c r="D51" i="1"/>
  <c r="E51" i="1"/>
  <c r="F51" i="1"/>
  <c r="G51" i="1"/>
  <c r="B51" i="1"/>
  <c r="B50" i="1"/>
  <c r="H42" i="1"/>
  <c r="C33" i="1"/>
  <c r="D33" i="1"/>
  <c r="E33" i="1"/>
  <c r="F33" i="1"/>
  <c r="G33" i="1"/>
  <c r="B33" i="1"/>
  <c r="C27" i="1"/>
  <c r="D27" i="1"/>
  <c r="E27" i="1"/>
  <c r="F27" i="1"/>
  <c r="G27" i="1"/>
  <c r="C28" i="1"/>
  <c r="D28" i="1"/>
  <c r="E28" i="1"/>
  <c r="F28" i="1"/>
  <c r="G28" i="1"/>
  <c r="B28" i="1"/>
  <c r="B27" i="1"/>
  <c r="C17" i="1"/>
  <c r="D17" i="1"/>
  <c r="E17" i="1"/>
  <c r="F17" i="1"/>
  <c r="G17" i="1"/>
  <c r="C18" i="1"/>
  <c r="D18" i="1"/>
  <c r="E18" i="1"/>
  <c r="F18" i="1"/>
  <c r="G18" i="1"/>
  <c r="B18" i="1"/>
  <c r="B17" i="1"/>
  <c r="C11" i="1"/>
  <c r="D11" i="1"/>
  <c r="E11" i="1"/>
  <c r="F11" i="1"/>
  <c r="G11" i="1"/>
  <c r="C12" i="1"/>
  <c r="D12" i="1"/>
  <c r="E12" i="1"/>
  <c r="F12" i="1"/>
  <c r="G12" i="1"/>
  <c r="B12" i="1"/>
  <c r="B11" i="1"/>
  <c r="H47" i="1"/>
  <c r="C48" i="1"/>
  <c r="D48" i="1"/>
  <c r="E48" i="1"/>
  <c r="F48" i="1"/>
  <c r="G48" i="1"/>
  <c r="B48" i="1"/>
  <c r="C56" i="1" l="1"/>
  <c r="D56" i="1"/>
  <c r="E56" i="1"/>
  <c r="F56" i="1"/>
  <c r="B57" i="1"/>
  <c r="C57" i="1"/>
  <c r="D57" i="1"/>
  <c r="E57" i="1"/>
  <c r="F57" i="1"/>
  <c r="G57" i="1"/>
  <c r="G56" i="1" l="1"/>
  <c r="B56" i="1"/>
  <c r="B21" i="1"/>
  <c r="G69" i="1" l="1"/>
  <c r="E69" i="1"/>
  <c r="D69" i="1"/>
  <c r="C69" i="1"/>
  <c r="B69" i="1"/>
  <c r="H27" i="1"/>
  <c r="G22" i="1"/>
  <c r="F22" i="1"/>
  <c r="D22" i="1"/>
  <c r="C22" i="1"/>
  <c r="B22" i="1"/>
  <c r="B24" i="1" s="1"/>
  <c r="G21" i="1"/>
  <c r="E21" i="1"/>
  <c r="D21" i="1"/>
  <c r="C21" i="1"/>
  <c r="G14" i="1"/>
  <c r="F14" i="1"/>
  <c r="E14" i="1"/>
  <c r="D14" i="1"/>
  <c r="C14" i="1"/>
  <c r="B14" i="1"/>
  <c r="H12" i="1"/>
  <c r="H11" i="1"/>
  <c r="H14" i="1" s="1"/>
  <c r="D24" i="1" l="1"/>
  <c r="G24" i="1"/>
  <c r="C24" i="1"/>
  <c r="B60" i="1"/>
  <c r="C60" i="1"/>
  <c r="D60" i="1"/>
  <c r="E60" i="1"/>
  <c r="F60" i="1"/>
  <c r="G60" i="1"/>
  <c r="B61" i="1"/>
  <c r="C61" i="1"/>
  <c r="D61" i="1"/>
  <c r="E61" i="1"/>
  <c r="F61" i="1"/>
  <c r="G61" i="1"/>
  <c r="F69" i="1" l="1"/>
  <c r="G30" i="1"/>
  <c r="C30" i="1"/>
  <c r="H28" i="1"/>
  <c r="F30" i="1"/>
  <c r="E30" i="1"/>
  <c r="D30" i="1"/>
  <c r="B30" i="1"/>
  <c r="F21" i="1"/>
  <c r="F24" i="1" l="1"/>
  <c r="H21" i="1"/>
  <c r="H66" i="1"/>
  <c r="H67" i="1"/>
  <c r="B53" i="1"/>
  <c r="E53" i="1"/>
  <c r="H60" i="1"/>
  <c r="H30" i="1"/>
  <c r="H50" i="1"/>
  <c r="H69" i="1" l="1"/>
  <c r="G53" i="1"/>
  <c r="G63" i="1"/>
  <c r="G71" i="1" s="1"/>
  <c r="G74" i="1" s="1"/>
  <c r="D63" i="1"/>
  <c r="D71" i="1" s="1"/>
  <c r="D74" i="1" s="1"/>
  <c r="B63" i="1"/>
  <c r="D32" i="1"/>
  <c r="D35" i="1" s="1"/>
  <c r="C53" i="1"/>
  <c r="C63" i="1"/>
  <c r="C71" i="1" s="1"/>
  <c r="C74" i="1" s="1"/>
  <c r="B32" i="1"/>
  <c r="B35" i="1" s="1"/>
  <c r="F53" i="1"/>
  <c r="F63" i="1"/>
  <c r="F71" i="1" s="1"/>
  <c r="F74" i="1" s="1"/>
  <c r="G32" i="1"/>
  <c r="G35" i="1" s="1"/>
  <c r="D53" i="1"/>
  <c r="E63" i="1"/>
  <c r="E71" i="1" s="1"/>
  <c r="E74" i="1" s="1"/>
  <c r="E22" i="1"/>
  <c r="F32" i="1"/>
  <c r="F35" i="1" s="1"/>
  <c r="B71" i="1" l="1"/>
  <c r="B74" i="1" s="1"/>
  <c r="H77" i="1"/>
  <c r="E24" i="1"/>
  <c r="H51" i="1"/>
  <c r="H53" i="1" s="1"/>
  <c r="C32" i="1"/>
  <c r="C35" i="1" s="1"/>
  <c r="E32" i="1" l="1"/>
  <c r="E35" i="1" s="1"/>
  <c r="H35" i="1" s="1"/>
  <c r="H37" i="1" s="1"/>
  <c r="H38" i="1"/>
  <c r="H61" i="1"/>
  <c r="H63" i="1" s="1"/>
  <c r="H74" i="1"/>
  <c r="H76" i="1" s="1"/>
  <c r="H22" i="1"/>
  <c r="H24" i="1" s="1"/>
  <c r="H40" i="1" l="1"/>
  <c r="H43" i="1" s="1"/>
  <c r="H79" i="1"/>
  <c r="H82" i="1" s="1"/>
  <c r="I82" i="1" s="1"/>
  <c r="I43" i="1" l="1"/>
</calcChain>
</file>

<file path=xl/sharedStrings.xml><?xml version="1.0" encoding="utf-8"?>
<sst xmlns="http://schemas.openxmlformats.org/spreadsheetml/2006/main" count="55" uniqueCount="27">
  <si>
    <t>Pacific Disposal/Butler Cove Refuse</t>
  </si>
  <si>
    <t>Commodity Credit Accrual Calculation</t>
  </si>
  <si>
    <t>Total</t>
  </si>
  <si>
    <t>Single Family</t>
  </si>
  <si>
    <t>Tonnages</t>
  </si>
  <si>
    <t>Co-Mingled</t>
  </si>
  <si>
    <t>Glass</t>
  </si>
  <si>
    <t>Total Tons</t>
  </si>
  <si>
    <t>Revenue</t>
  </si>
  <si>
    <t>Total Revenue</t>
  </si>
  <si>
    <t>Pacific Customers</t>
  </si>
  <si>
    <t>Butlers Cove Cust</t>
  </si>
  <si>
    <t>Total Customer</t>
  </si>
  <si>
    <t>Actual Earned</t>
  </si>
  <si>
    <t>Projected Earnings</t>
  </si>
  <si>
    <t>Change:</t>
  </si>
  <si>
    <t>Multi-Family</t>
  </si>
  <si>
    <t>(Under)/Over Earned</t>
  </si>
  <si>
    <t>Over/(Under) Earned:</t>
  </si>
  <si>
    <t>Harold LeMay Enterprises, Inc. G-98</t>
  </si>
  <si>
    <t>Price per Ton</t>
  </si>
  <si>
    <t>6 Month Average:</t>
  </si>
  <si>
    <t>Effective January 1, 2019</t>
  </si>
  <si>
    <t>6-Month</t>
  </si>
  <si>
    <t>Revenue Impact:</t>
  </si>
  <si>
    <t>New Commodity (Debit)/Credit:</t>
  </si>
  <si>
    <t>Old (Debit)/Credit: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</si>
</sst>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4"/>
      <name val="Helv"/>
    </font>
    <font>
      <sz val="18"/>
      <color indexed="13"/>
      <name val="Helv"/>
    </font>
    <font>
      <sz val="12"/>
      <color indexed="13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  <font>
      <b/>
      <u/>
      <sz val="9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539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0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1" fillId="11" borderId="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5" fillId="0" borderId="0"/>
    <xf numFmtId="0" fontId="12" fillId="0" borderId="0"/>
    <xf numFmtId="0" fontId="12" fillId="0" borderId="0"/>
    <xf numFmtId="0" fontId="13" fillId="12" borderId="1" applyAlignment="0">
      <alignment horizontal="right"/>
      <protection locked="0"/>
    </xf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13" borderId="0">
      <alignment horizontal="right"/>
      <protection locked="0"/>
    </xf>
    <xf numFmtId="2" fontId="14" fillId="13" borderId="0">
      <alignment horizontal="right"/>
      <protection locked="0"/>
    </xf>
    <xf numFmtId="0" fontId="15" fillId="1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" fontId="4" fillId="15" borderId="0">
      <protection locked="0"/>
    </xf>
    <xf numFmtId="4" fontId="4" fillId="15" borderId="0">
      <protection locked="0"/>
    </xf>
    <xf numFmtId="0" fontId="21" fillId="0" borderId="7" applyNumberFormat="0" applyFill="0" applyAlignment="0" applyProtection="0"/>
    <xf numFmtId="0" fontId="22" fillId="4" borderId="0" applyNumberFormat="0" applyBorder="0" applyAlignment="0" applyProtection="0"/>
    <xf numFmtId="43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16" borderId="8" applyNumberFormat="0" applyFont="0" applyAlignment="0" applyProtection="0"/>
    <xf numFmtId="168" fontId="24" fillId="0" borderId="0" applyNumberFormat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 applyNumberFormat="0" applyFont="0" applyFill="0" applyBorder="0" applyAlignment="0" applyProtection="0">
      <alignment horizontal="left"/>
    </xf>
    <xf numFmtId="0" fontId="26" fillId="0" borderId="9">
      <alignment horizont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Border="0" applyAlignment="0"/>
    <xf numFmtId="0" fontId="27" fillId="0" borderId="10" applyNumberFormat="0" applyFill="0" applyAlignment="0" applyProtection="0"/>
    <xf numFmtId="0" fontId="5" fillId="0" borderId="0">
      <alignment vertical="top"/>
    </xf>
    <xf numFmtId="0" fontId="28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29" fillId="0" borderId="0"/>
    <xf numFmtId="0" fontId="5" fillId="0" borderId="0">
      <alignment vertical="top"/>
    </xf>
    <xf numFmtId="0" fontId="5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8" fillId="0" borderId="0" applyNumberFormat="0" applyBorder="0" applyAlignment="0"/>
    <xf numFmtId="0" fontId="5" fillId="0" borderId="0" applyNumberFormat="0" applyBorder="0" applyAlignment="0"/>
    <xf numFmtId="0" fontId="1" fillId="0" borderId="0"/>
    <xf numFmtId="43" fontId="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18" borderId="0" applyNumberFormat="0" applyBorder="0" applyAlignment="0" applyProtection="0"/>
    <xf numFmtId="0" fontId="39" fillId="19" borderId="0" applyNumberFormat="0" applyBorder="0" applyAlignment="0" applyProtection="0"/>
    <xf numFmtId="0" fontId="40" fillId="20" borderId="14" applyNumberFormat="0" applyAlignment="0" applyProtection="0"/>
    <xf numFmtId="0" fontId="41" fillId="21" borderId="15" applyNumberFormat="0" applyAlignment="0" applyProtection="0"/>
    <xf numFmtId="0" fontId="42" fillId="21" borderId="14" applyNumberFormat="0" applyAlignment="0" applyProtection="0"/>
    <xf numFmtId="0" fontId="43" fillId="0" borderId="16" applyNumberFormat="0" applyFill="0" applyAlignment="0" applyProtection="0"/>
    <xf numFmtId="0" fontId="44" fillId="22" borderId="1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4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48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52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2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7" borderId="0" applyNumberFormat="0" applyBorder="0" applyAlignment="0" applyProtection="0"/>
    <xf numFmtId="0" fontId="9" fillId="55" borderId="0" applyNumberFormat="0" applyBorder="0" applyAlignment="0" applyProtection="0"/>
    <xf numFmtId="0" fontId="9" fillId="5" borderId="0" applyNumberFormat="0" applyBorder="0" applyAlignment="0" applyProtection="0"/>
    <xf numFmtId="0" fontId="11" fillId="2" borderId="3" applyNumberFormat="0" applyAlignment="0" applyProtection="0"/>
    <xf numFmtId="0" fontId="50" fillId="58" borderId="20" applyNumberFormat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wrapText="1"/>
    </xf>
    <xf numFmtId="43" fontId="2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>
      <alignment wrapText="1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>
      <alignment wrapText="1"/>
    </xf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21"/>
    <xf numFmtId="0" fontId="51" fillId="0" borderId="0" applyNumberFormat="0" applyFill="0" applyBorder="0" applyAlignment="0" applyProtection="0"/>
    <xf numFmtId="0" fontId="2" fillId="0" borderId="0"/>
    <xf numFmtId="0" fontId="58" fillId="0" borderId="22" applyNumberFormat="0" applyFill="0" applyAlignment="0" applyProtection="0"/>
    <xf numFmtId="0" fontId="59" fillId="0" borderId="5" applyNumberFormat="0" applyFill="0" applyAlignment="0" applyProtection="0"/>
    <xf numFmtId="0" fontId="60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1" fillId="48" borderId="3" applyNumberFormat="0" applyAlignment="0" applyProtection="0"/>
    <xf numFmtId="0" fontId="1" fillId="25" borderId="14" applyNumberFormat="0" applyProtection="0">
      <alignment horizontal="centerContinuous" vertical="center"/>
      <protection locked="0"/>
    </xf>
    <xf numFmtId="0" fontId="1" fillId="25" borderId="14" applyNumberFormat="0" applyProtection="0">
      <alignment horizontal="centerContinuous" vertical="center"/>
      <protection locked="0"/>
    </xf>
    <xf numFmtId="0" fontId="1" fillId="25" borderId="14" applyNumberFormat="0" applyProtection="0">
      <alignment horizontal="centerContinuous" vertical="center"/>
      <protection locked="0"/>
    </xf>
    <xf numFmtId="0" fontId="1" fillId="25" borderId="14" applyNumberFormat="0" applyProtection="0">
      <alignment horizontal="centerContinuous" vertical="center"/>
      <protection locked="0"/>
    </xf>
    <xf numFmtId="0" fontId="53" fillId="59" borderId="21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63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6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1" fillId="0" borderId="0"/>
    <xf numFmtId="0" fontId="2" fillId="0" borderId="0">
      <alignment wrapText="1"/>
    </xf>
    <xf numFmtId="0" fontId="5" fillId="0" borderId="0"/>
    <xf numFmtId="0" fontId="2" fillId="0" borderId="0">
      <alignment wrapText="1"/>
    </xf>
    <xf numFmtId="0" fontId="5" fillId="0" borderId="0"/>
    <xf numFmtId="0" fontId="2" fillId="0" borderId="0">
      <alignment wrapText="1"/>
    </xf>
    <xf numFmtId="0" fontId="49" fillId="0" borderId="0"/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5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16" borderId="8" applyNumberFormat="0" applyFont="0" applyAlignment="0" applyProtection="0"/>
    <xf numFmtId="0" fontId="1" fillId="23" borderId="18" applyNumberFormat="0" applyFont="0" applyAlignment="0" applyProtection="0"/>
    <xf numFmtId="0" fontId="5" fillId="16" borderId="8" applyNumberFormat="0" applyFont="0" applyAlignment="0" applyProtection="0"/>
    <xf numFmtId="0" fontId="65" fillId="61" borderId="2" applyBorder="0">
      <alignment horizontal="centerContinuous"/>
    </xf>
    <xf numFmtId="0" fontId="56" fillId="62" borderId="24" applyBorder="0">
      <alignment horizontal="centerContinuous"/>
    </xf>
    <xf numFmtId="0" fontId="57" fillId="2" borderId="25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5" fillId="0" borderId="0">
      <alignment vertical="top"/>
    </xf>
    <xf numFmtId="0" fontId="5" fillId="0" borderId="0">
      <alignment vertical="top"/>
    </xf>
    <xf numFmtId="0" fontId="23" fillId="0" borderId="21"/>
    <xf numFmtId="0" fontId="23" fillId="0" borderId="21"/>
    <xf numFmtId="0" fontId="54" fillId="60" borderId="0"/>
    <xf numFmtId="0" fontId="55" fillId="60" borderId="0"/>
    <xf numFmtId="0" fontId="62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53" fillId="0" borderId="27"/>
    <xf numFmtId="0" fontId="53" fillId="0" borderId="27"/>
    <xf numFmtId="0" fontId="53" fillId="0" borderId="21"/>
    <xf numFmtId="0" fontId="53" fillId="0" borderId="21"/>
    <xf numFmtId="0" fontId="52" fillId="0" borderId="0" applyNumberFormat="0" applyFill="0" applyBorder="0" applyAlignment="0" applyProtection="0"/>
    <xf numFmtId="0" fontId="2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3" fillId="0" borderId="0"/>
    <xf numFmtId="0" fontId="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9" fontId="5" fillId="0" borderId="0" applyFont="0" applyFill="0" applyBorder="0" applyAlignment="0" applyProtection="0">
      <alignment vertical="top"/>
    </xf>
    <xf numFmtId="0" fontId="5" fillId="0" borderId="0"/>
    <xf numFmtId="0" fontId="1" fillId="0" borderId="0"/>
  </cellStyleXfs>
  <cellXfs count="83">
    <xf numFmtId="0" fontId="0" fillId="0" borderId="0" xfId="0"/>
    <xf numFmtId="0" fontId="3" fillId="0" borderId="0" xfId="4" applyFont="1" applyFill="1" applyAlignment="1">
      <alignment horizontal="center"/>
    </xf>
    <xf numFmtId="17" fontId="3" fillId="0" borderId="1" xfId="4" applyNumberFormat="1" applyFont="1" applyFill="1" applyBorder="1" applyAlignment="1">
      <alignment horizontal="center"/>
    </xf>
    <xf numFmtId="17" fontId="3" fillId="0" borderId="0" xfId="4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0" xfId="1" applyFont="1" applyFill="1" applyBorder="1"/>
    <xf numFmtId="0" fontId="3" fillId="0" borderId="0" xfId="4" applyFont="1" applyFill="1"/>
    <xf numFmtId="165" fontId="3" fillId="0" borderId="0" xfId="1" applyNumberFormat="1" applyFont="1" applyFill="1" applyBorder="1"/>
    <xf numFmtId="165" fontId="2" fillId="0" borderId="0" xfId="1" applyNumberFormat="1" applyFont="1" applyFill="1" applyBorder="1"/>
    <xf numFmtId="166" fontId="2" fillId="0" borderId="0" xfId="2" applyNumberFormat="1" applyFont="1" applyFill="1" applyBorder="1"/>
    <xf numFmtId="0" fontId="2" fillId="0" borderId="0" xfId="1" applyNumberFormat="1" applyFont="1" applyFill="1"/>
    <xf numFmtId="43" fontId="2" fillId="0" borderId="0" xfId="1" applyFont="1" applyFill="1"/>
    <xf numFmtId="3" fontId="2" fillId="0" borderId="0" xfId="1" applyNumberFormat="1" applyFont="1" applyFill="1"/>
    <xf numFmtId="0" fontId="3" fillId="0" borderId="0" xfId="1" applyNumberFormat="1" applyFont="1" applyFill="1"/>
    <xf numFmtId="43" fontId="3" fillId="0" borderId="0" xfId="1" applyFont="1" applyFill="1"/>
    <xf numFmtId="167" fontId="2" fillId="0" borderId="0" xfId="1" applyNumberFormat="1" applyFont="1" applyFill="1" applyBorder="1"/>
    <xf numFmtId="165" fontId="2" fillId="0" borderId="0" xfId="1" applyNumberFormat="1" applyFont="1" applyFill="1"/>
    <xf numFmtId="44" fontId="2" fillId="0" borderId="0" xfId="2" applyFont="1" applyFill="1" applyBorder="1"/>
    <xf numFmtId="44" fontId="3" fillId="0" borderId="0" xfId="2" applyFont="1" applyFill="1" applyBorder="1"/>
    <xf numFmtId="165" fontId="3" fillId="0" borderId="0" xfId="1" applyNumberFormat="1" applyFont="1" applyFill="1"/>
    <xf numFmtId="4" fontId="3" fillId="0" borderId="0" xfId="1" applyNumberFormat="1" applyFont="1" applyFill="1" applyBorder="1"/>
    <xf numFmtId="165" fontId="2" fillId="0" borderId="0" xfId="1" applyNumberFormat="1" applyFont="1" applyFill="1" applyAlignment="1">
      <alignment horizontal="right"/>
    </xf>
    <xf numFmtId="0" fontId="2" fillId="0" borderId="0" xfId="4" applyFont="1" applyFill="1"/>
    <xf numFmtId="0" fontId="3" fillId="0" borderId="0" xfId="4" applyNumberFormat="1" applyFont="1" applyFill="1"/>
    <xf numFmtId="17" fontId="3" fillId="0" borderId="0" xfId="4" quotePrefix="1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0" fontId="2" fillId="0" borderId="0" xfId="4" applyNumberFormat="1" applyFont="1" applyFill="1"/>
    <xf numFmtId="0" fontId="7" fillId="0" borderId="0" xfId="4" applyNumberFormat="1" applyFont="1" applyFill="1"/>
    <xf numFmtId="44" fontId="2" fillId="0" borderId="0" xfId="2" applyFont="1" applyFill="1"/>
    <xf numFmtId="10" fontId="2" fillId="0" borderId="0" xfId="3" applyNumberFormat="1" applyFont="1" applyFill="1" applyAlignment="1">
      <alignment horizontal="right"/>
    </xf>
    <xf numFmtId="43" fontId="2" fillId="0" borderId="0" xfId="1" applyNumberFormat="1" applyFont="1" applyFill="1"/>
    <xf numFmtId="0" fontId="6" fillId="0" borderId="0" xfId="4" applyNumberFormat="1" applyFont="1" applyFill="1" applyBorder="1" applyAlignment="1">
      <alignment horizontal="left"/>
    </xf>
    <xf numFmtId="3" fontId="2" fillId="0" borderId="0" xfId="4" applyNumberFormat="1" applyFont="1" applyFill="1"/>
    <xf numFmtId="0" fontId="2" fillId="0" borderId="0" xfId="4" applyNumberFormat="1" applyFont="1" applyFill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1" xfId="4" applyNumberFormat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164" fontId="2" fillId="0" borderId="0" xfId="4" applyNumberFormat="1" applyFont="1" applyFill="1" applyBorder="1" applyAlignment="1">
      <alignment horizontal="center"/>
    </xf>
    <xf numFmtId="17" fontId="2" fillId="0" borderId="0" xfId="4" applyNumberFormat="1" applyFont="1" applyFill="1" applyBorder="1" applyAlignment="1">
      <alignment horizontal="center"/>
    </xf>
    <xf numFmtId="43" fontId="3" fillId="0" borderId="2" xfId="1" applyFont="1" applyFill="1" applyBorder="1"/>
    <xf numFmtId="0" fontId="2" fillId="0" borderId="0" xfId="4" applyFont="1" applyFill="1" applyBorder="1"/>
    <xf numFmtId="166" fontId="2" fillId="0" borderId="0" xfId="2" applyNumberFormat="1" applyFont="1" applyFill="1"/>
    <xf numFmtId="166" fontId="2" fillId="0" borderId="2" xfId="2" applyNumberFormat="1" applyFont="1" applyFill="1" applyBorder="1"/>
    <xf numFmtId="165" fontId="2" fillId="0" borderId="2" xfId="1" applyNumberFormat="1" applyFont="1" applyFill="1" applyBorder="1"/>
    <xf numFmtId="2" fontId="2" fillId="0" borderId="0" xfId="4" applyNumberFormat="1" applyFont="1" applyFill="1"/>
    <xf numFmtId="166" fontId="3" fillId="0" borderId="2" xfId="2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center"/>
    </xf>
    <xf numFmtId="43" fontId="2" fillId="0" borderId="0" xfId="4" applyNumberFormat="1" applyFont="1" applyFill="1" applyBorder="1"/>
    <xf numFmtId="0" fontId="3" fillId="0" borderId="0" xfId="4" applyFont="1" applyFill="1" applyBorder="1"/>
    <xf numFmtId="43" fontId="3" fillId="0" borderId="0" xfId="1" applyFont="1" applyFill="1" applyBorder="1"/>
    <xf numFmtId="44" fontId="2" fillId="0" borderId="0" xfId="4" applyNumberFormat="1" applyFont="1" applyFill="1" applyBorder="1"/>
    <xf numFmtId="4" fontId="3" fillId="0" borderId="0" xfId="4" applyNumberFormat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4" fontId="2" fillId="0" borderId="0" xfId="1" applyNumberFormat="1" applyFont="1" applyFill="1" applyBorder="1"/>
    <xf numFmtId="165" fontId="2" fillId="0" borderId="0" xfId="1" applyNumberFormat="1" applyFont="1" applyFill="1" applyBorder="1" applyAlignment="1">
      <alignment horizontal="right"/>
    </xf>
    <xf numFmtId="39" fontId="2" fillId="0" borderId="0" xfId="1" applyNumberFormat="1" applyFont="1" applyFill="1" applyBorder="1"/>
    <xf numFmtId="39" fontId="2" fillId="0" borderId="0" xfId="4" applyNumberFormat="1" applyFont="1" applyFill="1" applyBorder="1"/>
    <xf numFmtId="165" fontId="3" fillId="0" borderId="0" xfId="4" applyNumberFormat="1" applyFont="1" applyFill="1" applyBorder="1"/>
    <xf numFmtId="165" fontId="2" fillId="0" borderId="0" xfId="4" applyNumberFormat="1" applyFont="1" applyFill="1" applyBorder="1"/>
    <xf numFmtId="10" fontId="2" fillId="0" borderId="0" xfId="3" applyNumberFormat="1" applyFont="1" applyFill="1" applyBorder="1"/>
    <xf numFmtId="44" fontId="2" fillId="0" borderId="0" xfId="2" applyFont="1" applyFill="1"/>
    <xf numFmtId="43" fontId="3" fillId="0" borderId="0" xfId="1" applyNumberFormat="1" applyFont="1" applyFill="1" applyBorder="1"/>
    <xf numFmtId="43" fontId="3" fillId="0" borderId="0" xfId="4" applyNumberFormat="1" applyFont="1" applyFill="1" applyBorder="1"/>
    <xf numFmtId="165" fontId="2" fillId="0" borderId="0" xfId="2" applyNumberFormat="1" applyFont="1" applyFill="1"/>
    <xf numFmtId="166" fontId="3" fillId="0" borderId="0" xfId="2" applyNumberFormat="1" applyFont="1" applyFill="1"/>
    <xf numFmtId="166" fontId="3" fillId="0" borderId="0" xfId="2" applyNumberFormat="1" applyFont="1" applyFill="1" applyBorder="1"/>
    <xf numFmtId="44" fontId="2" fillId="0" borderId="0" xfId="2" applyNumberFormat="1" applyFont="1" applyFill="1"/>
    <xf numFmtId="0" fontId="67" fillId="0" borderId="0" xfId="30" applyNumberFormat="1" applyFont="1" applyBorder="1"/>
    <xf numFmtId="0" fontId="2" fillId="0" borderId="0" xfId="4" applyNumberFormat="1" applyFont="1" applyFill="1" applyBorder="1" applyAlignment="1">
      <alignment horizontal="right" wrapText="1"/>
    </xf>
    <xf numFmtId="0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Border="1"/>
    <xf numFmtId="43" fontId="2" fillId="63" borderId="0" xfId="1" applyFont="1" applyFill="1"/>
    <xf numFmtId="8" fontId="2" fillId="63" borderId="0" xfId="2" applyNumberFormat="1" applyFont="1" applyFill="1"/>
    <xf numFmtId="165" fontId="2" fillId="63" borderId="0" xfId="1" applyNumberFormat="1" applyFont="1" applyFill="1"/>
    <xf numFmtId="7" fontId="2" fillId="63" borderId="0" xfId="2" applyNumberFormat="1" applyFont="1" applyFill="1"/>
    <xf numFmtId="43" fontId="2" fillId="63" borderId="0" xfId="1" applyFont="1" applyFill="1" applyBorder="1"/>
    <xf numFmtId="43" fontId="2" fillId="0" borderId="0" xfId="1" applyNumberFormat="1" applyFont="1" applyFill="1" applyBorder="1"/>
  </cellXfs>
  <cellStyles count="1539">
    <cellStyle name="20% - Accent1" xfId="185" builtinId="30" customBuiltin="1"/>
    <cellStyle name="20% - Accent1 2" xfId="5"/>
    <cellStyle name="20% - Accent1 3" xfId="208"/>
    <cellStyle name="20% - Accent2" xfId="189" builtinId="34" customBuiltin="1"/>
    <cellStyle name="20% - Accent2 2" xfId="209"/>
    <cellStyle name="20% - Accent3" xfId="193" builtinId="38" customBuiltin="1"/>
    <cellStyle name="20% - Accent3 2" xfId="210"/>
    <cellStyle name="20% - Accent4" xfId="197" builtinId="42" customBuiltin="1"/>
    <cellStyle name="20% - Accent4 2" xfId="6"/>
    <cellStyle name="20% - Accent4 3" xfId="211"/>
    <cellStyle name="20% - Accent5" xfId="201" builtinId="46" customBuiltin="1"/>
    <cellStyle name="20% - Accent5 2" xfId="212"/>
    <cellStyle name="20% - Accent6" xfId="205" builtinId="50" customBuiltin="1"/>
    <cellStyle name="20% - Accent6 2" xfId="213"/>
    <cellStyle name="40% - Accent1" xfId="186" builtinId="31" customBuiltin="1"/>
    <cellStyle name="40% - Accent1 2" xfId="7"/>
    <cellStyle name="40% - Accent1 3" xfId="214"/>
    <cellStyle name="40% - Accent2" xfId="190" builtinId="35" customBuiltin="1"/>
    <cellStyle name="40% - Accent2 2" xfId="215"/>
    <cellStyle name="40% - Accent3" xfId="194" builtinId="39" customBuiltin="1"/>
    <cellStyle name="40% - Accent3 2" xfId="216"/>
    <cellStyle name="40% - Accent4" xfId="198" builtinId="43" customBuiltin="1"/>
    <cellStyle name="40% - Accent4 2" xfId="8"/>
    <cellStyle name="40% - Accent4 3" xfId="217"/>
    <cellStyle name="40% - Accent5" xfId="202" builtinId="47" customBuiltin="1"/>
    <cellStyle name="40% - Accent5 2" xfId="9"/>
    <cellStyle name="40% - Accent6" xfId="206" builtinId="51" customBuiltin="1"/>
    <cellStyle name="40% - Accent6 2" xfId="10"/>
    <cellStyle name="40% - Accent6 3" xfId="218"/>
    <cellStyle name="60% - Accent1" xfId="187" builtinId="32" customBuiltin="1"/>
    <cellStyle name="60% - Accent1 2" xfId="11"/>
    <cellStyle name="60% - Accent1 3" xfId="219"/>
    <cellStyle name="60% - Accent2" xfId="191" builtinId="36" customBuiltin="1"/>
    <cellStyle name="60% - Accent2 2" xfId="12"/>
    <cellStyle name="60% - Accent3" xfId="195" builtinId="40" customBuiltin="1"/>
    <cellStyle name="60% - Accent3 2" xfId="13"/>
    <cellStyle name="60% - Accent3 3" xfId="220"/>
    <cellStyle name="60% - Accent4" xfId="199" builtinId="44" customBuiltin="1"/>
    <cellStyle name="60% - Accent4 2" xfId="14"/>
    <cellStyle name="60% - Accent4 3" xfId="221"/>
    <cellStyle name="60% - Accent5" xfId="203" builtinId="48" customBuiltin="1"/>
    <cellStyle name="60% - Accent5 2" xfId="15"/>
    <cellStyle name="60% - Accent6" xfId="207" builtinId="52" customBuiltin="1"/>
    <cellStyle name="60% - Accent6 2" xfId="222"/>
    <cellStyle name="Accent1" xfId="184" builtinId="29" customBuiltin="1"/>
    <cellStyle name="Accent1 2" xfId="16"/>
    <cellStyle name="Accent1 3" xfId="223"/>
    <cellStyle name="Accent2" xfId="188" builtinId="33" customBuiltin="1"/>
    <cellStyle name="Accent2 2" xfId="17"/>
    <cellStyle name="Accent3" xfId="192" builtinId="37" customBuiltin="1"/>
    <cellStyle name="Accent3 2" xfId="18"/>
    <cellStyle name="Accent4" xfId="196" builtinId="41" customBuiltin="1"/>
    <cellStyle name="Accent4 2" xfId="224"/>
    <cellStyle name="Accent5" xfId="200" builtinId="45" customBuiltin="1"/>
    <cellStyle name="Accent5 2" xfId="225"/>
    <cellStyle name="Accent6" xfId="204" builtinId="49" customBuiltin="1"/>
    <cellStyle name="Accent6 2" xfId="19"/>
    <cellStyle name="Accounting" xfId="20"/>
    <cellStyle name="Accounting 2" xfId="21"/>
    <cellStyle name="Accounting 3" xfId="22"/>
    <cellStyle name="Accounting_Thurston" xfId="23"/>
    <cellStyle name="Bad" xfId="174" builtinId="27" customBuiltin="1"/>
    <cellStyle name="Bad 2" xfId="24"/>
    <cellStyle name="Budget" xfId="25"/>
    <cellStyle name="Budget 2" xfId="26"/>
    <cellStyle name="Budget 3" xfId="27"/>
    <cellStyle name="Budget_Thurston" xfId="28"/>
    <cellStyle name="Calculation" xfId="178" builtinId="22" customBuiltin="1"/>
    <cellStyle name="Calculation 2" xfId="29"/>
    <cellStyle name="Calculation 3" xfId="226"/>
    <cellStyle name="Check Cell" xfId="180" builtinId="23" customBuiltin="1"/>
    <cellStyle name="Check Cell 2" xfId="227"/>
    <cellStyle name="Comma" xfId="1" builtinId="3"/>
    <cellStyle name="Comma 10" xfId="30"/>
    <cellStyle name="Comma 11" xfId="31"/>
    <cellStyle name="Comma 12" xfId="32"/>
    <cellStyle name="Comma 13" xfId="33"/>
    <cellStyle name="Comma 14" xfId="34"/>
    <cellStyle name="Comma 15" xfId="35"/>
    <cellStyle name="Comma 16" xfId="36"/>
    <cellStyle name="Comma 17" xfId="131"/>
    <cellStyle name="Comma 17 2" xfId="228"/>
    <cellStyle name="Comma 17 3" xfId="229"/>
    <cellStyle name="Comma 17 4" xfId="230"/>
    <cellStyle name="Comma 18" xfId="231"/>
    <cellStyle name="Comma 18 2" xfId="232"/>
    <cellStyle name="Comma 18 3" xfId="233"/>
    <cellStyle name="Comma 19" xfId="234"/>
    <cellStyle name="Comma 19 2" xfId="235"/>
    <cellStyle name="Comma 2" xfId="37"/>
    <cellStyle name="Comma 2 2" xfId="38"/>
    <cellStyle name="Comma 2 2 2" xfId="236"/>
    <cellStyle name="Comma 2 2 3" xfId="237"/>
    <cellStyle name="Comma 2 3" xfId="39"/>
    <cellStyle name="Comma 2 3 2" xfId="238"/>
    <cellStyle name="Comma 2 4" xfId="159"/>
    <cellStyle name="Comma 3" xfId="40"/>
    <cellStyle name="Comma 3 2" xfId="41"/>
    <cellStyle name="Comma 3 2 2" xfId="42"/>
    <cellStyle name="Comma 3 3" xfId="43"/>
    <cellStyle name="Comma 3 3 2" xfId="239"/>
    <cellStyle name="Comma 4" xfId="44"/>
    <cellStyle name="Comma 4 2" xfId="45"/>
    <cellStyle name="Comma 4 2 2" xfId="132"/>
    <cellStyle name="Comma 4 2 2 2" xfId="240"/>
    <cellStyle name="Comma 4 2 3" xfId="241"/>
    <cellStyle name="Comma 4 2 3 2" xfId="242"/>
    <cellStyle name="Comma 4 2 3 3" xfId="243"/>
    <cellStyle name="Comma 4 2 4" xfId="244"/>
    <cellStyle name="Comma 4 2 4 2" xfId="245"/>
    <cellStyle name="Comma 4 2 4 3" xfId="246"/>
    <cellStyle name="Comma 4 2 5" xfId="247"/>
    <cellStyle name="Comma 4 2 5 2" xfId="248"/>
    <cellStyle name="Comma 4 2 5 3" xfId="249"/>
    <cellStyle name="Comma 4 2 6" xfId="250"/>
    <cellStyle name="Comma 4 2 6 2" xfId="251"/>
    <cellStyle name="Comma 4 2 6 3" xfId="252"/>
    <cellStyle name="Comma 4 2 7" xfId="253"/>
    <cellStyle name="Comma 4 2 7 2" xfId="254"/>
    <cellStyle name="Comma 4 2 7 3" xfId="255"/>
    <cellStyle name="Comma 4 2 8" xfId="256"/>
    <cellStyle name="Comma 4 3" xfId="46"/>
    <cellStyle name="Comma 4 3 2" xfId="257"/>
    <cellStyle name="Comma 4 3 2 2" xfId="258"/>
    <cellStyle name="Comma 4 3 3" xfId="259"/>
    <cellStyle name="Comma 4 3 3 2" xfId="260"/>
    <cellStyle name="Comma 4 3 3 3" xfId="261"/>
    <cellStyle name="Comma 4 3 4" xfId="262"/>
    <cellStyle name="Comma 4 3 4 2" xfId="263"/>
    <cellStyle name="Comma 4 3 4 3" xfId="264"/>
    <cellStyle name="Comma 4 3 5" xfId="265"/>
    <cellStyle name="Comma 4 4" xfId="47"/>
    <cellStyle name="Comma 4 4 2" xfId="266"/>
    <cellStyle name="Comma 4 4 2 2" xfId="267"/>
    <cellStyle name="Comma 4 4 3" xfId="268"/>
    <cellStyle name="Comma 4 4 3 2" xfId="269"/>
    <cellStyle name="Comma 4 4 3 3" xfId="270"/>
    <cellStyle name="Comma 4 4 4" xfId="271"/>
    <cellStyle name="Comma 4 4 4 2" xfId="272"/>
    <cellStyle name="Comma 4 4 4 3" xfId="273"/>
    <cellStyle name="Comma 4 4 5" xfId="274"/>
    <cellStyle name="Comma 4 5" xfId="48"/>
    <cellStyle name="Comma 4 5 2" xfId="275"/>
    <cellStyle name="Comma 4 6" xfId="276"/>
    <cellStyle name="Comma 4 6 2" xfId="277"/>
    <cellStyle name="Comma 4 6 3" xfId="278"/>
    <cellStyle name="Comma 4 7" xfId="279"/>
    <cellStyle name="Comma 4 8" xfId="280"/>
    <cellStyle name="Comma 5" xfId="49"/>
    <cellStyle name="Comma 5 2" xfId="133"/>
    <cellStyle name="Comma 5 2 2" xfId="281"/>
    <cellStyle name="Comma 5 3" xfId="282"/>
    <cellStyle name="Comma 5 3 2" xfId="283"/>
    <cellStyle name="Comma 5 3 3" xfId="284"/>
    <cellStyle name="Comma 5 4" xfId="285"/>
    <cellStyle name="Comma 5 4 2" xfId="286"/>
    <cellStyle name="Comma 5 4 3" xfId="287"/>
    <cellStyle name="Comma 5 5" xfId="288"/>
    <cellStyle name="Comma 6" xfId="50"/>
    <cellStyle name="Comma 6 2" xfId="289"/>
    <cellStyle name="Comma 6 3" xfId="290"/>
    <cellStyle name="Comma 6 3 2" xfId="291"/>
    <cellStyle name="Comma 6 3 3" xfId="292"/>
    <cellStyle name="Comma 6 4" xfId="293"/>
    <cellStyle name="Comma 6 4 2" xfId="294"/>
    <cellStyle name="Comma 6 4 3" xfId="295"/>
    <cellStyle name="Comma 6 5" xfId="296"/>
    <cellStyle name="Comma 6 5 2" xfId="297"/>
    <cellStyle name="Comma 6 5 3" xfId="298"/>
    <cellStyle name="Comma 6 6" xfId="299"/>
    <cellStyle name="Comma 7" xfId="51"/>
    <cellStyle name="Comma 7 2" xfId="300"/>
    <cellStyle name="Comma 8" xfId="52"/>
    <cellStyle name="Comma 9" xfId="53"/>
    <cellStyle name="Comma(2)" xfId="54"/>
    <cellStyle name="Comma(2) 2" xfId="301"/>
    <cellStyle name="Comma0 - Style2" xfId="55"/>
    <cellStyle name="Comma1 - Style1" xfId="56"/>
    <cellStyle name="Comments" xfId="57"/>
    <cellStyle name="Currency" xfId="2" builtinId="4"/>
    <cellStyle name="Currency 10" xfId="302"/>
    <cellStyle name="Currency 10 2" xfId="303"/>
    <cellStyle name="Currency 2" xfId="58"/>
    <cellStyle name="Currency 2 2" xfId="59"/>
    <cellStyle name="Currency 2 2 2" xfId="304"/>
    <cellStyle name="Currency 2 3" xfId="160"/>
    <cellStyle name="Currency 2 3 2" xfId="305"/>
    <cellStyle name="Currency 2 4" xfId="306"/>
    <cellStyle name="Currency 2 4 2" xfId="307"/>
    <cellStyle name="Currency 2 5" xfId="308"/>
    <cellStyle name="Currency 3" xfId="60"/>
    <cellStyle name="Currency 3 2" xfId="134"/>
    <cellStyle name="Currency 3 2 2" xfId="309"/>
    <cellStyle name="Currency 3 2 2 2" xfId="310"/>
    <cellStyle name="Currency 3 2 2 2 2" xfId="311"/>
    <cellStyle name="Currency 3 2 2 2 3" xfId="312"/>
    <cellStyle name="Currency 3 2 2 3" xfId="313"/>
    <cellStyle name="Currency 3 2 2 3 2" xfId="314"/>
    <cellStyle name="Currency 3 2 2 3 3" xfId="315"/>
    <cellStyle name="Currency 3 2 2 4" xfId="316"/>
    <cellStyle name="Currency 3 2 2 5" xfId="317"/>
    <cellStyle name="Currency 3 2 3" xfId="318"/>
    <cellStyle name="Currency 3 2 3 2" xfId="319"/>
    <cellStyle name="Currency 3 2 3 3" xfId="320"/>
    <cellStyle name="Currency 3 2 4" xfId="321"/>
    <cellStyle name="Currency 3 2 4 2" xfId="322"/>
    <cellStyle name="Currency 3 2 4 3" xfId="323"/>
    <cellStyle name="Currency 3 2 5" xfId="324"/>
    <cellStyle name="Currency 3 2 6" xfId="325"/>
    <cellStyle name="Currency 3 3" xfId="161"/>
    <cellStyle name="Currency 3 3 2" xfId="326"/>
    <cellStyle name="Currency 3 3 2 2" xfId="327"/>
    <cellStyle name="Currency 3 3 2 3" xfId="328"/>
    <cellStyle name="Currency 3 3 3" xfId="329"/>
    <cellStyle name="Currency 3 3 3 2" xfId="330"/>
    <cellStyle name="Currency 3 3 3 3" xfId="331"/>
    <cellStyle name="Currency 3 3 4" xfId="332"/>
    <cellStyle name="Currency 3 3 5" xfId="333"/>
    <cellStyle name="Currency 3 4" xfId="334"/>
    <cellStyle name="Currency 3 4 2" xfId="335"/>
    <cellStyle name="Currency 3 5" xfId="336"/>
    <cellStyle name="Currency 3 6" xfId="337"/>
    <cellStyle name="Currency 3 7" xfId="338"/>
    <cellStyle name="Currency 4" xfId="61"/>
    <cellStyle name="Currency 4 2" xfId="135"/>
    <cellStyle name="Currency 4 3" xfId="339"/>
    <cellStyle name="Currency 4 3 2" xfId="340"/>
    <cellStyle name="Currency 5" xfId="62"/>
    <cellStyle name="Currency 5 2" xfId="136"/>
    <cellStyle name="Currency 5 2 2" xfId="341"/>
    <cellStyle name="Currency 5 3" xfId="342"/>
    <cellStyle name="Currency 5 3 2" xfId="343"/>
    <cellStyle name="Currency 5 3 3" xfId="344"/>
    <cellStyle name="Currency 5 3 4" xfId="345"/>
    <cellStyle name="Currency 5 4" xfId="346"/>
    <cellStyle name="Currency 5 4 2" xfId="347"/>
    <cellStyle name="Currency 5 4 3" xfId="348"/>
    <cellStyle name="Currency 5 5" xfId="349"/>
    <cellStyle name="Currency 5 5 2" xfId="350"/>
    <cellStyle name="Currency 5 5 3" xfId="351"/>
    <cellStyle name="Currency 5 6" xfId="352"/>
    <cellStyle name="Currency 6" xfId="63"/>
    <cellStyle name="Currency 6 2" xfId="137"/>
    <cellStyle name="Currency 6 3" xfId="353"/>
    <cellStyle name="Currency 6 3 2" xfId="354"/>
    <cellStyle name="Currency 7" xfId="64"/>
    <cellStyle name="Currency 8" xfId="138"/>
    <cellStyle name="Currency 8 2" xfId="355"/>
    <cellStyle name="Currency 8 3" xfId="356"/>
    <cellStyle name="Currency 9" xfId="139"/>
    <cellStyle name="Currency 9 2" xfId="357"/>
    <cellStyle name="Currency 9 3" xfId="358"/>
    <cellStyle name="Custom - Style1" xfId="359"/>
    <cellStyle name="Custom - Style8" xfId="360"/>
    <cellStyle name="Data   - Style2" xfId="361"/>
    <cellStyle name="Data Enter" xfId="65"/>
    <cellStyle name="Explanatory Text" xfId="182" builtinId="53" customBuiltin="1"/>
    <cellStyle name="Explanatory Text 2" xfId="362"/>
    <cellStyle name="F9ReportControlStyle_ctpInquire" xfId="363"/>
    <cellStyle name="FactSheet" xfId="66"/>
    <cellStyle name="Good" xfId="173" builtinId="26" customBuiltin="1"/>
    <cellStyle name="Good 2" xfId="67"/>
    <cellStyle name="Heading 1" xfId="169" builtinId="16" customBuiltin="1"/>
    <cellStyle name="Heading 1 2" xfId="68"/>
    <cellStyle name="Heading 1 3" xfId="364"/>
    <cellStyle name="Heading 2" xfId="170" builtinId="17" customBuiltin="1"/>
    <cellStyle name="Heading 2 2" xfId="69"/>
    <cellStyle name="Heading 2 3" xfId="365"/>
    <cellStyle name="Heading 3" xfId="171" builtinId="18" customBuiltin="1"/>
    <cellStyle name="Heading 3 2" xfId="70"/>
    <cellStyle name="Heading 3 3" xfId="366"/>
    <cellStyle name="Heading 4" xfId="172" builtinId="19" customBuiltin="1"/>
    <cellStyle name="Heading 4 2" xfId="367"/>
    <cellStyle name="Hyperlink 2" xfId="71"/>
    <cellStyle name="Hyperlink 2 2" xfId="162"/>
    <cellStyle name="Hyperlink 3" xfId="72"/>
    <cellStyle name="Hyperlink 4" xfId="1521"/>
    <cellStyle name="Input" xfId="176" builtinId="20" customBuiltin="1"/>
    <cellStyle name="Input 2" xfId="368"/>
    <cellStyle name="input(0)" xfId="73"/>
    <cellStyle name="Input(2)" xfId="74"/>
    <cellStyle name="INT Paramter" xfId="369"/>
    <cellStyle name="INT Paramter 2" xfId="370"/>
    <cellStyle name="INT Paramter 3" xfId="371"/>
    <cellStyle name="INT Paramter_13008" xfId="372"/>
    <cellStyle name="Labels - Style3" xfId="373"/>
    <cellStyle name="Linked Cell" xfId="179" builtinId="24" customBuiltin="1"/>
    <cellStyle name="Linked Cell 2" xfId="75"/>
    <cellStyle name="Neutral" xfId="175" builtinId="28" customBuiltin="1"/>
    <cellStyle name="Neutral 2" xfId="76"/>
    <cellStyle name="New_normal" xfId="77"/>
    <cellStyle name="Normal" xfId="0" builtinId="0"/>
    <cellStyle name="Normal - Style1" xfId="78"/>
    <cellStyle name="Normal - Style2" xfId="79"/>
    <cellStyle name="Normal - Style3" xfId="80"/>
    <cellStyle name="Normal - Style4" xfId="81"/>
    <cellStyle name="Normal - Style5" xfId="82"/>
    <cellStyle name="Normal - Style6" xfId="374"/>
    <cellStyle name="Normal - Style7" xfId="375"/>
    <cellStyle name="Normal - Style8" xfId="376"/>
    <cellStyle name="Normal 10" xfId="83"/>
    <cellStyle name="Normal 10 2" xfId="377"/>
    <cellStyle name="Normal 10 2 2" xfId="378"/>
    <cellStyle name="Normal 10 2 2 2" xfId="379"/>
    <cellStyle name="Normal 10 2 2 2 2" xfId="380"/>
    <cellStyle name="Normal 10 2 2 2 2 2" xfId="381"/>
    <cellStyle name="Normal 10 2 2 2 2 3" xfId="382"/>
    <cellStyle name="Normal 10 2 2 2 2_13008" xfId="383"/>
    <cellStyle name="Normal 10 2 2 2 3" xfId="384"/>
    <cellStyle name="Normal 10 2 2 2 3 2" xfId="385"/>
    <cellStyle name="Normal 10 2 2 2 3 3" xfId="386"/>
    <cellStyle name="Normal 10 2 2 2 3_13008" xfId="387"/>
    <cellStyle name="Normal 10 2 2 2 4" xfId="388"/>
    <cellStyle name="Normal 10 2 2 2 5" xfId="389"/>
    <cellStyle name="Normal 10 2 2 2_13008" xfId="390"/>
    <cellStyle name="Normal 10 2 2 3" xfId="391"/>
    <cellStyle name="Normal 10 2 2 3 2" xfId="392"/>
    <cellStyle name="Normal 10 2 2 3 3" xfId="393"/>
    <cellStyle name="Normal 10 2 2 3_13008" xfId="394"/>
    <cellStyle name="Normal 10 2 2 4" xfId="395"/>
    <cellStyle name="Normal 10 2 2 4 2" xfId="396"/>
    <cellStyle name="Normal 10 2 2 4 3" xfId="397"/>
    <cellStyle name="Normal 10 2 2 4_13008" xfId="398"/>
    <cellStyle name="Normal 10 2 2 5" xfId="399"/>
    <cellStyle name="Normal 10 2 2 5 2" xfId="400"/>
    <cellStyle name="Normal 10 2 2 5 3" xfId="401"/>
    <cellStyle name="Normal 10 2 2 5_13008" xfId="402"/>
    <cellStyle name="Normal 10 2 2 6" xfId="403"/>
    <cellStyle name="Normal 10 2 2 7" xfId="404"/>
    <cellStyle name="Normal 10 2 2_13008" xfId="405"/>
    <cellStyle name="Normal 10 2 3" xfId="406"/>
    <cellStyle name="Normal 10 2 3 2" xfId="407"/>
    <cellStyle name="Normal 10 2 3 2 2" xfId="408"/>
    <cellStyle name="Normal 10 2 3 2 3" xfId="409"/>
    <cellStyle name="Normal 10 2 3 2_13008" xfId="410"/>
    <cellStyle name="Normal 10 2 3 3" xfId="411"/>
    <cellStyle name="Normal 10 2 3 3 2" xfId="412"/>
    <cellStyle name="Normal 10 2 3 3 3" xfId="413"/>
    <cellStyle name="Normal 10 2 3 3_13008" xfId="414"/>
    <cellStyle name="Normal 10 2 3 4" xfId="415"/>
    <cellStyle name="Normal 10 2 3 5" xfId="416"/>
    <cellStyle name="Normal 10 2 3_13008" xfId="417"/>
    <cellStyle name="Normal 10 2 4" xfId="418"/>
    <cellStyle name="Normal 10 2 4 2" xfId="419"/>
    <cellStyle name="Normal 10 2 4 3" xfId="420"/>
    <cellStyle name="Normal 10 2 4_13008" xfId="421"/>
    <cellStyle name="Normal 10 2 5" xfId="422"/>
    <cellStyle name="Normal 10 2 5 2" xfId="423"/>
    <cellStyle name="Normal 10 2 5 3" xfId="424"/>
    <cellStyle name="Normal 10 2 5_13008" xfId="425"/>
    <cellStyle name="Normal 10 2 6" xfId="426"/>
    <cellStyle name="Normal 10 2 6 2" xfId="427"/>
    <cellStyle name="Normal 10 2 6 3" xfId="428"/>
    <cellStyle name="Normal 10 2 6_13008" xfId="429"/>
    <cellStyle name="Normal 10 2 7" xfId="430"/>
    <cellStyle name="Normal 10 2 8" xfId="431"/>
    <cellStyle name="Normal 10 2_13008" xfId="432"/>
    <cellStyle name="Normal 10 3" xfId="433"/>
    <cellStyle name="Normal 10 3 2" xfId="434"/>
    <cellStyle name="Normal 10 3 2 2" xfId="435"/>
    <cellStyle name="Normal 10 3 2 3" xfId="436"/>
    <cellStyle name="Normal 10 3 2_13008" xfId="437"/>
    <cellStyle name="Normal 10 3 3" xfId="438"/>
    <cellStyle name="Normal 10 3 3 2" xfId="439"/>
    <cellStyle name="Normal 10 3 3 3" xfId="440"/>
    <cellStyle name="Normal 10 3 3_13008" xfId="441"/>
    <cellStyle name="Normal 10 3 4" xfId="442"/>
    <cellStyle name="Normal 10 3 5" xfId="443"/>
    <cellStyle name="Normal 10 3_13008" xfId="444"/>
    <cellStyle name="Normal 10 4" xfId="445"/>
    <cellStyle name="Normal 10 4 2" xfId="446"/>
    <cellStyle name="Normal 10 4 3" xfId="447"/>
    <cellStyle name="Normal 10 4_13008" xfId="448"/>
    <cellStyle name="Normal 10 5" xfId="449"/>
    <cellStyle name="Normal 10 5 2" xfId="450"/>
    <cellStyle name="Normal 10 5 3" xfId="451"/>
    <cellStyle name="Normal 10 5_13008" xfId="452"/>
    <cellStyle name="Normal 10 6" xfId="453"/>
    <cellStyle name="Normal 10 6 2" xfId="454"/>
    <cellStyle name="Normal 10 6 3" xfId="455"/>
    <cellStyle name="Normal 10 6_13008" xfId="456"/>
    <cellStyle name="Normal 10 7" xfId="457"/>
    <cellStyle name="Normal 10 8" xfId="458"/>
    <cellStyle name="Normal 10_13008" xfId="459"/>
    <cellStyle name="Normal 11" xfId="84"/>
    <cellStyle name="Normal 11 10" xfId="460"/>
    <cellStyle name="Normal 11 11" xfId="461"/>
    <cellStyle name="Normal 11 2" xfId="462"/>
    <cellStyle name="Normal 11 2 2" xfId="463"/>
    <cellStyle name="Normal 11 2 2 2" xfId="464"/>
    <cellStyle name="Normal 11 2 2 2 2" xfId="465"/>
    <cellStyle name="Normal 11 2 2 2 3" xfId="466"/>
    <cellStyle name="Normal 11 2 2 2_13008" xfId="467"/>
    <cellStyle name="Normal 11 2 2 3" xfId="468"/>
    <cellStyle name="Normal 11 2 2 3 2" xfId="469"/>
    <cellStyle name="Normal 11 2 2 3 3" xfId="470"/>
    <cellStyle name="Normal 11 2 2 3_13008" xfId="471"/>
    <cellStyle name="Normal 11 2 2 4" xfId="472"/>
    <cellStyle name="Normal 11 2 2 5" xfId="473"/>
    <cellStyle name="Normal 11 2 2_13008" xfId="474"/>
    <cellStyle name="Normal 11 2 3" xfId="475"/>
    <cellStyle name="Normal 11 2 3 2" xfId="476"/>
    <cellStyle name="Normal 11 2 3 3" xfId="477"/>
    <cellStyle name="Normal 11 2 3_13008" xfId="478"/>
    <cellStyle name="Normal 11 2 4" xfId="479"/>
    <cellStyle name="Normal 11 2 4 2" xfId="480"/>
    <cellStyle name="Normal 11 2 4 3" xfId="481"/>
    <cellStyle name="Normal 11 2 4_13008" xfId="482"/>
    <cellStyle name="Normal 11 2 5" xfId="483"/>
    <cellStyle name="Normal 11 2 5 2" xfId="484"/>
    <cellStyle name="Normal 11 2 5 3" xfId="485"/>
    <cellStyle name="Normal 11 2 5_13008" xfId="486"/>
    <cellStyle name="Normal 11 2 6" xfId="487"/>
    <cellStyle name="Normal 11 2 7" xfId="488"/>
    <cellStyle name="Normal 11 2_13008" xfId="489"/>
    <cellStyle name="Normal 11 3" xfId="490"/>
    <cellStyle name="Normal 11 3 2" xfId="491"/>
    <cellStyle name="Normal 11 3 2 2" xfId="492"/>
    <cellStyle name="Normal 11 3 2 2 2" xfId="493"/>
    <cellStyle name="Normal 11 3 2 2 3" xfId="494"/>
    <cellStyle name="Normal 11 3 2 2_13008" xfId="495"/>
    <cellStyle name="Normal 11 3 2 3" xfId="496"/>
    <cellStyle name="Normal 11 3 2 3 2" xfId="497"/>
    <cellStyle name="Normal 11 3 2 3 3" xfId="498"/>
    <cellStyle name="Normal 11 3 2 3_13008" xfId="499"/>
    <cellStyle name="Normal 11 3 2 4" xfId="500"/>
    <cellStyle name="Normal 11 3 2 5" xfId="501"/>
    <cellStyle name="Normal 11 3 2_13008" xfId="502"/>
    <cellStyle name="Normal 11 3 3" xfId="503"/>
    <cellStyle name="Normal 11 3 3 2" xfId="504"/>
    <cellStyle name="Normal 11 3 3 3" xfId="505"/>
    <cellStyle name="Normal 11 3 3_13008" xfId="506"/>
    <cellStyle name="Normal 11 3 4" xfId="507"/>
    <cellStyle name="Normal 11 3 4 2" xfId="508"/>
    <cellStyle name="Normal 11 3 4 3" xfId="509"/>
    <cellStyle name="Normal 11 3 4_13008" xfId="510"/>
    <cellStyle name="Normal 11 3 5" xfId="511"/>
    <cellStyle name="Normal 11 3 5 2" xfId="512"/>
    <cellStyle name="Normal 11 3 5 3" xfId="513"/>
    <cellStyle name="Normal 11 3 5_13008" xfId="514"/>
    <cellStyle name="Normal 11 3 6" xfId="515"/>
    <cellStyle name="Normal 11 3 7" xfId="516"/>
    <cellStyle name="Normal 11 3_13008" xfId="517"/>
    <cellStyle name="Normal 11 4" xfId="518"/>
    <cellStyle name="Normal 11 4 2" xfId="519"/>
    <cellStyle name="Normal 11 4 2 2" xfId="520"/>
    <cellStyle name="Normal 11 4 2 2 2" xfId="521"/>
    <cellStyle name="Normal 11 4 2 2 2 2" xfId="522"/>
    <cellStyle name="Normal 11 4 2 2 2 3" xfId="523"/>
    <cellStyle name="Normal 11 4 2 2 2_13008" xfId="524"/>
    <cellStyle name="Normal 11 4 2 2 3" xfId="525"/>
    <cellStyle name="Normal 11 4 2 2 3 2" xfId="526"/>
    <cellStyle name="Normal 11 4 2 2 3 3" xfId="527"/>
    <cellStyle name="Normal 11 4 2 2 3_13008" xfId="528"/>
    <cellStyle name="Normal 11 4 2 2 4" xfId="529"/>
    <cellStyle name="Normal 11 4 2 2 5" xfId="530"/>
    <cellStyle name="Normal 11 4 2 2_13008" xfId="531"/>
    <cellStyle name="Normal 11 4 2 3" xfId="532"/>
    <cellStyle name="Normal 11 4 2 3 2" xfId="533"/>
    <cellStyle name="Normal 11 4 2 3 3" xfId="534"/>
    <cellStyle name="Normal 11 4 2 3_13008" xfId="535"/>
    <cellStyle name="Normal 11 4 2 4" xfId="536"/>
    <cellStyle name="Normal 11 4 2 4 2" xfId="537"/>
    <cellStyle name="Normal 11 4 2 4 3" xfId="538"/>
    <cellStyle name="Normal 11 4 2 4_13008" xfId="539"/>
    <cellStyle name="Normal 11 4 2 5" xfId="540"/>
    <cellStyle name="Normal 11 4 2 5 2" xfId="541"/>
    <cellStyle name="Normal 11 4 2 5 3" xfId="542"/>
    <cellStyle name="Normal 11 4 2 5_13008" xfId="543"/>
    <cellStyle name="Normal 11 4 2 6" xfId="544"/>
    <cellStyle name="Normal 11 4 2 7" xfId="545"/>
    <cellStyle name="Normal 11 4 2_13008" xfId="546"/>
    <cellStyle name="Normal 11 4 3" xfId="547"/>
    <cellStyle name="Normal 11 4 3 10" xfId="548"/>
    <cellStyle name="Normal 11 4 3 10 2" xfId="549"/>
    <cellStyle name="Normal 11 4 3 10 3" xfId="550"/>
    <cellStyle name="Normal 11 4 3 10_13008" xfId="551"/>
    <cellStyle name="Normal 11 4 3 11" xfId="552"/>
    <cellStyle name="Normal 11 4 3 11 2" xfId="553"/>
    <cellStyle name="Normal 11 4 3 11 3" xfId="554"/>
    <cellStyle name="Normal 11 4 3 11_13008" xfId="555"/>
    <cellStyle name="Normal 11 4 3 12" xfId="556"/>
    <cellStyle name="Normal 11 4 3 13" xfId="557"/>
    <cellStyle name="Normal 11 4 3 14" xfId="558"/>
    <cellStyle name="Normal 11 4 3 15" xfId="559"/>
    <cellStyle name="Normal 11 4 3 2" xfId="560"/>
    <cellStyle name="Normal 11 4 3 2 2" xfId="561"/>
    <cellStyle name="Normal 11 4 3 2 2 2" xfId="562"/>
    <cellStyle name="Normal 11 4 3 2 2 3" xfId="563"/>
    <cellStyle name="Normal 11 4 3 2 2_13008" xfId="564"/>
    <cellStyle name="Normal 11 4 3 2 3" xfId="565"/>
    <cellStyle name="Normal 11 4 3 2 3 2" xfId="566"/>
    <cellStyle name="Normal 11 4 3 2 3 3" xfId="567"/>
    <cellStyle name="Normal 11 4 3 2 3_13008" xfId="568"/>
    <cellStyle name="Normal 11 4 3 2 4" xfId="569"/>
    <cellStyle name="Normal 11 4 3 2 5" xfId="570"/>
    <cellStyle name="Normal 11 4 3 2_13008" xfId="571"/>
    <cellStyle name="Normal 11 4 3 3" xfId="572"/>
    <cellStyle name="Normal 11 4 3 3 2" xfId="573"/>
    <cellStyle name="Normal 11 4 3 3 2 2" xfId="574"/>
    <cellStyle name="Normal 11 4 3 3 2 3" xfId="575"/>
    <cellStyle name="Normal 11 4 3 3 2_13008" xfId="576"/>
    <cellStyle name="Normal 11 4 3 3 3" xfId="577"/>
    <cellStyle name="Normal 11 4 3 3 3 2" xfId="578"/>
    <cellStyle name="Normal 11 4 3 3 3 3" xfId="579"/>
    <cellStyle name="Normal 11 4 3 3 3_13008" xfId="580"/>
    <cellStyle name="Normal 11 4 3 3 4" xfId="581"/>
    <cellStyle name="Normal 11 4 3 3 5" xfId="582"/>
    <cellStyle name="Normal 11 4 3 3_13008" xfId="583"/>
    <cellStyle name="Normal 11 4 3 4" xfId="584"/>
    <cellStyle name="Normal 11 4 3 4 2" xfId="585"/>
    <cellStyle name="Normal 11 4 3 4 3" xfId="586"/>
    <cellStyle name="Normal 11 4 3 4_13008" xfId="587"/>
    <cellStyle name="Normal 11 4 3 5" xfId="588"/>
    <cellStyle name="Normal 11 4 3 5 2" xfId="589"/>
    <cellStyle name="Normal 11 4 3 5 3" xfId="590"/>
    <cellStyle name="Normal 11 4 3 5_13008" xfId="591"/>
    <cellStyle name="Normal 11 4 3 6" xfId="592"/>
    <cellStyle name="Normal 11 4 3 6 2" xfId="593"/>
    <cellStyle name="Normal 11 4 3 6 3" xfId="594"/>
    <cellStyle name="Normal 11 4 3 6_13008" xfId="595"/>
    <cellStyle name="Normal 11 4 3 7" xfId="596"/>
    <cellStyle name="Normal 11 4 3 7 2" xfId="597"/>
    <cellStyle name="Normal 11 4 3 7 3" xfId="598"/>
    <cellStyle name="Normal 11 4 3 7_13008" xfId="599"/>
    <cellStyle name="Normal 11 4 3 8" xfId="600"/>
    <cellStyle name="Normal 11 4 3 8 2" xfId="601"/>
    <cellStyle name="Normal 11 4 3 8 3" xfId="602"/>
    <cellStyle name="Normal 11 4 3 8_13008" xfId="603"/>
    <cellStyle name="Normal 11 4 3 9" xfId="604"/>
    <cellStyle name="Normal 11 4 3 9 2" xfId="605"/>
    <cellStyle name="Normal 11 4 3 9 3" xfId="606"/>
    <cellStyle name="Normal 11 4 3 9_13008" xfId="607"/>
    <cellStyle name="Normal 11 4 3_13008" xfId="608"/>
    <cellStyle name="Normal 11 4 4" xfId="609"/>
    <cellStyle name="Normal 11 4 4 2" xfId="610"/>
    <cellStyle name="Normal 11 4 4 2 2" xfId="611"/>
    <cellStyle name="Normal 11 4 4 2 3" xfId="612"/>
    <cellStyle name="Normal 11 4 4 2_13008" xfId="613"/>
    <cellStyle name="Normal 11 4 4 3" xfId="614"/>
    <cellStyle name="Normal 11 4 4 3 2" xfId="615"/>
    <cellStyle name="Normal 11 4 4 3 3" xfId="616"/>
    <cellStyle name="Normal 11 4 4 3_13008" xfId="617"/>
    <cellStyle name="Normal 11 4 4 4" xfId="618"/>
    <cellStyle name="Normal 11 4 4 5" xfId="619"/>
    <cellStyle name="Normal 11 4 4_13008" xfId="620"/>
    <cellStyle name="Normal 11 4 5" xfId="621"/>
    <cellStyle name="Normal 11 4 5 2" xfId="622"/>
    <cellStyle name="Normal 11 4 5 3" xfId="623"/>
    <cellStyle name="Normal 11 4 5_13008" xfId="624"/>
    <cellStyle name="Normal 11 4 6" xfId="625"/>
    <cellStyle name="Normal 11 4 6 2" xfId="626"/>
    <cellStyle name="Normal 11 4 6 3" xfId="627"/>
    <cellStyle name="Normal 11 4 6_13008" xfId="628"/>
    <cellStyle name="Normal 11 4 7" xfId="629"/>
    <cellStyle name="Normal 11 4 7 2" xfId="630"/>
    <cellStyle name="Normal 11 4 7 3" xfId="631"/>
    <cellStyle name="Normal 11 4 7_13008" xfId="632"/>
    <cellStyle name="Normal 11 4 8" xfId="633"/>
    <cellStyle name="Normal 11 4 9" xfId="634"/>
    <cellStyle name="Normal 11 4_13008" xfId="635"/>
    <cellStyle name="Normal 11 5" xfId="636"/>
    <cellStyle name="Normal 11 5 10" xfId="637"/>
    <cellStyle name="Normal 11 5 10 2" xfId="638"/>
    <cellStyle name="Normal 11 5 10 3" xfId="639"/>
    <cellStyle name="Normal 11 5 10_13008" xfId="640"/>
    <cellStyle name="Normal 11 5 11" xfId="641"/>
    <cellStyle name="Normal 11 5 11 2" xfId="642"/>
    <cellStyle name="Normal 11 5 11 3" xfId="643"/>
    <cellStyle name="Normal 11 5 11_13008" xfId="644"/>
    <cellStyle name="Normal 11 5 12" xfId="645"/>
    <cellStyle name="Normal 11 5 13" xfId="646"/>
    <cellStyle name="Normal 11 5 14" xfId="1522"/>
    <cellStyle name="Normal 11 5 19" xfId="647"/>
    <cellStyle name="Normal 11 5 19 2" xfId="648"/>
    <cellStyle name="Normal 11 5 19_13008" xfId="649"/>
    <cellStyle name="Normal 11 5 2" xfId="650"/>
    <cellStyle name="Normal 11 5 2 2" xfId="651"/>
    <cellStyle name="Normal 11 5 2 2 2" xfId="652"/>
    <cellStyle name="Normal 11 5 2 2 2 2" xfId="653"/>
    <cellStyle name="Normal 11 5 2 2 2 3" xfId="654"/>
    <cellStyle name="Normal 11 5 2 2 2_13008" xfId="655"/>
    <cellStyle name="Normal 11 5 2 2 3" xfId="656"/>
    <cellStyle name="Normal 11 5 2 2 3 2" xfId="657"/>
    <cellStyle name="Normal 11 5 2 2 3 3" xfId="658"/>
    <cellStyle name="Normal 11 5 2 2 3_13008" xfId="659"/>
    <cellStyle name="Normal 11 5 2 2 4" xfId="660"/>
    <cellStyle name="Normal 11 5 2 2 5" xfId="661"/>
    <cellStyle name="Normal 11 5 2 2_13008" xfId="662"/>
    <cellStyle name="Normal 11 5 2 3" xfId="663"/>
    <cellStyle name="Normal 11 5 2 3 2" xfId="664"/>
    <cellStyle name="Normal 11 5 2 3 3" xfId="665"/>
    <cellStyle name="Normal 11 5 2 3_13008" xfId="666"/>
    <cellStyle name="Normal 11 5 2 4" xfId="667"/>
    <cellStyle name="Normal 11 5 2 4 2" xfId="668"/>
    <cellStyle name="Normal 11 5 2 4 3" xfId="669"/>
    <cellStyle name="Normal 11 5 2 4_13008" xfId="670"/>
    <cellStyle name="Normal 11 5 2 5" xfId="671"/>
    <cellStyle name="Normal 11 5 2 5 2" xfId="672"/>
    <cellStyle name="Normal 11 5 2 5 3" xfId="673"/>
    <cellStyle name="Normal 11 5 2 5_13008" xfId="674"/>
    <cellStyle name="Normal 11 5 2 6" xfId="675"/>
    <cellStyle name="Normal 11 5 2 7" xfId="676"/>
    <cellStyle name="Normal 11 5 2_13008" xfId="677"/>
    <cellStyle name="Normal 11 5 3" xfId="678"/>
    <cellStyle name="Normal 11 5 3 2" xfId="679"/>
    <cellStyle name="Normal 11 5 3 2 2" xfId="680"/>
    <cellStyle name="Normal 11 5 3 2 3" xfId="681"/>
    <cellStyle name="Normal 11 5 3 2_13008" xfId="682"/>
    <cellStyle name="Normal 11 5 3 3" xfId="683"/>
    <cellStyle name="Normal 11 5 3 3 2" xfId="684"/>
    <cellStyle name="Normal 11 5 3 3 3" xfId="685"/>
    <cellStyle name="Normal 11 5 3 3_13008" xfId="686"/>
    <cellStyle name="Normal 11 5 3 4" xfId="687"/>
    <cellStyle name="Normal 11 5 3 5" xfId="688"/>
    <cellStyle name="Normal 11 5 3_13008" xfId="689"/>
    <cellStyle name="Normal 11 5 4" xfId="690"/>
    <cellStyle name="Normal 11 5 4 2" xfId="691"/>
    <cellStyle name="Normal 11 5 4 3" xfId="692"/>
    <cellStyle name="Normal 11 5 4_13008" xfId="693"/>
    <cellStyle name="Normal 11 5 5" xfId="694"/>
    <cellStyle name="Normal 11 5 5 2" xfId="695"/>
    <cellStyle name="Normal 11 5 5 3" xfId="696"/>
    <cellStyle name="Normal 11 5 5_13008" xfId="697"/>
    <cellStyle name="Normal 11 5 6" xfId="698"/>
    <cellStyle name="Normal 11 5 6 2" xfId="699"/>
    <cellStyle name="Normal 11 5 6 3" xfId="700"/>
    <cellStyle name="Normal 11 5 6_13008" xfId="701"/>
    <cellStyle name="Normal 11 5 7" xfId="702"/>
    <cellStyle name="Normal 11 5 7 2" xfId="703"/>
    <cellStyle name="Normal 11 5 7 3" xfId="704"/>
    <cellStyle name="Normal 11 5 7_13008" xfId="705"/>
    <cellStyle name="Normal 11 5 8" xfId="706"/>
    <cellStyle name="Normal 11 5 8 2" xfId="707"/>
    <cellStyle name="Normal 11 5 8 3" xfId="708"/>
    <cellStyle name="Normal 11 5 8_13008" xfId="709"/>
    <cellStyle name="Normal 11 5 9" xfId="710"/>
    <cellStyle name="Normal 11 5 9 2" xfId="711"/>
    <cellStyle name="Normal 11 5 9 3" xfId="712"/>
    <cellStyle name="Normal 11 5 9_13008" xfId="713"/>
    <cellStyle name="Normal 11 5_13008" xfId="714"/>
    <cellStyle name="Normal 11 6" xfId="715"/>
    <cellStyle name="Normal 11 6 2" xfId="716"/>
    <cellStyle name="Normal 11 6 2 2" xfId="717"/>
    <cellStyle name="Normal 11 6 2 3" xfId="718"/>
    <cellStyle name="Normal 11 6 2_13008" xfId="719"/>
    <cellStyle name="Normal 11 6 3" xfId="720"/>
    <cellStyle name="Normal 11 6 3 2" xfId="721"/>
    <cellStyle name="Normal 11 6 3 3" xfId="722"/>
    <cellStyle name="Normal 11 6 3_13008" xfId="723"/>
    <cellStyle name="Normal 11 6 4" xfId="724"/>
    <cellStyle name="Normal 11 6 5" xfId="725"/>
    <cellStyle name="Normal 11 6_13008" xfId="726"/>
    <cellStyle name="Normal 11 7" xfId="727"/>
    <cellStyle name="Normal 11 7 2" xfId="728"/>
    <cellStyle name="Normal 11 7 3" xfId="729"/>
    <cellStyle name="Normal 11 7_13008" xfId="730"/>
    <cellStyle name="Normal 11 8" xfId="731"/>
    <cellStyle name="Normal 11 8 2" xfId="732"/>
    <cellStyle name="Normal 11 8 3" xfId="733"/>
    <cellStyle name="Normal 11 8_13008" xfId="734"/>
    <cellStyle name="Normal 11 9" xfId="735"/>
    <cellStyle name="Normal 11 9 2" xfId="736"/>
    <cellStyle name="Normal 11 9 3" xfId="737"/>
    <cellStyle name="Normal 11 9_13008" xfId="738"/>
    <cellStyle name="Normal 11_13008" xfId="739"/>
    <cellStyle name="Normal 12" xfId="85"/>
    <cellStyle name="Normal 12 2" xfId="740"/>
    <cellStyle name="Normal 12 2 2" xfId="741"/>
    <cellStyle name="Normal 12 2 3" xfId="742"/>
    <cellStyle name="Normal 12 2_13008" xfId="743"/>
    <cellStyle name="Normal 12 3" xfId="744"/>
    <cellStyle name="Normal 12 3 2" xfId="745"/>
    <cellStyle name="Normal 12 3 3" xfId="746"/>
    <cellStyle name="Normal 12 3_13008" xfId="747"/>
    <cellStyle name="Normal 12 4" xfId="748"/>
    <cellStyle name="Normal 12 4 2" xfId="749"/>
    <cellStyle name="Normal 12 4 3" xfId="750"/>
    <cellStyle name="Normal 12 4_13008" xfId="751"/>
    <cellStyle name="Normal 12 5" xfId="752"/>
    <cellStyle name="Normal 12 5 2" xfId="753"/>
    <cellStyle name="Normal 12 5 3" xfId="754"/>
    <cellStyle name="Normal 12 5_13008" xfId="755"/>
    <cellStyle name="Normal 12 6" xfId="756"/>
    <cellStyle name="Normal 12 6 2" xfId="757"/>
    <cellStyle name="Normal 12 6 3" xfId="758"/>
    <cellStyle name="Normal 12 6_13008" xfId="759"/>
    <cellStyle name="Normal 12 7" xfId="760"/>
    <cellStyle name="Normal 12 7 2" xfId="761"/>
    <cellStyle name="Normal 12 7_13008" xfId="762"/>
    <cellStyle name="Normal 12 8" xfId="763"/>
    <cellStyle name="Normal 12 9" xfId="1520"/>
    <cellStyle name="Normal 13" xfId="86"/>
    <cellStyle name="Normal 13 2" xfId="764"/>
    <cellStyle name="Normal 13 2 2" xfId="765"/>
    <cellStyle name="Normal 13 2 2 2" xfId="766"/>
    <cellStyle name="Normal 13 2 2 3" xfId="767"/>
    <cellStyle name="Normal 13 2 2_13008" xfId="768"/>
    <cellStyle name="Normal 13 2 3" xfId="769"/>
    <cellStyle name="Normal 13 2 3 2" xfId="770"/>
    <cellStyle name="Normal 13 2 3 3" xfId="771"/>
    <cellStyle name="Normal 13 2 3_13008" xfId="772"/>
    <cellStyle name="Normal 13 2 4" xfId="773"/>
    <cellStyle name="Normal 13 2 5" xfId="774"/>
    <cellStyle name="Normal 13 2_13008" xfId="775"/>
    <cellStyle name="Normal 13 3" xfId="776"/>
    <cellStyle name="Normal 13 3 2" xfId="777"/>
    <cellStyle name="Normal 13 3 3" xfId="778"/>
    <cellStyle name="Normal 13 3_13008" xfId="779"/>
    <cellStyle name="Normal 13 4" xfId="780"/>
    <cellStyle name="Normal 13 4 2" xfId="781"/>
    <cellStyle name="Normal 13 4 3" xfId="782"/>
    <cellStyle name="Normal 13 4_13008" xfId="783"/>
    <cellStyle name="Normal 13 5" xfId="784"/>
    <cellStyle name="Normal 13 5 2" xfId="785"/>
    <cellStyle name="Normal 13 5 3" xfId="786"/>
    <cellStyle name="Normal 13 5_13008" xfId="787"/>
    <cellStyle name="Normal 13 6" xfId="788"/>
    <cellStyle name="Normal 13 6 2" xfId="789"/>
    <cellStyle name="Normal 13 6 3" xfId="790"/>
    <cellStyle name="Normal 13 6_13008" xfId="791"/>
    <cellStyle name="Normal 13 7" xfId="792"/>
    <cellStyle name="Normal 13 7 2" xfId="793"/>
    <cellStyle name="Normal 13 7_13008" xfId="794"/>
    <cellStyle name="Normal 13 8" xfId="795"/>
    <cellStyle name="Normal 13 9" xfId="796"/>
    <cellStyle name="Normal 13_13008" xfId="797"/>
    <cellStyle name="Normal 14" xfId="87"/>
    <cellStyle name="Normal 14 2" xfId="798"/>
    <cellStyle name="Normal 14 2 2" xfId="799"/>
    <cellStyle name="Normal 14 2 2 2" xfId="800"/>
    <cellStyle name="Normal 14 2 2 3" xfId="801"/>
    <cellStyle name="Normal 14 2 2_13008" xfId="802"/>
    <cellStyle name="Normal 14 2 3" xfId="803"/>
    <cellStyle name="Normal 14 2 3 2" xfId="804"/>
    <cellStyle name="Normal 14 2 3 3" xfId="805"/>
    <cellStyle name="Normal 14 2 3_13008" xfId="806"/>
    <cellStyle name="Normal 14 2 4" xfId="807"/>
    <cellStyle name="Normal 14 2 5" xfId="808"/>
    <cellStyle name="Normal 14 2_13008" xfId="809"/>
    <cellStyle name="Normal 14 3" xfId="810"/>
    <cellStyle name="Normal 14 3 2" xfId="811"/>
    <cellStyle name="Normal 14 3 3" xfId="812"/>
    <cellStyle name="Normal 14 3_13008" xfId="813"/>
    <cellStyle name="Normal 14 4" xfId="814"/>
    <cellStyle name="Normal 14 4 2" xfId="815"/>
    <cellStyle name="Normal 14 4 3" xfId="816"/>
    <cellStyle name="Normal 14 4_13008" xfId="817"/>
    <cellStyle name="Normal 14 5" xfId="818"/>
    <cellStyle name="Normal 14 5 2" xfId="819"/>
    <cellStyle name="Normal 14 5 3" xfId="820"/>
    <cellStyle name="Normal 14 5_13008" xfId="821"/>
    <cellStyle name="Normal 14 6" xfId="822"/>
    <cellStyle name="Normal 14 6 2" xfId="823"/>
    <cellStyle name="Normal 14 6 3" xfId="824"/>
    <cellStyle name="Normal 14 6_13008" xfId="825"/>
    <cellStyle name="Normal 14 7" xfId="826"/>
    <cellStyle name="Normal 14 8" xfId="827"/>
    <cellStyle name="Normal 14 9" xfId="828"/>
    <cellStyle name="Normal 14_13008" xfId="829"/>
    <cellStyle name="Normal 15" xfId="88"/>
    <cellStyle name="Normal 15 2" xfId="830"/>
    <cellStyle name="Normal 15 2 2" xfId="831"/>
    <cellStyle name="Normal 15 2 2 2" xfId="832"/>
    <cellStyle name="Normal 15 2 2 3" xfId="833"/>
    <cellStyle name="Normal 15 2 2_13008" xfId="834"/>
    <cellStyle name="Normal 15 2 3" xfId="835"/>
    <cellStyle name="Normal 15 2 4" xfId="836"/>
    <cellStyle name="Normal 15 2_13008" xfId="837"/>
    <cellStyle name="Normal 15 3" xfId="838"/>
    <cellStyle name="Normal 15 4" xfId="839"/>
    <cellStyle name="Normal 15 4 2" xfId="840"/>
    <cellStyle name="Normal 15 4 3" xfId="841"/>
    <cellStyle name="Normal 15 4_13008" xfId="842"/>
    <cellStyle name="Normal 15 5" xfId="843"/>
    <cellStyle name="Normal 15 5 2" xfId="844"/>
    <cellStyle name="Normal 15 5 3" xfId="845"/>
    <cellStyle name="Normal 15 5_13008" xfId="846"/>
    <cellStyle name="Normal 15 6" xfId="847"/>
    <cellStyle name="Normal 15 6 2" xfId="848"/>
    <cellStyle name="Normal 15 6 3" xfId="849"/>
    <cellStyle name="Normal 15 6_13008" xfId="850"/>
    <cellStyle name="Normal 15 7" xfId="851"/>
    <cellStyle name="Normal 15 7 2" xfId="852"/>
    <cellStyle name="Normal 15 7_13008" xfId="853"/>
    <cellStyle name="Normal 15 8" xfId="854"/>
    <cellStyle name="Normal 15 9" xfId="855"/>
    <cellStyle name="Normal 15_13008" xfId="856"/>
    <cellStyle name="Normal 16" xfId="89"/>
    <cellStyle name="Normal 16 2" xfId="857"/>
    <cellStyle name="Normal 16 3" xfId="858"/>
    <cellStyle name="Normal 16 4" xfId="859"/>
    <cellStyle name="Normal 16 5" xfId="860"/>
    <cellStyle name="Normal 17" xfId="90"/>
    <cellStyle name="Normal 17 2" xfId="861"/>
    <cellStyle name="Normal 17 3" xfId="862"/>
    <cellStyle name="Normal 17 4" xfId="863"/>
    <cellStyle name="Normal 18" xfId="91"/>
    <cellStyle name="Normal 18 2" xfId="864"/>
    <cellStyle name="Normal 18 3" xfId="1523"/>
    <cellStyle name="Normal 19" xfId="92"/>
    <cellStyle name="Normal 19 2" xfId="865"/>
    <cellStyle name="Normal 2" xfId="93"/>
    <cellStyle name="Normal 2 10" xfId="866"/>
    <cellStyle name="Normal 2 10 2" xfId="1537"/>
    <cellStyle name="Normal 2 11" xfId="867"/>
    <cellStyle name="Normal 2 11 2" xfId="868"/>
    <cellStyle name="Normal 2 11 3" xfId="869"/>
    <cellStyle name="Normal 2 11_13008" xfId="870"/>
    <cellStyle name="Normal 2 12" xfId="871"/>
    <cellStyle name="Normal 2 12 2" xfId="872"/>
    <cellStyle name="Normal 2 12 3" xfId="873"/>
    <cellStyle name="Normal 2 12_13008" xfId="874"/>
    <cellStyle name="Normal 2 13" xfId="875"/>
    <cellStyle name="Normal 2 13 2" xfId="876"/>
    <cellStyle name="Normal 2 13 3" xfId="877"/>
    <cellStyle name="Normal 2 13_13008" xfId="878"/>
    <cellStyle name="Normal 2 14" xfId="879"/>
    <cellStyle name="Normal 2 14 2" xfId="1534"/>
    <cellStyle name="Normal 2 15" xfId="880"/>
    <cellStyle name="Normal 2 15 2" xfId="881"/>
    <cellStyle name="Normal 2 15 3" xfId="882"/>
    <cellStyle name="Normal 2 15_13008" xfId="883"/>
    <cellStyle name="Normal 2 16" xfId="884"/>
    <cellStyle name="Normal 2 16 2" xfId="885"/>
    <cellStyle name="Normal 2 16 3" xfId="886"/>
    <cellStyle name="Normal 2 16_13008" xfId="887"/>
    <cellStyle name="Normal 2 17" xfId="888"/>
    <cellStyle name="Normal 2 17 2" xfId="889"/>
    <cellStyle name="Normal 2 17 3" xfId="890"/>
    <cellStyle name="Normal 2 17_13008" xfId="891"/>
    <cellStyle name="Normal 2 18" xfId="892"/>
    <cellStyle name="Normal 2 18 2" xfId="893"/>
    <cellStyle name="Normal 2 18 3" xfId="894"/>
    <cellStyle name="Normal 2 18_13008" xfId="895"/>
    <cellStyle name="Normal 2 19" xfId="896"/>
    <cellStyle name="Normal 2 2" xfId="94"/>
    <cellStyle name="Normal 2 2 2" xfId="95"/>
    <cellStyle name="Normal 2 2 2 2" xfId="897"/>
    <cellStyle name="Normal 2 2 2 2 2" xfId="898"/>
    <cellStyle name="Normal 2 2 2 2 2 2" xfId="899"/>
    <cellStyle name="Normal 2 2 2 2 2 2 2" xfId="900"/>
    <cellStyle name="Normal 2 2 2 2 2 2 3" xfId="901"/>
    <cellStyle name="Normal 2 2 2 2 2 2_13008" xfId="902"/>
    <cellStyle name="Normal 2 2 2 2 2 3" xfId="903"/>
    <cellStyle name="Normal 2 2 2 2 2 3 2" xfId="904"/>
    <cellStyle name="Normal 2 2 2 2 2 3 3" xfId="905"/>
    <cellStyle name="Normal 2 2 2 2 2 3_13008" xfId="906"/>
    <cellStyle name="Normal 2 2 2 2 2 4" xfId="907"/>
    <cellStyle name="Normal 2 2 2 2 2 5" xfId="908"/>
    <cellStyle name="Normal 2 2 2 2 2_13008" xfId="909"/>
    <cellStyle name="Normal 2 2 2 2 3" xfId="910"/>
    <cellStyle name="Normal 2 2 2 2 3 2" xfId="911"/>
    <cellStyle name="Normal 2 2 2 2 3 3" xfId="912"/>
    <cellStyle name="Normal 2 2 2 2 3_13008" xfId="913"/>
    <cellStyle name="Normal 2 2 2 2 4" xfId="914"/>
    <cellStyle name="Normal 2 2 2 2 4 2" xfId="915"/>
    <cellStyle name="Normal 2 2 2 2 4 3" xfId="916"/>
    <cellStyle name="Normal 2 2 2 2 4_13008" xfId="917"/>
    <cellStyle name="Normal 2 2 2 2 5" xfId="918"/>
    <cellStyle name="Normal 2 2 2 2 6" xfId="919"/>
    <cellStyle name="Normal 2 2 2 2_13008" xfId="920"/>
    <cellStyle name="Normal 2 2 2 3" xfId="921"/>
    <cellStyle name="Normal 2 2 2 4" xfId="922"/>
    <cellStyle name="Normal 2 2 2 4 2" xfId="923"/>
    <cellStyle name="Normal 2 2 2 4 2 2" xfId="924"/>
    <cellStyle name="Normal 2 2 2 4 2 3" xfId="925"/>
    <cellStyle name="Normal 2 2 2 4 2_13008" xfId="926"/>
    <cellStyle name="Normal 2 2 2 4 3" xfId="927"/>
    <cellStyle name="Normal 2 2 2 4 3 2" xfId="928"/>
    <cellStyle name="Normal 2 2 2 4 3 3" xfId="929"/>
    <cellStyle name="Normal 2 2 2 4 3_13008" xfId="930"/>
    <cellStyle name="Normal 2 2 2 4 4" xfId="931"/>
    <cellStyle name="Normal 2 2 2 4 5" xfId="932"/>
    <cellStyle name="Normal 2 2 2 4_13008" xfId="933"/>
    <cellStyle name="Normal 2 2 2 5" xfId="934"/>
    <cellStyle name="Normal 2 2 2 6" xfId="935"/>
    <cellStyle name="Normal 2 2 2_11599" xfId="936"/>
    <cellStyle name="Normal 2 2 3" xfId="96"/>
    <cellStyle name="Normal 2 2 3 2" xfId="937"/>
    <cellStyle name="Normal 2 2 3 2 2" xfId="938"/>
    <cellStyle name="Normal 2 2 3 2 2 2" xfId="939"/>
    <cellStyle name="Normal 2 2 3 2 2 3" xfId="940"/>
    <cellStyle name="Normal 2 2 3 2 2_13008" xfId="941"/>
    <cellStyle name="Normal 2 2 3 2 3" xfId="942"/>
    <cellStyle name="Normal 2 2 3 2 3 2" xfId="943"/>
    <cellStyle name="Normal 2 2 3 2 3 3" xfId="944"/>
    <cellStyle name="Normal 2 2 3 2 3_13008" xfId="945"/>
    <cellStyle name="Normal 2 2 3 2 4" xfId="946"/>
    <cellStyle name="Normal 2 2 3 2 5" xfId="947"/>
    <cellStyle name="Normal 2 2 3 2_13008" xfId="948"/>
    <cellStyle name="Normal 2 2 3 3" xfId="949"/>
    <cellStyle name="Normal 2 2 3 3 2" xfId="950"/>
    <cellStyle name="Normal 2 2 3 3 3" xfId="951"/>
    <cellStyle name="Normal 2 2 3 3_13008" xfId="952"/>
    <cellStyle name="Normal 2 2 3 4" xfId="953"/>
    <cellStyle name="Normal 2 2 3 4 2" xfId="954"/>
    <cellStyle name="Normal 2 2 3 4 3" xfId="955"/>
    <cellStyle name="Normal 2 2 3 4_13008" xfId="956"/>
    <cellStyle name="Normal 2 2 3 5" xfId="957"/>
    <cellStyle name="Normal 2 2 3 6" xfId="958"/>
    <cellStyle name="Normal 2 2 3_13008" xfId="959"/>
    <cellStyle name="Normal 2 2 4" xfId="960"/>
    <cellStyle name="Normal 2 2 4 2" xfId="961"/>
    <cellStyle name="Normal 2 2 4 2 2" xfId="962"/>
    <cellStyle name="Normal 2 2 4 2 3" xfId="963"/>
    <cellStyle name="Normal 2 2 4 2_13008" xfId="964"/>
    <cellStyle name="Normal 2 2 4 3" xfId="965"/>
    <cellStyle name="Normal 2 2 4 3 2" xfId="966"/>
    <cellStyle name="Normal 2 2 4 3 3" xfId="967"/>
    <cellStyle name="Normal 2 2 4 3_13008" xfId="968"/>
    <cellStyle name="Normal 2 2 4 4" xfId="969"/>
    <cellStyle name="Normal 2 2 4 5" xfId="970"/>
    <cellStyle name="Normal 2 2 4_13008" xfId="971"/>
    <cellStyle name="Normal 2 2 5" xfId="972"/>
    <cellStyle name="Normal 2 2 5 2" xfId="973"/>
    <cellStyle name="Normal 2 2 5 3" xfId="974"/>
    <cellStyle name="Normal 2 2 5_13008" xfId="975"/>
    <cellStyle name="Normal 2 2 6" xfId="976"/>
    <cellStyle name="Normal 2 2 6 2" xfId="977"/>
    <cellStyle name="Normal 2 2 6 3" xfId="978"/>
    <cellStyle name="Normal 2 2 6_13008" xfId="979"/>
    <cellStyle name="Normal 2 2 7" xfId="980"/>
    <cellStyle name="Normal 2 2 7 2" xfId="981"/>
    <cellStyle name="Normal 2 2 7 3" xfId="982"/>
    <cellStyle name="Normal 2 2 7_13008" xfId="983"/>
    <cellStyle name="Normal 2 2 8" xfId="984"/>
    <cellStyle name="Normal 2 2 9" xfId="985"/>
    <cellStyle name="Normal 2 2_11599" xfId="986"/>
    <cellStyle name="Normal 2 20" xfId="1524"/>
    <cellStyle name="Normal 2 3" xfId="97"/>
    <cellStyle name="Normal 2 3 2" xfId="98"/>
    <cellStyle name="Normal 2 3 3" xfId="99"/>
    <cellStyle name="Normal 2 3 4" xfId="987"/>
    <cellStyle name="Normal 2 3 4 2" xfId="988"/>
    <cellStyle name="Normal 2 3 4 3" xfId="989"/>
    <cellStyle name="Normal 2 3 4_13008" xfId="990"/>
    <cellStyle name="Normal 2 3 5" xfId="991"/>
    <cellStyle name="Normal 2 3_CloseManagement" xfId="992"/>
    <cellStyle name="Normal 2 4" xfId="100"/>
    <cellStyle name="Normal 2 4 2" xfId="993"/>
    <cellStyle name="Normal 2 5" xfId="101"/>
    <cellStyle name="Normal 2 5 2" xfId="994"/>
    <cellStyle name="Normal 2 6" xfId="140"/>
    <cellStyle name="Normal 2 6 2" xfId="995"/>
    <cellStyle name="Normal 2 6 2 2" xfId="996"/>
    <cellStyle name="Normal 2 6 2 3" xfId="997"/>
    <cellStyle name="Normal 2 6 2_13008" xfId="998"/>
    <cellStyle name="Normal 2 6 3" xfId="999"/>
    <cellStyle name="Normal 2 6 3 2" xfId="1000"/>
    <cellStyle name="Normal 2 6 3 3" xfId="1001"/>
    <cellStyle name="Normal 2 6 3_13008" xfId="1002"/>
    <cellStyle name="Normal 2 6 4" xfId="1003"/>
    <cellStyle name="Normal 2 6 5" xfId="1004"/>
    <cellStyle name="Normal 2 6 6" xfId="1535"/>
    <cellStyle name="Normal 2 6_13008" xfId="1005"/>
    <cellStyle name="Normal 2 7" xfId="141"/>
    <cellStyle name="Normal 2 7 2" xfId="1006"/>
    <cellStyle name="Normal 2 8" xfId="1007"/>
    <cellStyle name="Normal 2 8 2" xfId="1008"/>
    <cellStyle name="Normal 2 9" xfId="1009"/>
    <cellStyle name="Normal 2 9 2" xfId="1010"/>
    <cellStyle name="Normal 2_20140" xfId="1011"/>
    <cellStyle name="Normal 20" xfId="142"/>
    <cellStyle name="Normal 20 2" xfId="167"/>
    <cellStyle name="Normal 20_20325" xfId="1525"/>
    <cellStyle name="Normal 21" xfId="143"/>
    <cellStyle name="Normal 21 2" xfId="1012"/>
    <cellStyle name="Normal 21_20325" xfId="1526"/>
    <cellStyle name="Normal 22" xfId="144"/>
    <cellStyle name="Normal 22 2" xfId="1013"/>
    <cellStyle name="Normal 22 3" xfId="1014"/>
    <cellStyle name="Normal 22_20325" xfId="1527"/>
    <cellStyle name="Normal 23" xfId="145"/>
    <cellStyle name="Normal 23 2" xfId="1015"/>
    <cellStyle name="Normal 24" xfId="146"/>
    <cellStyle name="Normal 24 2" xfId="1016"/>
    <cellStyle name="Normal 24 3" xfId="1017"/>
    <cellStyle name="Normal 24_13008" xfId="1018"/>
    <cellStyle name="Normal 25" xfId="147"/>
    <cellStyle name="Normal 25 2" xfId="1019"/>
    <cellStyle name="Normal 25 3" xfId="1020"/>
    <cellStyle name="Normal 25_13008" xfId="1021"/>
    <cellStyle name="Normal 26" xfId="148"/>
    <cellStyle name="Normal 26 2" xfId="1022"/>
    <cellStyle name="Normal 27" xfId="149"/>
    <cellStyle name="Normal 27 2" xfId="1023"/>
    <cellStyle name="Normal 27 3" xfId="1024"/>
    <cellStyle name="Normal 27_20325" xfId="1528"/>
    <cellStyle name="Normal 28" xfId="158"/>
    <cellStyle name="Normal 29" xfId="165"/>
    <cellStyle name="Normal 3" xfId="102"/>
    <cellStyle name="Normal 3 2" xfId="103"/>
    <cellStyle name="Normal 3 2 2" xfId="1025"/>
    <cellStyle name="Normal 3 2 2 2" xfId="1026"/>
    <cellStyle name="Normal 3 2 2 2 2" xfId="1027"/>
    <cellStyle name="Normal 3 2 2 2 3" xfId="1028"/>
    <cellStyle name="Normal 3 2 2 2_13008" xfId="1029"/>
    <cellStyle name="Normal 3 2 2 3" xfId="1030"/>
    <cellStyle name="Normal 3 2 2 3 2" xfId="1031"/>
    <cellStyle name="Normal 3 2 2 3 3" xfId="1032"/>
    <cellStyle name="Normal 3 2 2 3_13008" xfId="1033"/>
    <cellStyle name="Normal 3 2 2 4" xfId="1034"/>
    <cellStyle name="Normal 3 2 2 5" xfId="1035"/>
    <cellStyle name="Normal 3 2 2_13008" xfId="1036"/>
    <cellStyle name="Normal 3 2 3" xfId="1037"/>
    <cellStyle name="Normal 3 2 3 2" xfId="1038"/>
    <cellStyle name="Normal 3 2 3 3" xfId="1039"/>
    <cellStyle name="Normal 3 2 3_13008" xfId="1040"/>
    <cellStyle name="Normal 3 2 4" xfId="1041"/>
    <cellStyle name="Normal 3 2 4 2" xfId="1042"/>
    <cellStyle name="Normal 3 2 4 3" xfId="1043"/>
    <cellStyle name="Normal 3 2 4_13008" xfId="1044"/>
    <cellStyle name="Normal 3 2 5" xfId="1045"/>
    <cellStyle name="Normal 3 2 5 2" xfId="1046"/>
    <cellStyle name="Normal 3 2 5 3" xfId="1047"/>
    <cellStyle name="Normal 3 2 5_13008" xfId="1048"/>
    <cellStyle name="Normal 3 2 6" xfId="1049"/>
    <cellStyle name="Normal 3 2 7" xfId="1050"/>
    <cellStyle name="Normal 3 2_13008" xfId="1051"/>
    <cellStyle name="Normal 3 3" xfId="163"/>
    <cellStyle name="Normal 3 3 2" xfId="1052"/>
    <cellStyle name="Normal 3 4" xfId="1053"/>
    <cellStyle name="Normal 3 4 2" xfId="1054"/>
    <cellStyle name="Normal 3 4 3" xfId="1055"/>
    <cellStyle name="Normal 3 4_13008" xfId="1056"/>
    <cellStyle name="Normal 3 5" xfId="1057"/>
    <cellStyle name="Normal 3 5 2" xfId="1058"/>
    <cellStyle name="Normal 3 5 3" xfId="1059"/>
    <cellStyle name="Normal 3 5_13008" xfId="1060"/>
    <cellStyle name="Normal 3 6" xfId="1061"/>
    <cellStyle name="Normal 3 6 2" xfId="1062"/>
    <cellStyle name="Normal 3 6 3" xfId="1063"/>
    <cellStyle name="Normal 3 6_13008" xfId="1064"/>
    <cellStyle name="Normal 3 7" xfId="1065"/>
    <cellStyle name="Normal 3_11599" xfId="1066"/>
    <cellStyle name="Normal 30" xfId="168"/>
    <cellStyle name="Normal 30 2" xfId="1067"/>
    <cellStyle name="Normal 30_20325" xfId="1529"/>
    <cellStyle name="Normal 31" xfId="130"/>
    <cellStyle name="Normal 31 2" xfId="1068"/>
    <cellStyle name="Normal 31_20325" xfId="1530"/>
    <cellStyle name="Normal 32" xfId="1069"/>
    <cellStyle name="Normal 32 2" xfId="1070"/>
    <cellStyle name="Normal 32_20325" xfId="1531"/>
    <cellStyle name="Normal 33" xfId="1071"/>
    <cellStyle name="Normal 33 2" xfId="1072"/>
    <cellStyle name="Normal 33_20325" xfId="1532"/>
    <cellStyle name="Normal 34" xfId="1073"/>
    <cellStyle name="Normal 34 2" xfId="1074"/>
    <cellStyle name="Normal 34_20325" xfId="1533"/>
    <cellStyle name="Normal 35" xfId="1075"/>
    <cellStyle name="Normal 36" xfId="1076"/>
    <cellStyle name="Normal 37" xfId="1077"/>
    <cellStyle name="Normal 38" xfId="1078"/>
    <cellStyle name="Normal 38 2" xfId="1079"/>
    <cellStyle name="Normal 38_13008" xfId="1080"/>
    <cellStyle name="Normal 39" xfId="1081"/>
    <cellStyle name="Normal 4" xfId="104"/>
    <cellStyle name="Normal 4 2" xfId="150"/>
    <cellStyle name="Normal 4 2 2" xfId="1082"/>
    <cellStyle name="Normal 4 2 3" xfId="1083"/>
    <cellStyle name="Normal 4 3" xfId="164"/>
    <cellStyle name="Normal 4 3 2" xfId="1084"/>
    <cellStyle name="Normal 4 3 3" xfId="1085"/>
    <cellStyle name="Normal 4 3_13008" xfId="1086"/>
    <cellStyle name="Normal 4 4" xfId="1087"/>
    <cellStyle name="Normal 4 4 2" xfId="1088"/>
    <cellStyle name="Normal 4 4 3" xfId="1089"/>
    <cellStyle name="Normal 4 4_13008" xfId="1090"/>
    <cellStyle name="Normal 4 5" xfId="1091"/>
    <cellStyle name="Normal 4_Support" xfId="1092"/>
    <cellStyle name="Normal 40" xfId="1093"/>
    <cellStyle name="Normal 41" xfId="1094"/>
    <cellStyle name="Normal 42" xfId="1095"/>
    <cellStyle name="Normal 43" xfId="1096"/>
    <cellStyle name="Normal 5" xfId="105"/>
    <cellStyle name="Normal 5 2" xfId="106"/>
    <cellStyle name="Normal 5 2 10" xfId="1097"/>
    <cellStyle name="Normal 5 2 2" xfId="1098"/>
    <cellStyle name="Normal 5 2 2 2" xfId="1099"/>
    <cellStyle name="Normal 5 2 2 2 2" xfId="1100"/>
    <cellStyle name="Normal 5 2 2 2 2 2" xfId="1101"/>
    <cellStyle name="Normal 5 2 2 2 2 3" xfId="1102"/>
    <cellStyle name="Normal 5 2 2 2 2_13008" xfId="1103"/>
    <cellStyle name="Normal 5 2 2 2 3" xfId="1104"/>
    <cellStyle name="Normal 5 2 2 2 3 2" xfId="1105"/>
    <cellStyle name="Normal 5 2 2 2 3 3" xfId="1106"/>
    <cellStyle name="Normal 5 2 2 2 3_13008" xfId="1107"/>
    <cellStyle name="Normal 5 2 2 2 4" xfId="1108"/>
    <cellStyle name="Normal 5 2 2 2 5" xfId="1109"/>
    <cellStyle name="Normal 5 2 2 2_13008" xfId="1110"/>
    <cellStyle name="Normal 5 2 2 3" xfId="1111"/>
    <cellStyle name="Normal 5 2 2 3 2" xfId="1112"/>
    <cellStyle name="Normal 5 2 2 3 3" xfId="1113"/>
    <cellStyle name="Normal 5 2 2 3_13008" xfId="1114"/>
    <cellStyle name="Normal 5 2 2 4" xfId="1115"/>
    <cellStyle name="Normal 5 2 2 4 2" xfId="1116"/>
    <cellStyle name="Normal 5 2 2 4 3" xfId="1117"/>
    <cellStyle name="Normal 5 2 2 4_13008" xfId="1118"/>
    <cellStyle name="Normal 5 2 2 5" xfId="1119"/>
    <cellStyle name="Normal 5 2 2 5 2" xfId="1120"/>
    <cellStyle name="Normal 5 2 2 5 3" xfId="1121"/>
    <cellStyle name="Normal 5 2 2 5_13008" xfId="1122"/>
    <cellStyle name="Normal 5 2 2 6" xfId="1123"/>
    <cellStyle name="Normal 5 2 2 7" xfId="1124"/>
    <cellStyle name="Normal 5 2 2_13008" xfId="1125"/>
    <cellStyle name="Normal 5 2 3" xfId="1126"/>
    <cellStyle name="Normal 5 2 3 2" xfId="1127"/>
    <cellStyle name="Normal 5 2 3 2 2" xfId="1128"/>
    <cellStyle name="Normal 5 2 3 2 2 2" xfId="1129"/>
    <cellStyle name="Normal 5 2 3 2 2 3" xfId="1130"/>
    <cellStyle name="Normal 5 2 3 2 2_13008" xfId="1131"/>
    <cellStyle name="Normal 5 2 3 2 3" xfId="1132"/>
    <cellStyle name="Normal 5 2 3 2 3 2" xfId="1133"/>
    <cellStyle name="Normal 5 2 3 2 3 3" xfId="1134"/>
    <cellStyle name="Normal 5 2 3 2 3_13008" xfId="1135"/>
    <cellStyle name="Normal 5 2 3 2 4" xfId="1136"/>
    <cellStyle name="Normal 5 2 3 2 5" xfId="1137"/>
    <cellStyle name="Normal 5 2 3 2_13008" xfId="1138"/>
    <cellStyle name="Normal 5 2 3 3" xfId="1139"/>
    <cellStyle name="Normal 5 2 3 3 2" xfId="1140"/>
    <cellStyle name="Normal 5 2 3 3 3" xfId="1141"/>
    <cellStyle name="Normal 5 2 3 3_13008" xfId="1142"/>
    <cellStyle name="Normal 5 2 3 4" xfId="1143"/>
    <cellStyle name="Normal 5 2 3 4 2" xfId="1144"/>
    <cellStyle name="Normal 5 2 3 4 3" xfId="1145"/>
    <cellStyle name="Normal 5 2 3 4_13008" xfId="1146"/>
    <cellStyle name="Normal 5 2 3 5" xfId="1147"/>
    <cellStyle name="Normal 5 2 3 5 2" xfId="1148"/>
    <cellStyle name="Normal 5 2 3 5 3" xfId="1149"/>
    <cellStyle name="Normal 5 2 3 5_13008" xfId="1150"/>
    <cellStyle name="Normal 5 2 3 6" xfId="1151"/>
    <cellStyle name="Normal 5 2 3 7" xfId="1152"/>
    <cellStyle name="Normal 5 2 3_13008" xfId="1153"/>
    <cellStyle name="Normal 5 2 4" xfId="1154"/>
    <cellStyle name="Normal 5 2 4 2" xfId="1155"/>
    <cellStyle name="Normal 5 2 4 2 2" xfId="1156"/>
    <cellStyle name="Normal 5 2 4 2 2 2" xfId="1157"/>
    <cellStyle name="Normal 5 2 4 2 2 3" xfId="1158"/>
    <cellStyle name="Normal 5 2 4 2 2_13008" xfId="1159"/>
    <cellStyle name="Normal 5 2 4 2 3" xfId="1160"/>
    <cellStyle name="Normal 5 2 4 2 3 2" xfId="1161"/>
    <cellStyle name="Normal 5 2 4 2 3 3" xfId="1162"/>
    <cellStyle name="Normal 5 2 4 2 3_13008" xfId="1163"/>
    <cellStyle name="Normal 5 2 4 2 4" xfId="1164"/>
    <cellStyle name="Normal 5 2 4 2 5" xfId="1165"/>
    <cellStyle name="Normal 5 2 4 2_13008" xfId="1166"/>
    <cellStyle name="Normal 5 2 4 3" xfId="1167"/>
    <cellStyle name="Normal 5 2 4 3 2" xfId="1168"/>
    <cellStyle name="Normal 5 2 4 3 3" xfId="1169"/>
    <cellStyle name="Normal 5 2 4 3_13008" xfId="1170"/>
    <cellStyle name="Normal 5 2 4 4" xfId="1171"/>
    <cellStyle name="Normal 5 2 4 4 2" xfId="1172"/>
    <cellStyle name="Normal 5 2 4 4 3" xfId="1173"/>
    <cellStyle name="Normal 5 2 4 4_13008" xfId="1174"/>
    <cellStyle name="Normal 5 2 4 5" xfId="1175"/>
    <cellStyle name="Normal 5 2 4 5 2" xfId="1176"/>
    <cellStyle name="Normal 5 2 4 5 3" xfId="1177"/>
    <cellStyle name="Normal 5 2 4 5_13008" xfId="1178"/>
    <cellStyle name="Normal 5 2 4 6" xfId="1179"/>
    <cellStyle name="Normal 5 2 4 7" xfId="1180"/>
    <cellStyle name="Normal 5 2 4_13008" xfId="1181"/>
    <cellStyle name="Normal 5 2 5" xfId="1182"/>
    <cellStyle name="Normal 5 2 5 10" xfId="1183"/>
    <cellStyle name="Normal 5 2 5 19" xfId="1184"/>
    <cellStyle name="Normal 5 2 5 19 2" xfId="1185"/>
    <cellStyle name="Normal 5 2 5 19_13008" xfId="1186"/>
    <cellStyle name="Normal 5 2 5 2" xfId="1187"/>
    <cellStyle name="Normal 5 2 5 2 2" xfId="1188"/>
    <cellStyle name="Normal 5 2 5 2 2 2" xfId="1189"/>
    <cellStyle name="Normal 5 2 5 2 2 2 2" xfId="1190"/>
    <cellStyle name="Normal 5 2 5 2 2 2 3" xfId="1191"/>
    <cellStyle name="Normal 5 2 5 2 2 2_13008" xfId="1192"/>
    <cellStyle name="Normal 5 2 5 2 2 3" xfId="1193"/>
    <cellStyle name="Normal 5 2 5 2 2 3 2" xfId="1194"/>
    <cellStyle name="Normal 5 2 5 2 2 3 3" xfId="1195"/>
    <cellStyle name="Normal 5 2 5 2 2 3_13008" xfId="1196"/>
    <cellStyle name="Normal 5 2 5 2 2 4" xfId="1197"/>
    <cellStyle name="Normal 5 2 5 2 2 5" xfId="1198"/>
    <cellStyle name="Normal 5 2 5 2 2_13008" xfId="1199"/>
    <cellStyle name="Normal 5 2 5 2 3" xfId="1200"/>
    <cellStyle name="Normal 5 2 5 2 3 2" xfId="1201"/>
    <cellStyle name="Normal 5 2 5 2 3 3" xfId="1202"/>
    <cellStyle name="Normal 5 2 5 2 3_13008" xfId="1203"/>
    <cellStyle name="Normal 5 2 5 2 4" xfId="1204"/>
    <cellStyle name="Normal 5 2 5 2 4 2" xfId="1205"/>
    <cellStyle name="Normal 5 2 5 2 4 3" xfId="1206"/>
    <cellStyle name="Normal 5 2 5 2 4_13008" xfId="1207"/>
    <cellStyle name="Normal 5 2 5 2 5" xfId="1208"/>
    <cellStyle name="Normal 5 2 5 2 5 2" xfId="1209"/>
    <cellStyle name="Normal 5 2 5 2 5 3" xfId="1210"/>
    <cellStyle name="Normal 5 2 5 2 5_13008" xfId="1211"/>
    <cellStyle name="Normal 5 2 5 2 6" xfId="1212"/>
    <cellStyle name="Normal 5 2 5 2 7" xfId="1213"/>
    <cellStyle name="Normal 5 2 5 2_13008" xfId="1214"/>
    <cellStyle name="Normal 5 2 5 3" xfId="1215"/>
    <cellStyle name="Normal 5 2 5 3 10" xfId="1216"/>
    <cellStyle name="Normal 5 2 5 3 10 2" xfId="1217"/>
    <cellStyle name="Normal 5 2 5 3 10 3" xfId="1218"/>
    <cellStyle name="Normal 5 2 5 3 10_13008" xfId="1219"/>
    <cellStyle name="Normal 5 2 5 3 11" xfId="1220"/>
    <cellStyle name="Normal 5 2 5 3 11 2" xfId="1221"/>
    <cellStyle name="Normal 5 2 5 3 11 3" xfId="1222"/>
    <cellStyle name="Normal 5 2 5 3 11_13008" xfId="1223"/>
    <cellStyle name="Normal 5 2 5 3 12" xfId="1224"/>
    <cellStyle name="Normal 5 2 5 3 12 2" xfId="1225"/>
    <cellStyle name="Normal 5 2 5 3 12 3" xfId="1226"/>
    <cellStyle name="Normal 5 2 5 3 12_13008" xfId="1227"/>
    <cellStyle name="Normal 5 2 5 3 13" xfId="1228"/>
    <cellStyle name="Normal 5 2 5 3 14" xfId="1229"/>
    <cellStyle name="Normal 5 2 5 3 15" xfId="1230"/>
    <cellStyle name="Normal 5 2 5 3 16" xfId="1231"/>
    <cellStyle name="Normal 5 2 5 3 17" xfId="1538"/>
    <cellStyle name="Normal 5 2 5 3 2" xfId="1232"/>
    <cellStyle name="Normal 5 2 5 3 2 2" xfId="1233"/>
    <cellStyle name="Normal 5 2 5 3 2 2 2" xfId="1234"/>
    <cellStyle name="Normal 5 2 5 3 2 2 2 2" xfId="1235"/>
    <cellStyle name="Normal 5 2 5 3 2 2 2 3" xfId="1236"/>
    <cellStyle name="Normal 5 2 5 3 2 2 2_13008" xfId="1237"/>
    <cellStyle name="Normal 5 2 5 3 2 2 3" xfId="1238"/>
    <cellStyle name="Normal 5 2 5 3 2 2 3 2" xfId="1239"/>
    <cellStyle name="Normal 5 2 5 3 2 2 3 3" xfId="1240"/>
    <cellStyle name="Normal 5 2 5 3 2 2 3_13008" xfId="1241"/>
    <cellStyle name="Normal 5 2 5 3 2 2 4" xfId="1242"/>
    <cellStyle name="Normal 5 2 5 3 2 2 5" xfId="1243"/>
    <cellStyle name="Normal 5 2 5 3 2 2_13008" xfId="1244"/>
    <cellStyle name="Normal 5 2 5 3 2 3" xfId="1245"/>
    <cellStyle name="Normal 5 2 5 3 2 3 2" xfId="1246"/>
    <cellStyle name="Normal 5 2 5 3 2 3 3" xfId="1247"/>
    <cellStyle name="Normal 5 2 5 3 2 3_13008" xfId="1248"/>
    <cellStyle name="Normal 5 2 5 3 2 4" xfId="1249"/>
    <cellStyle name="Normal 5 2 5 3 2 4 2" xfId="1250"/>
    <cellStyle name="Normal 5 2 5 3 2 4 3" xfId="1251"/>
    <cellStyle name="Normal 5 2 5 3 2 4_13008" xfId="1252"/>
    <cellStyle name="Normal 5 2 5 3 2 5" xfId="1253"/>
    <cellStyle name="Normal 5 2 5 3 2 5 2" xfId="1254"/>
    <cellStyle name="Normal 5 2 5 3 2 5 3" xfId="1255"/>
    <cellStyle name="Normal 5 2 5 3 2 5_13008" xfId="1256"/>
    <cellStyle name="Normal 5 2 5 3 2 6" xfId="1257"/>
    <cellStyle name="Normal 5 2 5 3 2 7" xfId="1258"/>
    <cellStyle name="Normal 5 2 5 3 2_13008" xfId="1259"/>
    <cellStyle name="Normal 5 2 5 3 3" xfId="1260"/>
    <cellStyle name="Normal 5 2 5 3 3 2" xfId="1261"/>
    <cellStyle name="Normal 5 2 5 3 3 2 2" xfId="1262"/>
    <cellStyle name="Normal 5 2 5 3 3 2 3" xfId="1263"/>
    <cellStyle name="Normal 5 2 5 3 3 2_13008" xfId="1264"/>
    <cellStyle name="Normal 5 2 5 3 3 3" xfId="1265"/>
    <cellStyle name="Normal 5 2 5 3 3 3 2" xfId="1266"/>
    <cellStyle name="Normal 5 2 5 3 3 3 3" xfId="1267"/>
    <cellStyle name="Normal 5 2 5 3 3 3_13008" xfId="1268"/>
    <cellStyle name="Normal 5 2 5 3 3 4" xfId="1269"/>
    <cellStyle name="Normal 5 2 5 3 3 5" xfId="1270"/>
    <cellStyle name="Normal 5 2 5 3 3_13008" xfId="1271"/>
    <cellStyle name="Normal 5 2 5 3 4" xfId="1272"/>
    <cellStyle name="Normal 5 2 5 3 4 2" xfId="1273"/>
    <cellStyle name="Normal 5 2 5 3 4 3" xfId="1274"/>
    <cellStyle name="Normal 5 2 5 3 4_13008" xfId="1275"/>
    <cellStyle name="Normal 5 2 5 3 5" xfId="1276"/>
    <cellStyle name="Normal 5 2 5 3 5 2" xfId="1277"/>
    <cellStyle name="Normal 5 2 5 3 5 3" xfId="1278"/>
    <cellStyle name="Normal 5 2 5 3 5_13008" xfId="1279"/>
    <cellStyle name="Normal 5 2 5 3 6" xfId="1280"/>
    <cellStyle name="Normal 5 2 5 3 6 2" xfId="1281"/>
    <cellStyle name="Normal 5 2 5 3 6 3" xfId="1282"/>
    <cellStyle name="Normal 5 2 5 3 6_13008" xfId="1283"/>
    <cellStyle name="Normal 5 2 5 3 7" xfId="1284"/>
    <cellStyle name="Normal 5 2 5 3 7 2" xfId="1285"/>
    <cellStyle name="Normal 5 2 5 3 7 3" xfId="1286"/>
    <cellStyle name="Normal 5 2 5 3 7_13008" xfId="1287"/>
    <cellStyle name="Normal 5 2 5 3 8" xfId="1288"/>
    <cellStyle name="Normal 5 2 5 3 8 2" xfId="1289"/>
    <cellStyle name="Normal 5 2 5 3 8 3" xfId="1290"/>
    <cellStyle name="Normal 5 2 5 3 8_13008" xfId="1291"/>
    <cellStyle name="Normal 5 2 5 3 9" xfId="1292"/>
    <cellStyle name="Normal 5 2 5 3 9 2" xfId="1293"/>
    <cellStyle name="Normal 5 2 5 3 9 3" xfId="1294"/>
    <cellStyle name="Normal 5 2 5 3 9_13008" xfId="1295"/>
    <cellStyle name="Normal 5 2 5 3_13008" xfId="1296"/>
    <cellStyle name="Normal 5 2 5 4" xfId="1297"/>
    <cellStyle name="Normal 5 2 5 4 2" xfId="1298"/>
    <cellStyle name="Normal 5 2 5 4 2 2" xfId="1299"/>
    <cellStyle name="Normal 5 2 5 4 2 3" xfId="1300"/>
    <cellStyle name="Normal 5 2 5 4 2_13008" xfId="1301"/>
    <cellStyle name="Normal 5 2 5 4 3" xfId="1302"/>
    <cellStyle name="Normal 5 2 5 4 3 2" xfId="1303"/>
    <cellStyle name="Normal 5 2 5 4 3 3" xfId="1304"/>
    <cellStyle name="Normal 5 2 5 4 3_13008" xfId="1305"/>
    <cellStyle name="Normal 5 2 5 4 4" xfId="1306"/>
    <cellStyle name="Normal 5 2 5 4 5" xfId="1307"/>
    <cellStyle name="Normal 5 2 5 4_13008" xfId="1308"/>
    <cellStyle name="Normal 5 2 5 5" xfId="1309"/>
    <cellStyle name="Normal 5 2 5 5 2" xfId="1310"/>
    <cellStyle name="Normal 5 2 5 5 3" xfId="1311"/>
    <cellStyle name="Normal 5 2 5 5_13008" xfId="1312"/>
    <cellStyle name="Normal 5 2 5 6" xfId="1313"/>
    <cellStyle name="Normal 5 2 5 6 2" xfId="1314"/>
    <cellStyle name="Normal 5 2 5 6 3" xfId="1315"/>
    <cellStyle name="Normal 5 2 5 6_13008" xfId="1316"/>
    <cellStyle name="Normal 5 2 5 7" xfId="1317"/>
    <cellStyle name="Normal 5 2 5 7 2" xfId="1318"/>
    <cellStyle name="Normal 5 2 5 7 3" xfId="1319"/>
    <cellStyle name="Normal 5 2 5 7_13008" xfId="1320"/>
    <cellStyle name="Normal 5 2 5 8" xfId="1321"/>
    <cellStyle name="Normal 5 2 5 8 2" xfId="1322"/>
    <cellStyle name="Normal 5 2 5 8 3" xfId="1323"/>
    <cellStyle name="Normal 5 2 5 8_13008" xfId="1324"/>
    <cellStyle name="Normal 5 2 5 9" xfId="1325"/>
    <cellStyle name="Normal 5 2 5_13008" xfId="1326"/>
    <cellStyle name="Normal 5 2 6" xfId="1327"/>
    <cellStyle name="Normal 5 2 7" xfId="1328"/>
    <cellStyle name="Normal 5 2 7 2" xfId="1329"/>
    <cellStyle name="Normal 5 2 7 3" xfId="1330"/>
    <cellStyle name="Normal 5 2 7_13008" xfId="1331"/>
    <cellStyle name="Normal 5 2 8" xfId="1332"/>
    <cellStyle name="Normal 5 2 8 2" xfId="1333"/>
    <cellStyle name="Normal 5 2 8 3" xfId="1334"/>
    <cellStyle name="Normal 5 2 8_13008" xfId="1335"/>
    <cellStyle name="Normal 5 2 9" xfId="1336"/>
    <cellStyle name="Normal 5 2 9 2" xfId="1337"/>
    <cellStyle name="Normal 5 2 9 3" xfId="1338"/>
    <cellStyle name="Normal 5 2 9_13008" xfId="1339"/>
    <cellStyle name="Normal 5 2_13008" xfId="1340"/>
    <cellStyle name="Normal 5 3" xfId="1341"/>
    <cellStyle name="Normal 5 3 2" xfId="1342"/>
    <cellStyle name="Normal 5 4" xfId="1343"/>
    <cellStyle name="Normal 5 4 2" xfId="1344"/>
    <cellStyle name="Normal 5 4 2 2" xfId="1345"/>
    <cellStyle name="Normal 5 4 2 3" xfId="1346"/>
    <cellStyle name="Normal 5 4 2_13008" xfId="1347"/>
    <cellStyle name="Normal 5 4 3" xfId="1348"/>
    <cellStyle name="Normal 5 4 3 2" xfId="1349"/>
    <cellStyle name="Normal 5 4 3 3" xfId="1350"/>
    <cellStyle name="Normal 5 4 3_13008" xfId="1351"/>
    <cellStyle name="Normal 5 4 4" xfId="1352"/>
    <cellStyle name="Normal 5 4 5" xfId="1353"/>
    <cellStyle name="Normal 5 4_13008" xfId="1354"/>
    <cellStyle name="Normal 5 5" xfId="1355"/>
    <cellStyle name="Normal 5 5 2" xfId="1356"/>
    <cellStyle name="Normal 5 5 3" xfId="1357"/>
    <cellStyle name="Normal 5 5_13008" xfId="1358"/>
    <cellStyle name="Normal 5 6" xfId="1359"/>
    <cellStyle name="Normal 5 6 2" xfId="1360"/>
    <cellStyle name="Normal 5 6 3" xfId="1361"/>
    <cellStyle name="Normal 5 6_13008" xfId="1362"/>
    <cellStyle name="Normal 5 7" xfId="1363"/>
    <cellStyle name="Normal 5 8" xfId="1364"/>
    <cellStyle name="Normal 5_13008" xfId="1365"/>
    <cellStyle name="Normal 6" xfId="107"/>
    <cellStyle name="Normal 6 2" xfId="1366"/>
    <cellStyle name="Normal 6 2 2" xfId="1367"/>
    <cellStyle name="Normal 6 2 2 2" xfId="1368"/>
    <cellStyle name="Normal 6 2 2 3" xfId="1369"/>
    <cellStyle name="Normal 6 2 2_13008" xfId="1370"/>
    <cellStyle name="Normal 6 2 3" xfId="1371"/>
    <cellStyle name="Normal 6 2 3 2" xfId="1372"/>
    <cellStyle name="Normal 6 2 3 3" xfId="1373"/>
    <cellStyle name="Normal 6 2 3_13008" xfId="1374"/>
    <cellStyle name="Normal 6 2 4" xfId="1375"/>
    <cellStyle name="Normal 6 2 5" xfId="1376"/>
    <cellStyle name="Normal 6 2_13008" xfId="1377"/>
    <cellStyle name="Normal 6 3" xfId="1378"/>
    <cellStyle name="Normal 6 3 2" xfId="1379"/>
    <cellStyle name="Normal 6 3 3" xfId="1380"/>
    <cellStyle name="Normal 6 3_13008" xfId="1381"/>
    <cellStyle name="Normal 6 4" xfId="1382"/>
    <cellStyle name="Normal 6 4 2" xfId="1383"/>
    <cellStyle name="Normal 6 4 3" xfId="1384"/>
    <cellStyle name="Normal 6 4_13008" xfId="1385"/>
    <cellStyle name="Normal 6 5" xfId="1386"/>
    <cellStyle name="Normal 6 5 2" xfId="1387"/>
    <cellStyle name="Normal 6 5 3" xfId="1388"/>
    <cellStyle name="Normal 6 5_13008" xfId="1389"/>
    <cellStyle name="Normal 6 6" xfId="1390"/>
    <cellStyle name="Normal 6 7" xfId="1391"/>
    <cellStyle name="Normal 6_13008" xfId="1392"/>
    <cellStyle name="Normal 7" xfId="108"/>
    <cellStyle name="Normal 7 2" xfId="1393"/>
    <cellStyle name="Normal 7 2 2" xfId="1394"/>
    <cellStyle name="Normal 7 2 2 2" xfId="1395"/>
    <cellStyle name="Normal 7 2 2 3" xfId="1396"/>
    <cellStyle name="Normal 7 2 2_13008" xfId="1397"/>
    <cellStyle name="Normal 7 2 3" xfId="1398"/>
    <cellStyle name="Normal 7 2 3 2" xfId="1399"/>
    <cellStyle name="Normal 7 2 3 3" xfId="1400"/>
    <cellStyle name="Normal 7 2 3_13008" xfId="1401"/>
    <cellStyle name="Normal 7 2 4" xfId="1402"/>
    <cellStyle name="Normal 7 2 5" xfId="1403"/>
    <cellStyle name="Normal 7 2_13008" xfId="1404"/>
    <cellStyle name="Normal 7 3" xfId="1405"/>
    <cellStyle name="Normal 7 3 2" xfId="1406"/>
    <cellStyle name="Normal 7 3 3" xfId="1407"/>
    <cellStyle name="Normal 7 3_13008" xfId="1408"/>
    <cellStyle name="Normal 7 4" xfId="1409"/>
    <cellStyle name="Normal 7 4 2" xfId="1410"/>
    <cellStyle name="Normal 7 4 3" xfId="1411"/>
    <cellStyle name="Normal 7 4_13008" xfId="1412"/>
    <cellStyle name="Normal 7 5" xfId="1413"/>
    <cellStyle name="Normal 7 6" xfId="1414"/>
    <cellStyle name="Normal 7 7" xfId="1415"/>
    <cellStyle name="Normal 7_13008" xfId="1416"/>
    <cellStyle name="Normal 8" xfId="109"/>
    <cellStyle name="Normal 8 2" xfId="1417"/>
    <cellStyle name="Normal 8 2 2" xfId="1418"/>
    <cellStyle name="Normal 8 2 2 2" xfId="1419"/>
    <cellStyle name="Normal 8 2 2 3" xfId="1420"/>
    <cellStyle name="Normal 8 2 2_13008" xfId="1421"/>
    <cellStyle name="Normal 8 2 3" xfId="1422"/>
    <cellStyle name="Normal 8 2 3 2" xfId="1423"/>
    <cellStyle name="Normal 8 2 3 3" xfId="1424"/>
    <cellStyle name="Normal 8 2 3_13008" xfId="1425"/>
    <cellStyle name="Normal 8 2 4" xfId="1426"/>
    <cellStyle name="Normal 8 2 5" xfId="1427"/>
    <cellStyle name="Normal 8 2_13008" xfId="1428"/>
    <cellStyle name="Normal 8 3" xfId="1429"/>
    <cellStyle name="Normal 8 3 2" xfId="1430"/>
    <cellStyle name="Normal 8 3 3" xfId="1431"/>
    <cellStyle name="Normal 8 3_13008" xfId="1432"/>
    <cellStyle name="Normal 8 4" xfId="1433"/>
    <cellStyle name="Normal 8 4 2" xfId="1434"/>
    <cellStyle name="Normal 8 4 3" xfId="1435"/>
    <cellStyle name="Normal 8 4_13008" xfId="1436"/>
    <cellStyle name="Normal 8 5" xfId="1437"/>
    <cellStyle name="Normal 8 5 2" xfId="1438"/>
    <cellStyle name="Normal 8 5 3" xfId="1439"/>
    <cellStyle name="Normal 8 5_13008" xfId="1440"/>
    <cellStyle name="Normal 8 6" xfId="1441"/>
    <cellStyle name="Normal 8 7" xfId="1442"/>
    <cellStyle name="Normal 8_13008" xfId="1443"/>
    <cellStyle name="Normal 9" xfId="110"/>
    <cellStyle name="Normal 9 2" xfId="1444"/>
    <cellStyle name="Normal 9 2 2" xfId="1445"/>
    <cellStyle name="Normal 9 2 2 2" xfId="1446"/>
    <cellStyle name="Normal 9 2 2 3" xfId="1447"/>
    <cellStyle name="Normal 9 2 2_13008" xfId="1448"/>
    <cellStyle name="Normal 9 2 3" xfId="1449"/>
    <cellStyle name="Normal 9 2 3 2" xfId="1450"/>
    <cellStyle name="Normal 9 2 3 3" xfId="1451"/>
    <cellStyle name="Normal 9 2 3_13008" xfId="1452"/>
    <cellStyle name="Normal 9 2 4" xfId="1453"/>
    <cellStyle name="Normal 9 2 4 2" xfId="1454"/>
    <cellStyle name="Normal 9 2 4_13008" xfId="1455"/>
    <cellStyle name="Normal 9 2 5" xfId="1456"/>
    <cellStyle name="Normal 9 2 5 2" xfId="1457"/>
    <cellStyle name="Normal 9 2 5_13008" xfId="1458"/>
    <cellStyle name="Normal 9 2 6" xfId="1459"/>
    <cellStyle name="Normal 9 2_13008" xfId="1460"/>
    <cellStyle name="Normal 9 3" xfId="1461"/>
    <cellStyle name="Normal 9 3 2" xfId="1462"/>
    <cellStyle name="Normal 9 3 3" xfId="1463"/>
    <cellStyle name="Normal 9 3_13008" xfId="1464"/>
    <cellStyle name="Normal 9 4" xfId="1465"/>
    <cellStyle name="Normal 9 4 2" xfId="1466"/>
    <cellStyle name="Normal 9 4 3" xfId="1467"/>
    <cellStyle name="Normal 9 4_13008" xfId="1468"/>
    <cellStyle name="Normal 9 5" xfId="1469"/>
    <cellStyle name="Normal 9 5 2" xfId="1470"/>
    <cellStyle name="Normal 9 6" xfId="1471"/>
    <cellStyle name="Normal 9 7" xfId="1472"/>
    <cellStyle name="Normal 9_13008" xfId="1473"/>
    <cellStyle name="Normal 98" xfId="1474"/>
    <cellStyle name="Normal_Pacific 1-1-06" xfId="4"/>
    <cellStyle name="Note 2" xfId="111"/>
    <cellStyle name="Note 2 2" xfId="1475"/>
    <cellStyle name="Note 2 3" xfId="1476"/>
    <cellStyle name="Note 3" xfId="1477"/>
    <cellStyle name="Notes" xfId="112"/>
    <cellStyle name="NotIncluded1" xfId="1478"/>
    <cellStyle name="OptionalGood" xfId="1479"/>
    <cellStyle name="Output" xfId="177" builtinId="21" customBuiltin="1"/>
    <cellStyle name="Output 2" xfId="1480"/>
    <cellStyle name="Percent" xfId="3" builtinId="5"/>
    <cellStyle name="Percent 2" xfId="113"/>
    <cellStyle name="Percent 2 2" xfId="114"/>
    <cellStyle name="Percent 2 2 2" xfId="151"/>
    <cellStyle name="Percent 2 2 2 2" xfId="1481"/>
    <cellStyle name="Percent 2 2 2 3" xfId="1482"/>
    <cellStyle name="Percent 2 2 3" xfId="1483"/>
    <cellStyle name="Percent 2 2 3 2" xfId="1484"/>
    <cellStyle name="Percent 2 2 3 3" xfId="1485"/>
    <cellStyle name="Percent 2 2 4" xfId="1486"/>
    <cellStyle name="Percent 2 2 4 2" xfId="1487"/>
    <cellStyle name="Percent 2 2 4 3" xfId="1488"/>
    <cellStyle name="Percent 2 2 5" xfId="1489"/>
    <cellStyle name="Percent 2 2 5 2" xfId="1490"/>
    <cellStyle name="Percent 2 2 5 3" xfId="1491"/>
    <cellStyle name="Percent 2 2 6" xfId="1492"/>
    <cellStyle name="Percent 2 2 6 2" xfId="1493"/>
    <cellStyle name="Percent 2 2 6 3" xfId="1494"/>
    <cellStyle name="Percent 2 2 7" xfId="1495"/>
    <cellStyle name="Percent 2 2 7 2" xfId="1496"/>
    <cellStyle name="Percent 2 2 7 3" xfId="1497"/>
    <cellStyle name="Percent 2 2 8" xfId="1498"/>
    <cellStyle name="Percent 2 2 9" xfId="1499"/>
    <cellStyle name="Percent 3" xfId="115"/>
    <cellStyle name="Percent 3 2" xfId="1500"/>
    <cellStyle name="Percent 4" xfId="116"/>
    <cellStyle name="Percent 4 2" xfId="152"/>
    <cellStyle name="Percent 4 3" xfId="153"/>
    <cellStyle name="Percent 4 3 2" xfId="1501"/>
    <cellStyle name="Percent 4 3 3" xfId="1502"/>
    <cellStyle name="Percent 5" xfId="154"/>
    <cellStyle name="Percent 5 2" xfId="1503"/>
    <cellStyle name="Percent 6" xfId="166"/>
    <cellStyle name="Percent 7" xfId="1504"/>
    <cellStyle name="Percent 7 2" xfId="1536"/>
    <cellStyle name="Percent(1)" xfId="117"/>
    <cellStyle name="Percent(2)" xfId="118"/>
    <cellStyle name="PRM" xfId="119"/>
    <cellStyle name="PRM 2" xfId="120"/>
    <cellStyle name="PRM 3" xfId="121"/>
    <cellStyle name="PRM_Thurston" xfId="122"/>
    <cellStyle name="PSChar" xfId="123"/>
    <cellStyle name="PSHeading" xfId="124"/>
    <cellStyle name="Reset  - Style4" xfId="1505"/>
    <cellStyle name="Reset  - Style7" xfId="1506"/>
    <cellStyle name="Style 1" xfId="125"/>
    <cellStyle name="Style 1 2" xfId="126"/>
    <cellStyle name="Style 1 2 2" xfId="1507"/>
    <cellStyle name="Style 1 3" xfId="1508"/>
    <cellStyle name="Style 1_Recycle Center Commodities MRF" xfId="129"/>
    <cellStyle name="STYLE1" xfId="127"/>
    <cellStyle name="STYLE1 2" xfId="157"/>
    <cellStyle name="STYLE1 3" xfId="156"/>
    <cellStyle name="Table  - Style5" xfId="1509"/>
    <cellStyle name="Table  - Style6" xfId="1510"/>
    <cellStyle name="Title" xfId="155" builtinId="15" customBuiltin="1"/>
    <cellStyle name="Title  - Style1" xfId="1511"/>
    <cellStyle name="Title  - Style6" xfId="1512"/>
    <cellStyle name="Title 2" xfId="1513"/>
    <cellStyle name="Total" xfId="183" builtinId="25" customBuiltin="1"/>
    <cellStyle name="Total 2" xfId="128"/>
    <cellStyle name="Total 3" xfId="1514"/>
    <cellStyle name="TotCol - Style5" xfId="1515"/>
    <cellStyle name="TotCol - Style7" xfId="1516"/>
    <cellStyle name="TotRow - Style4" xfId="1517"/>
    <cellStyle name="TotRow - Style8" xfId="1518"/>
    <cellStyle name="Warning Text" xfId="181" builtinId="11" customBuiltin="1"/>
    <cellStyle name="Warning Text 2" xfId="1519"/>
  </cellStyles>
  <dxfs count="11"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cific%20Disposal,%20Butler's%20Cover,%20Rural%20Refuse%20Commodity%20Accrual%20Calc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ific Comm Credit"/>
      <sheetName val="Pacific Single Fam Comm Details"/>
      <sheetName val="Pacific Multi Fam Comm Details"/>
      <sheetName val="Rural Comm Credit"/>
      <sheetName val="Rural Single Fam. Comm Details"/>
      <sheetName val="Rural Multi Fam. Comm Details"/>
      <sheetName val="Thurston Co Report - 2018"/>
      <sheetName val="Pioneer Pricing"/>
      <sheetName val="MF Customer Counts"/>
      <sheetName val="Oct 2018 AH051"/>
      <sheetName val="Sep 2018 AH051"/>
      <sheetName val="Aug 2018 AH051"/>
      <sheetName val="July 2018 AH051"/>
      <sheetName val="June 2018 AH051"/>
      <sheetName val="May 2018 AH051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</sheetNames>
    <sheetDataSet>
      <sheetData sheetId="0">
        <row r="9">
          <cell r="B9">
            <v>971.3900000000001</v>
          </cell>
          <cell r="C9">
            <v>897.8900000000001</v>
          </cell>
          <cell r="D9">
            <v>897.69000000000017</v>
          </cell>
          <cell r="E9">
            <v>976.23</v>
          </cell>
          <cell r="F9">
            <v>858.18000000000006</v>
          </cell>
          <cell r="G9">
            <v>965.50000000000011</v>
          </cell>
        </row>
        <row r="10">
          <cell r="B10">
            <v>123.86</v>
          </cell>
          <cell r="C10">
            <v>119.36999999999999</v>
          </cell>
          <cell r="D10">
            <v>124.41999999999999</v>
          </cell>
          <cell r="E10">
            <v>127.82000000000001</v>
          </cell>
          <cell r="F10">
            <v>110.49</v>
          </cell>
          <cell r="G10">
            <v>113.05</v>
          </cell>
        </row>
        <row r="15">
          <cell r="B15">
            <v>-49.361342000000008</v>
          </cell>
          <cell r="C15">
            <v>-39.01424200000001</v>
          </cell>
          <cell r="D15">
            <v>-75.69984199999999</v>
          </cell>
          <cell r="E15">
            <v>-70.123841999999996</v>
          </cell>
          <cell r="F15">
            <v>-75.034980000000004</v>
          </cell>
          <cell r="G15">
            <v>-73.294049999999984</v>
          </cell>
        </row>
        <row r="16">
          <cell r="B16">
            <v>-30</v>
          </cell>
          <cell r="C16">
            <v>-30</v>
          </cell>
          <cell r="D16">
            <v>-30</v>
          </cell>
          <cell r="E16">
            <v>-30</v>
          </cell>
          <cell r="F16">
            <v>-30</v>
          </cell>
          <cell r="G16">
            <v>-30</v>
          </cell>
        </row>
        <row r="23">
          <cell r="B23">
            <v>46541</v>
          </cell>
          <cell r="C23">
            <v>46615</v>
          </cell>
          <cell r="D23">
            <v>46754</v>
          </cell>
          <cell r="E23">
            <v>46959</v>
          </cell>
          <cell r="F23">
            <v>47021</v>
          </cell>
          <cell r="G23">
            <v>46518</v>
          </cell>
        </row>
        <row r="24">
          <cell r="B24">
            <v>3643</v>
          </cell>
          <cell r="C24">
            <v>3645</v>
          </cell>
          <cell r="D24">
            <v>3665</v>
          </cell>
          <cell r="E24">
            <v>3563</v>
          </cell>
          <cell r="F24">
            <v>3530</v>
          </cell>
          <cell r="G24">
            <v>3490</v>
          </cell>
        </row>
        <row r="28">
          <cell r="B28">
            <v>1.35</v>
          </cell>
          <cell r="C28">
            <v>1.35</v>
          </cell>
          <cell r="D28">
            <v>-1.1499999999999999</v>
          </cell>
          <cell r="E28">
            <v>-1.1499999999999999</v>
          </cell>
          <cell r="F28">
            <v>-1.1499999999999999</v>
          </cell>
          <cell r="G28">
            <v>-1.1499999999999999</v>
          </cell>
        </row>
        <row r="35">
          <cell r="H35">
            <v>-1.83</v>
          </cell>
        </row>
        <row r="41">
          <cell r="B41">
            <v>81.350000000000037</v>
          </cell>
          <cell r="C41">
            <v>74.280000000000015</v>
          </cell>
          <cell r="D41">
            <v>77.819999999999979</v>
          </cell>
          <cell r="E41">
            <v>81.359999999999971</v>
          </cell>
          <cell r="F41">
            <v>70.749999999999972</v>
          </cell>
          <cell r="G41">
            <v>74.650000000000006</v>
          </cell>
        </row>
        <row r="42">
          <cell r="B42">
            <v>17.119999999999997</v>
          </cell>
          <cell r="C42">
            <v>15.91</v>
          </cell>
          <cell r="D42">
            <v>16.619999999999997</v>
          </cell>
          <cell r="E42">
            <v>17.260000000000002</v>
          </cell>
          <cell r="F42">
            <v>14.98</v>
          </cell>
          <cell r="G42">
            <v>14.870000000000001</v>
          </cell>
        </row>
        <row r="55">
          <cell r="B55">
            <v>10237</v>
          </cell>
          <cell r="C55">
            <v>10234</v>
          </cell>
          <cell r="D55">
            <v>10244</v>
          </cell>
          <cell r="E55">
            <v>10254</v>
          </cell>
          <cell r="F55">
            <v>10241</v>
          </cell>
          <cell r="G55">
            <v>10242</v>
          </cell>
        </row>
        <row r="56">
          <cell r="B56">
            <v>401</v>
          </cell>
          <cell r="C56">
            <v>401</v>
          </cell>
          <cell r="D56">
            <v>400</v>
          </cell>
          <cell r="E56">
            <v>390</v>
          </cell>
          <cell r="F56">
            <v>390</v>
          </cell>
          <cell r="G56">
            <v>390</v>
          </cell>
        </row>
        <row r="60">
          <cell r="B60">
            <v>0.64</v>
          </cell>
          <cell r="C60">
            <v>0.64</v>
          </cell>
          <cell r="D60">
            <v>-0.45</v>
          </cell>
          <cell r="E60">
            <v>-0.45</v>
          </cell>
          <cell r="F60">
            <v>-0.45</v>
          </cell>
          <cell r="G60">
            <v>-0.45</v>
          </cell>
        </row>
        <row r="67">
          <cell r="H67">
            <v>-0.82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"/>
  <sheetViews>
    <sheetView showGridLines="0" tabSelected="1" zoomScaleNormal="100" zoomScaleSheetLayoutView="80" workbookViewId="0">
      <pane xSplit="1" ySplit="7" topLeftCell="B8" activePane="bottomRight" state="frozen"/>
      <selection activeCell="B36" sqref="B36"/>
      <selection pane="topRight" activeCell="B36" sqref="B36"/>
      <selection pane="bottomLeft" activeCell="B36" sqref="B36"/>
      <selection pane="bottomRight" activeCell="M26" sqref="M26"/>
    </sheetView>
  </sheetViews>
  <sheetFormatPr defaultRowHeight="12.75" x14ac:dyDescent="0.2"/>
  <cols>
    <col min="1" max="1" width="32.5703125" style="27" customWidth="1"/>
    <col min="2" max="5" width="11.85546875" style="22" bestFit="1" customWidth="1"/>
    <col min="6" max="6" width="12.85546875" style="22" bestFit="1" customWidth="1"/>
    <col min="7" max="7" width="12.85546875" style="22" customWidth="1"/>
    <col min="8" max="8" width="12.85546875" style="22" bestFit="1" customWidth="1"/>
    <col min="9" max="9" width="11.28515625" style="43" bestFit="1" customWidth="1"/>
    <col min="10" max="10" width="9.5703125" style="43" bestFit="1" customWidth="1"/>
    <col min="11" max="11" width="13.5703125" style="43" customWidth="1"/>
    <col min="12" max="12" width="11" style="43" customWidth="1"/>
    <col min="13" max="13" width="11.140625" style="43" customWidth="1"/>
    <col min="14" max="14" width="10.7109375" style="43" customWidth="1"/>
    <col min="15" max="15" width="10.85546875" style="43" customWidth="1"/>
    <col min="16" max="16" width="10.42578125" style="43" customWidth="1"/>
    <col min="17" max="17" width="10.85546875" style="43" customWidth="1"/>
    <col min="18" max="18" width="11.42578125" style="43" customWidth="1"/>
    <col min="19" max="19" width="11.85546875" style="43" customWidth="1"/>
    <col min="20" max="32" width="9.140625" style="43"/>
    <col min="33" max="16384" width="9.140625" style="22"/>
  </cols>
  <sheetData>
    <row r="1" spans="1:32" x14ac:dyDescent="0.2">
      <c r="A1" s="23" t="s">
        <v>19</v>
      </c>
    </row>
    <row r="2" spans="1:32" x14ac:dyDescent="0.2">
      <c r="A2" s="23" t="s">
        <v>0</v>
      </c>
      <c r="H2" s="33"/>
    </row>
    <row r="3" spans="1:32" x14ac:dyDescent="0.2">
      <c r="A3" s="23" t="s">
        <v>1</v>
      </c>
      <c r="B3" s="11"/>
      <c r="C3" s="11"/>
      <c r="D3" s="11"/>
      <c r="E3" s="11"/>
      <c r="F3" s="11"/>
      <c r="G3" s="11"/>
      <c r="H3" s="12"/>
      <c r="I3" s="5"/>
    </row>
    <row r="4" spans="1:32" x14ac:dyDescent="0.2">
      <c r="A4" s="23" t="s">
        <v>22</v>
      </c>
      <c r="B4" s="11"/>
      <c r="C4" s="11"/>
      <c r="D4" s="11"/>
      <c r="E4" s="11"/>
      <c r="F4" s="11"/>
      <c r="G4" s="11"/>
      <c r="H4" s="12"/>
      <c r="I4" s="5"/>
    </row>
    <row r="5" spans="1:32" s="35" customFormat="1" x14ac:dyDescent="0.2">
      <c r="A5" s="34"/>
      <c r="B5" s="1"/>
      <c r="C5" s="1"/>
      <c r="D5" s="1"/>
      <c r="E5" s="1"/>
      <c r="F5" s="1"/>
      <c r="G5" s="1"/>
      <c r="H5" s="1" t="s">
        <v>23</v>
      </c>
      <c r="I5" s="39"/>
      <c r="J5" s="5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s="37" customFormat="1" x14ac:dyDescent="0.2">
      <c r="A6" s="36"/>
      <c r="B6" s="2">
        <v>43250</v>
      </c>
      <c r="C6" s="2">
        <v>43281</v>
      </c>
      <c r="D6" s="2">
        <v>43311</v>
      </c>
      <c r="E6" s="2">
        <v>43342</v>
      </c>
      <c r="F6" s="2">
        <v>43373</v>
      </c>
      <c r="G6" s="2">
        <v>43403</v>
      </c>
      <c r="H6" s="2" t="s">
        <v>2</v>
      </c>
      <c r="I6" s="39"/>
      <c r="J6" s="51"/>
      <c r="K6" s="40"/>
      <c r="L6" s="51"/>
      <c r="M6" s="51"/>
      <c r="N6" s="40"/>
      <c r="O6" s="40"/>
      <c r="P6" s="40"/>
      <c r="Q6" s="40"/>
      <c r="R6" s="40"/>
      <c r="S6" s="40"/>
      <c r="T6" s="40"/>
      <c r="U6" s="40"/>
      <c r="V6" s="40"/>
      <c r="W6" s="40"/>
      <c r="X6" s="39"/>
      <c r="Y6" s="39"/>
      <c r="Z6" s="39"/>
      <c r="AA6" s="39"/>
      <c r="AB6" s="39"/>
      <c r="AC6" s="39"/>
      <c r="AD6" s="39"/>
      <c r="AE6" s="39"/>
      <c r="AF6" s="39"/>
    </row>
    <row r="7" spans="1:32" s="39" customFormat="1" x14ac:dyDescent="0.2">
      <c r="A7" s="38"/>
      <c r="B7" s="3"/>
      <c r="C7" s="3"/>
      <c r="D7" s="3"/>
      <c r="E7" s="24"/>
      <c r="F7" s="24"/>
      <c r="G7" s="24"/>
      <c r="H7" s="3"/>
      <c r="J7" s="51"/>
      <c r="K7" s="40"/>
      <c r="L7" s="51"/>
      <c r="M7" s="51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32" s="39" customFormat="1" x14ac:dyDescent="0.2">
      <c r="A8" s="25" t="s">
        <v>3</v>
      </c>
      <c r="B8" s="4"/>
      <c r="C8" s="4"/>
      <c r="D8" s="4"/>
      <c r="E8" s="4"/>
      <c r="F8" s="4"/>
      <c r="G8" s="4"/>
      <c r="H8" s="41"/>
      <c r="J8" s="5"/>
    </row>
    <row r="9" spans="1:32" s="39" customFormat="1" x14ac:dyDescent="0.2">
      <c r="A9" s="38"/>
      <c r="B9" s="4"/>
      <c r="C9" s="4"/>
      <c r="D9" s="4"/>
      <c r="E9" s="4"/>
      <c r="F9" s="4"/>
      <c r="G9" s="4"/>
      <c r="H9" s="41"/>
      <c r="J9" s="5"/>
    </row>
    <row r="10" spans="1:32" s="39" customFormat="1" x14ac:dyDescent="0.2">
      <c r="A10" s="26" t="s">
        <v>4</v>
      </c>
      <c r="B10" s="4"/>
      <c r="C10" s="4"/>
      <c r="D10" s="4"/>
      <c r="E10" s="4"/>
      <c r="F10" s="4"/>
      <c r="G10" s="4"/>
      <c r="H10" s="4"/>
      <c r="I10" s="4"/>
      <c r="J10" s="5"/>
    </row>
    <row r="11" spans="1:32" x14ac:dyDescent="0.2">
      <c r="A11" s="27" t="s">
        <v>5</v>
      </c>
      <c r="B11" s="77">
        <f>'[1]Pacific Comm Credit'!B9</f>
        <v>971.3900000000001</v>
      </c>
      <c r="C11" s="77">
        <f>'[1]Pacific Comm Credit'!C9</f>
        <v>897.8900000000001</v>
      </c>
      <c r="D11" s="77">
        <f>'[1]Pacific Comm Credit'!D9</f>
        <v>897.69000000000017</v>
      </c>
      <c r="E11" s="77">
        <f>'[1]Pacific Comm Credit'!E9</f>
        <v>976.23</v>
      </c>
      <c r="F11" s="77">
        <f>'[1]Pacific Comm Credit'!F9</f>
        <v>858.18000000000006</v>
      </c>
      <c r="G11" s="77">
        <f>'[1]Pacific Comm Credit'!G9</f>
        <v>965.50000000000011</v>
      </c>
      <c r="H11" s="5">
        <f>SUM(B11:G11)</f>
        <v>5566.88</v>
      </c>
      <c r="J11" s="5"/>
      <c r="L11" s="52"/>
      <c r="M11" s="52"/>
      <c r="N11" s="52"/>
      <c r="O11" s="52"/>
      <c r="P11" s="52"/>
      <c r="Q11" s="52"/>
      <c r="R11" s="52"/>
      <c r="S11" s="52"/>
      <c r="T11" s="52"/>
    </row>
    <row r="12" spans="1:32" x14ac:dyDescent="0.2">
      <c r="A12" s="27" t="s">
        <v>6</v>
      </c>
      <c r="B12" s="77">
        <f>'[1]Pacific Comm Credit'!B10</f>
        <v>123.86</v>
      </c>
      <c r="C12" s="77">
        <f>'[1]Pacific Comm Credit'!C10</f>
        <v>119.36999999999999</v>
      </c>
      <c r="D12" s="77">
        <f>'[1]Pacific Comm Credit'!D10</f>
        <v>124.41999999999999</v>
      </c>
      <c r="E12" s="77">
        <f>'[1]Pacific Comm Credit'!E10</f>
        <v>127.82000000000001</v>
      </c>
      <c r="F12" s="77">
        <f>'[1]Pacific Comm Credit'!F10</f>
        <v>110.49</v>
      </c>
      <c r="G12" s="77">
        <f>'[1]Pacific Comm Credit'!G10</f>
        <v>113.05</v>
      </c>
      <c r="H12" s="5">
        <f>SUM(B12:G12)</f>
        <v>719.00999999999988</v>
      </c>
      <c r="J12" s="5"/>
      <c r="L12" s="52"/>
      <c r="M12" s="52"/>
      <c r="N12" s="52"/>
      <c r="O12" s="52"/>
      <c r="P12" s="52"/>
      <c r="Q12" s="52"/>
      <c r="R12" s="52"/>
      <c r="S12" s="52"/>
      <c r="T12" s="52"/>
    </row>
    <row r="13" spans="1:32" ht="6" customHeight="1" x14ac:dyDescent="0.2">
      <c r="B13" s="11"/>
      <c r="C13" s="11"/>
      <c r="D13" s="11"/>
      <c r="E13" s="11"/>
      <c r="F13" s="11"/>
      <c r="G13" s="11"/>
      <c r="H13" s="5"/>
      <c r="J13" s="5"/>
    </row>
    <row r="14" spans="1:32" s="6" customFormat="1" x14ac:dyDescent="0.2">
      <c r="A14" s="23" t="s">
        <v>7</v>
      </c>
      <c r="B14" s="42">
        <f t="shared" ref="B14:G14" si="0">SUM(B11:B12)</f>
        <v>1095.25</v>
      </c>
      <c r="C14" s="42">
        <f t="shared" si="0"/>
        <v>1017.2600000000001</v>
      </c>
      <c r="D14" s="42">
        <f t="shared" si="0"/>
        <v>1022.1100000000001</v>
      </c>
      <c r="E14" s="42">
        <f t="shared" si="0"/>
        <v>1104.05</v>
      </c>
      <c r="F14" s="42">
        <f t="shared" si="0"/>
        <v>968.67000000000007</v>
      </c>
      <c r="G14" s="42">
        <f t="shared" si="0"/>
        <v>1078.5500000000002</v>
      </c>
      <c r="H14" s="42">
        <f>SUM(H11:H13)</f>
        <v>6285.89</v>
      </c>
      <c r="I14" s="53"/>
      <c r="J14" s="54"/>
      <c r="K14" s="53"/>
      <c r="L14" s="54"/>
      <c r="M14" s="54"/>
      <c r="N14" s="54"/>
      <c r="O14" s="54"/>
      <c r="P14" s="54"/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x14ac:dyDescent="0.2">
      <c r="H15" s="43"/>
      <c r="J15" s="5"/>
    </row>
    <row r="16" spans="1:32" x14ac:dyDescent="0.2">
      <c r="A16" s="28" t="s">
        <v>20</v>
      </c>
      <c r="H16" s="43"/>
      <c r="J16" s="5"/>
    </row>
    <row r="17" spans="1:36" x14ac:dyDescent="0.2">
      <c r="A17" s="27" t="s">
        <v>5</v>
      </c>
      <c r="B17" s="78">
        <f>'[1]Pacific Comm Credit'!B15</f>
        <v>-49.361342000000008</v>
      </c>
      <c r="C17" s="78">
        <f>'[1]Pacific Comm Credit'!C15</f>
        <v>-39.01424200000001</v>
      </c>
      <c r="D17" s="78">
        <f>'[1]Pacific Comm Credit'!D15</f>
        <v>-75.69984199999999</v>
      </c>
      <c r="E17" s="78">
        <f>'[1]Pacific Comm Credit'!E15</f>
        <v>-70.123841999999996</v>
      </c>
      <c r="F17" s="78">
        <f>'[1]Pacific Comm Credit'!F15</f>
        <v>-75.034980000000004</v>
      </c>
      <c r="G17" s="78">
        <f>'[1]Pacific Comm Credit'!G15</f>
        <v>-73.294049999999984</v>
      </c>
      <c r="H17" s="7"/>
      <c r="J17" s="5"/>
      <c r="L17" s="55"/>
      <c r="M17" s="55"/>
      <c r="N17" s="55"/>
      <c r="O17" s="55"/>
      <c r="P17" s="55"/>
      <c r="Q17" s="55"/>
      <c r="R17" s="55"/>
      <c r="S17" s="55"/>
      <c r="T17" s="55"/>
    </row>
    <row r="18" spans="1:36" x14ac:dyDescent="0.2">
      <c r="A18" s="27" t="s">
        <v>6</v>
      </c>
      <c r="B18" s="78">
        <f>'[1]Pacific Comm Credit'!B16</f>
        <v>-30</v>
      </c>
      <c r="C18" s="78">
        <f>'[1]Pacific Comm Credit'!C16</f>
        <v>-30</v>
      </c>
      <c r="D18" s="78">
        <f>'[1]Pacific Comm Credit'!D16</f>
        <v>-30</v>
      </c>
      <c r="E18" s="78">
        <f>'[1]Pacific Comm Credit'!E16</f>
        <v>-30</v>
      </c>
      <c r="F18" s="78">
        <f>'[1]Pacific Comm Credit'!F16</f>
        <v>-30</v>
      </c>
      <c r="G18" s="78">
        <f>'[1]Pacific Comm Credit'!G16</f>
        <v>-30</v>
      </c>
      <c r="H18" s="8"/>
      <c r="J18" s="5"/>
      <c r="L18" s="5"/>
      <c r="M18" s="5"/>
      <c r="N18" s="5"/>
      <c r="O18" s="5"/>
      <c r="P18" s="5"/>
      <c r="Q18" s="5"/>
      <c r="R18" s="5"/>
      <c r="S18" s="5"/>
      <c r="T18" s="5"/>
    </row>
    <row r="19" spans="1:36" x14ac:dyDescent="0.2">
      <c r="H19" s="43"/>
      <c r="J19" s="5"/>
    </row>
    <row r="20" spans="1:36" x14ac:dyDescent="0.2">
      <c r="A20" s="28" t="s">
        <v>8</v>
      </c>
      <c r="H20" s="43"/>
      <c r="J20" s="5"/>
    </row>
    <row r="21" spans="1:36" x14ac:dyDescent="0.2">
      <c r="A21" s="27" t="s">
        <v>5</v>
      </c>
      <c r="B21" s="44">
        <f>+B11*B17</f>
        <v>-47949.114005380012</v>
      </c>
      <c r="C21" s="44">
        <f t="shared" ref="C21:G21" si="1">+C11*C17</f>
        <v>-35030.497749380011</v>
      </c>
      <c r="D21" s="16">
        <f t="shared" si="1"/>
        <v>-67954.991164980005</v>
      </c>
      <c r="E21" s="44">
        <f t="shared" si="1"/>
        <v>-68456.998275659993</v>
      </c>
      <c r="F21" s="44">
        <f t="shared" si="1"/>
        <v>-64393.519136400006</v>
      </c>
      <c r="G21" s="44">
        <f t="shared" si="1"/>
        <v>-70765.405274999997</v>
      </c>
      <c r="H21" s="9">
        <f>SUM(B21:G21)</f>
        <v>-354550.52560679999</v>
      </c>
      <c r="J21" s="8"/>
      <c r="L21" s="8"/>
      <c r="M21" s="8"/>
      <c r="N21" s="8"/>
      <c r="O21" s="8"/>
      <c r="P21" s="8"/>
      <c r="Q21" s="8"/>
      <c r="R21" s="8"/>
      <c r="S21" s="8"/>
      <c r="T21" s="8"/>
    </row>
    <row r="22" spans="1:36" x14ac:dyDescent="0.2">
      <c r="A22" s="27" t="s">
        <v>6</v>
      </c>
      <c r="B22" s="44">
        <f t="shared" ref="B22:D22" si="2">+B18*B12</f>
        <v>-3715.8</v>
      </c>
      <c r="C22" s="44">
        <f t="shared" si="2"/>
        <v>-3581.1</v>
      </c>
      <c r="D22" s="69">
        <f t="shared" si="2"/>
        <v>-3732.5999999999995</v>
      </c>
      <c r="E22" s="44">
        <f t="shared" ref="E22" si="3">+E18*E12</f>
        <v>-3834.6000000000004</v>
      </c>
      <c r="F22" s="44">
        <f>+F18*F12</f>
        <v>-3314.7</v>
      </c>
      <c r="G22" s="44">
        <f>+G18*G12</f>
        <v>-3391.5</v>
      </c>
      <c r="H22" s="9">
        <f>SUM(B22:G22)</f>
        <v>-21570.3</v>
      </c>
      <c r="J22" s="8"/>
      <c r="K22" s="52"/>
      <c r="L22" s="8"/>
      <c r="M22" s="8"/>
      <c r="N22" s="8"/>
      <c r="O22" s="8"/>
      <c r="P22" s="8"/>
      <c r="Q22" s="8"/>
      <c r="R22" s="8"/>
      <c r="S22" s="8"/>
      <c r="T22" s="8"/>
    </row>
    <row r="23" spans="1:36" x14ac:dyDescent="0.2">
      <c r="B23" s="16"/>
      <c r="C23" s="16"/>
      <c r="D23" s="16"/>
      <c r="E23" s="16"/>
      <c r="F23" s="16"/>
      <c r="G23" s="16"/>
      <c r="H23" s="8"/>
      <c r="J23" s="5"/>
    </row>
    <row r="24" spans="1:36" s="6" customFormat="1" x14ac:dyDescent="0.2">
      <c r="A24" s="23" t="s">
        <v>9</v>
      </c>
      <c r="B24" s="45">
        <f t="shared" ref="B24:G24" si="4">SUM(B21:B22)</f>
        <v>-51664.914005380015</v>
      </c>
      <c r="C24" s="45">
        <f t="shared" si="4"/>
        <v>-38611.597749380009</v>
      </c>
      <c r="D24" s="45">
        <f t="shared" si="4"/>
        <v>-71687.591164980011</v>
      </c>
      <c r="E24" s="45">
        <f t="shared" si="4"/>
        <v>-72291.598275659999</v>
      </c>
      <c r="F24" s="45">
        <f t="shared" si="4"/>
        <v>-67708.219136400003</v>
      </c>
      <c r="G24" s="45">
        <f t="shared" si="4"/>
        <v>-74156.905274999997</v>
      </c>
      <c r="H24" s="48">
        <f>SUM(H21:H23)</f>
        <v>-376120.82560679998</v>
      </c>
      <c r="I24" s="53"/>
      <c r="J24" s="20"/>
      <c r="K24" s="53"/>
      <c r="L24" s="20"/>
      <c r="M24" s="20"/>
      <c r="N24" s="20"/>
      <c r="O24" s="20"/>
      <c r="P24" s="20"/>
      <c r="Q24" s="20"/>
      <c r="R24" s="20"/>
      <c r="S24" s="20"/>
      <c r="T24" s="20"/>
      <c r="U24" s="56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6" x14ac:dyDescent="0.2">
      <c r="B25" s="16"/>
      <c r="C25" s="16"/>
      <c r="D25" s="16"/>
      <c r="E25" s="16"/>
      <c r="F25" s="16"/>
      <c r="G25" s="16"/>
      <c r="H25" s="8"/>
      <c r="J25" s="5"/>
    </row>
    <row r="26" spans="1:36" x14ac:dyDescent="0.2">
      <c r="B26" s="16"/>
      <c r="C26" s="16"/>
      <c r="D26" s="16"/>
      <c r="E26" s="16"/>
      <c r="F26" s="16"/>
      <c r="G26" s="16"/>
      <c r="H26" s="8"/>
      <c r="J26" s="5"/>
    </row>
    <row r="27" spans="1:36" s="11" customFormat="1" x14ac:dyDescent="0.2">
      <c r="A27" s="10" t="s">
        <v>10</v>
      </c>
      <c r="B27" s="79">
        <f>'[1]Pacific Comm Credit'!B23</f>
        <v>46541</v>
      </c>
      <c r="C27" s="79">
        <f>'[1]Pacific Comm Credit'!C23</f>
        <v>46615</v>
      </c>
      <c r="D27" s="79">
        <f>'[1]Pacific Comm Credit'!D23</f>
        <v>46754</v>
      </c>
      <c r="E27" s="79">
        <f>'[1]Pacific Comm Credit'!E23</f>
        <v>46959</v>
      </c>
      <c r="F27" s="79">
        <f>'[1]Pacific Comm Credit'!F23</f>
        <v>47021</v>
      </c>
      <c r="G27" s="79">
        <f>'[1]Pacific Comm Credit'!G23</f>
        <v>46518</v>
      </c>
      <c r="H27" s="8">
        <f>SUM(B27:G27)</f>
        <v>280408</v>
      </c>
      <c r="I27" s="5"/>
      <c r="J27" s="54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12"/>
      <c r="AH27" s="12"/>
      <c r="AI27" s="12"/>
      <c r="AJ27" s="12"/>
    </row>
    <row r="28" spans="1:36" s="11" customFormat="1" x14ac:dyDescent="0.2">
      <c r="A28" s="10" t="s">
        <v>11</v>
      </c>
      <c r="B28" s="79">
        <f>'[1]Pacific Comm Credit'!B24</f>
        <v>3643</v>
      </c>
      <c r="C28" s="79">
        <f>'[1]Pacific Comm Credit'!C24</f>
        <v>3645</v>
      </c>
      <c r="D28" s="79">
        <f>'[1]Pacific Comm Credit'!D24</f>
        <v>3665</v>
      </c>
      <c r="E28" s="79">
        <f>'[1]Pacific Comm Credit'!E24</f>
        <v>3563</v>
      </c>
      <c r="F28" s="79">
        <f>'[1]Pacific Comm Credit'!F24</f>
        <v>3530</v>
      </c>
      <c r="G28" s="79">
        <f>'[1]Pacific Comm Credit'!G24</f>
        <v>3490</v>
      </c>
      <c r="H28" s="8">
        <f>SUM(B28:G28)</f>
        <v>21536</v>
      </c>
      <c r="I28" s="5"/>
      <c r="J28" s="54"/>
      <c r="K28" s="5"/>
      <c r="L28" s="57"/>
      <c r="M28" s="57"/>
      <c r="N28" s="57"/>
      <c r="O28" s="57"/>
      <c r="P28" s="57"/>
      <c r="Q28" s="57"/>
      <c r="R28" s="57"/>
      <c r="S28" s="57"/>
      <c r="T28" s="57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6" s="11" customFormat="1" x14ac:dyDescent="0.2">
      <c r="A29" s="10"/>
      <c r="H29" s="8"/>
      <c r="I29" s="5"/>
      <c r="J29" s="54"/>
      <c r="K29" s="5"/>
      <c r="L29" s="57"/>
      <c r="M29" s="57"/>
      <c r="N29" s="57"/>
      <c r="O29" s="57"/>
      <c r="P29" s="57"/>
      <c r="Q29" s="57"/>
      <c r="R29" s="57"/>
      <c r="S29" s="57"/>
      <c r="T29" s="57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6" s="14" customFormat="1" x14ac:dyDescent="0.2">
      <c r="A30" s="13" t="s">
        <v>12</v>
      </c>
      <c r="B30" s="46">
        <f t="shared" ref="B30:C30" si="5">+B27+B28</f>
        <v>50184</v>
      </c>
      <c r="C30" s="46">
        <f t="shared" si="5"/>
        <v>50260</v>
      </c>
      <c r="D30" s="46">
        <f>+D27+D28</f>
        <v>50419</v>
      </c>
      <c r="E30" s="46">
        <f>+E27+E28</f>
        <v>50522</v>
      </c>
      <c r="F30" s="46">
        <f>+F27+F28</f>
        <v>50551</v>
      </c>
      <c r="G30" s="46">
        <f>+G27+G28</f>
        <v>50008</v>
      </c>
      <c r="H30" s="49">
        <f>SUM(H27:H28)</f>
        <v>301944</v>
      </c>
      <c r="I30" s="67"/>
      <c r="J30" s="54"/>
      <c r="K30" s="54"/>
      <c r="L30" s="58"/>
      <c r="M30" s="58"/>
      <c r="N30" s="58"/>
      <c r="O30" s="58"/>
      <c r="P30" s="58"/>
      <c r="Q30" s="58"/>
      <c r="R30" s="58"/>
      <c r="S30" s="58"/>
      <c r="T30" s="58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</row>
    <row r="31" spans="1:36" s="16" customFormat="1" x14ac:dyDescent="0.2">
      <c r="A31" s="10"/>
      <c r="H31" s="15"/>
      <c r="I31" s="8"/>
      <c r="J31" s="5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6" s="16" customFormat="1" x14ac:dyDescent="0.2">
      <c r="A32" s="10" t="s">
        <v>13</v>
      </c>
      <c r="B32" s="29">
        <f t="shared" ref="B32:G32" si="6">+IFERROR(B24/B30,0)</f>
        <v>-1.0295096844687552</v>
      </c>
      <c r="C32" s="29">
        <f t="shared" si="6"/>
        <v>-0.76823712195344229</v>
      </c>
      <c r="D32" s="29">
        <f t="shared" si="6"/>
        <v>-1.4218368306586804</v>
      </c>
      <c r="E32" s="29">
        <f t="shared" si="6"/>
        <v>-1.4308934380202685</v>
      </c>
      <c r="F32" s="29">
        <f t="shared" si="6"/>
        <v>-1.3394041490059545</v>
      </c>
      <c r="G32" s="29">
        <f t="shared" si="6"/>
        <v>-1.4829008413653815</v>
      </c>
      <c r="H32" s="17"/>
      <c r="I32" s="8"/>
      <c r="J32" s="5"/>
      <c r="K32" s="8"/>
      <c r="L32" s="5"/>
      <c r="M32" s="5"/>
      <c r="N32" s="5"/>
      <c r="O32" s="5"/>
      <c r="P32" s="5"/>
      <c r="Q32" s="5"/>
      <c r="R32" s="5"/>
      <c r="S32" s="5"/>
      <c r="T32" s="5"/>
      <c r="U32" s="59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s="16" customFormat="1" x14ac:dyDescent="0.2">
      <c r="A33" s="10" t="s">
        <v>14</v>
      </c>
      <c r="B33" s="80">
        <f>'[1]Pacific Comm Credit'!B28</f>
        <v>1.35</v>
      </c>
      <c r="C33" s="80">
        <f>'[1]Pacific Comm Credit'!C28</f>
        <v>1.35</v>
      </c>
      <c r="D33" s="80">
        <f>'[1]Pacific Comm Credit'!D28</f>
        <v>-1.1499999999999999</v>
      </c>
      <c r="E33" s="80">
        <f>'[1]Pacific Comm Credit'!E28</f>
        <v>-1.1499999999999999</v>
      </c>
      <c r="F33" s="80">
        <f>'[1]Pacific Comm Credit'!F28</f>
        <v>-1.1499999999999999</v>
      </c>
      <c r="G33" s="80">
        <f>'[1]Pacific Comm Credit'!G28</f>
        <v>-1.1499999999999999</v>
      </c>
      <c r="H33" s="17"/>
      <c r="I33" s="8"/>
      <c r="J33" s="5"/>
      <c r="K33" s="8"/>
      <c r="L33" s="5"/>
      <c r="M33" s="5"/>
      <c r="N33" s="5"/>
      <c r="O33" s="5"/>
      <c r="P33" s="5"/>
      <c r="Q33" s="5"/>
      <c r="R33" s="5"/>
      <c r="S33" s="5"/>
      <c r="T33" s="5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s="16" customFormat="1" x14ac:dyDescent="0.2">
      <c r="A34" s="10"/>
      <c r="B34" s="29"/>
      <c r="C34" s="29"/>
      <c r="D34" s="29"/>
      <c r="E34" s="29"/>
      <c r="F34" s="29"/>
      <c r="G34" s="29"/>
      <c r="H34" s="17"/>
      <c r="I34" s="8"/>
      <c r="J34" s="5"/>
      <c r="K34" s="8"/>
      <c r="L34" s="5"/>
      <c r="M34" s="5"/>
      <c r="N34" s="5"/>
      <c r="O34" s="5"/>
      <c r="P34" s="5"/>
      <c r="Q34" s="5"/>
      <c r="R34" s="5"/>
      <c r="S34" s="5"/>
      <c r="T34" s="5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19" customFormat="1" x14ac:dyDescent="0.2">
      <c r="A35" s="13" t="s">
        <v>17</v>
      </c>
      <c r="B35" s="70">
        <f t="shared" ref="B35:C35" si="7">+(B32-B33)*B30</f>
        <v>-119413.31400538</v>
      </c>
      <c r="C35" s="70">
        <f t="shared" si="7"/>
        <v>-106462.59774938003</v>
      </c>
      <c r="D35" s="70">
        <f>+(D32-D33)*D30</f>
        <v>-13705.741164980011</v>
      </c>
      <c r="E35" s="70">
        <f>+(E32-E33)*E30</f>
        <v>-14191.298275660009</v>
      </c>
      <c r="F35" s="70">
        <f>+(F32-F33)*F30</f>
        <v>-9574.5691364000104</v>
      </c>
      <c r="G35" s="70">
        <f>+(G32-G33)*G30</f>
        <v>-16647.705275</v>
      </c>
      <c r="H35" s="71">
        <f>SUM(B35:G35)</f>
        <v>-279995.22560680006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s="16" customFormat="1" x14ac:dyDescent="0.2">
      <c r="A36" s="10"/>
      <c r="B36" s="11"/>
      <c r="C36" s="11"/>
      <c r="D36" s="11"/>
      <c r="E36" s="11"/>
      <c r="F36" s="11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16"/>
      <c r="B37" s="30"/>
      <c r="C37" s="30"/>
      <c r="D37" s="30"/>
      <c r="E37" s="30"/>
      <c r="F37" s="30"/>
      <c r="G37" s="21" t="s">
        <v>18</v>
      </c>
      <c r="H37" s="17">
        <f>ROUND(H35/H30,2)</f>
        <v>-0.93</v>
      </c>
      <c r="I37" s="5"/>
      <c r="K37" s="8"/>
      <c r="R37" s="60"/>
      <c r="S37" s="60"/>
      <c r="T37" s="60"/>
      <c r="U37" s="61"/>
    </row>
    <row r="38" spans="1:32" x14ac:dyDescent="0.2">
      <c r="A38" s="73"/>
      <c r="B38" s="21"/>
      <c r="C38" s="21"/>
      <c r="D38" s="21"/>
      <c r="E38" s="21"/>
      <c r="F38" s="21"/>
      <c r="G38" s="21" t="s">
        <v>21</v>
      </c>
      <c r="H38" s="17">
        <f>SUM(B24:G24)/SUM(B30:G30)</f>
        <v>-1.2456641814601384</v>
      </c>
      <c r="I38" s="52"/>
      <c r="R38" s="60"/>
      <c r="S38" s="60"/>
      <c r="T38" s="60"/>
      <c r="U38" s="52"/>
    </row>
    <row r="39" spans="1:32" x14ac:dyDescent="0.2">
      <c r="A39" s="73"/>
      <c r="B39" s="21"/>
      <c r="C39" s="21"/>
      <c r="D39" s="21"/>
      <c r="E39" s="21"/>
      <c r="F39" s="21"/>
      <c r="G39" s="21"/>
      <c r="H39" s="17"/>
      <c r="I39" s="52"/>
      <c r="R39" s="60"/>
      <c r="S39" s="60"/>
      <c r="T39" s="60"/>
      <c r="U39" s="52"/>
    </row>
    <row r="40" spans="1:32" x14ac:dyDescent="0.2">
      <c r="A40" s="74"/>
      <c r="D40" s="21"/>
      <c r="E40" s="21"/>
      <c r="F40" s="21"/>
      <c r="G40" s="50" t="s">
        <v>25</v>
      </c>
      <c r="H40" s="18">
        <f>SUM(H37:H38)</f>
        <v>-2.1756641814601383</v>
      </c>
      <c r="R40" s="60"/>
      <c r="S40" s="60"/>
      <c r="T40" s="60"/>
      <c r="U40" s="62"/>
    </row>
    <row r="41" spans="1:32" x14ac:dyDescent="0.2">
      <c r="A41" s="74"/>
      <c r="B41" s="21"/>
      <c r="C41" s="21"/>
      <c r="D41" s="21"/>
      <c r="E41" s="21"/>
      <c r="F41" s="21"/>
      <c r="G41" s="21"/>
      <c r="H41" s="20"/>
      <c r="R41" s="60"/>
      <c r="S41" s="60"/>
      <c r="T41" s="60"/>
      <c r="U41" s="62"/>
    </row>
    <row r="42" spans="1:32" x14ac:dyDescent="0.2">
      <c r="A42" s="74"/>
      <c r="B42" s="47"/>
      <c r="C42" s="47"/>
      <c r="D42" s="21"/>
      <c r="E42" s="21"/>
      <c r="F42" s="21"/>
      <c r="G42" s="21" t="s">
        <v>26</v>
      </c>
      <c r="H42" s="81">
        <f>'[1]Pacific Comm Credit'!$H$35</f>
        <v>-1.83</v>
      </c>
      <c r="K42" s="8"/>
      <c r="L42" s="8"/>
      <c r="M42" s="64"/>
      <c r="R42" s="8"/>
      <c r="S42" s="8"/>
      <c r="T42" s="60"/>
    </row>
    <row r="43" spans="1:32" x14ac:dyDescent="0.2">
      <c r="A43" s="75"/>
      <c r="B43" s="21"/>
      <c r="C43" s="21"/>
      <c r="D43" s="21"/>
      <c r="E43" s="21"/>
      <c r="F43" s="21"/>
      <c r="G43" s="21" t="s">
        <v>15</v>
      </c>
      <c r="H43" s="5">
        <f>H42-H40</f>
        <v>0.34566418146013822</v>
      </c>
      <c r="I43" s="65">
        <f>H43/H42</f>
        <v>-0.18888753085253454</v>
      </c>
      <c r="R43" s="8"/>
      <c r="S43" s="8"/>
      <c r="T43" s="60"/>
    </row>
    <row r="44" spans="1:32" x14ac:dyDescent="0.2">
      <c r="A44" s="10"/>
      <c r="B44" s="21"/>
      <c r="C44" s="21"/>
      <c r="D44" s="21"/>
      <c r="E44" s="21"/>
      <c r="F44" s="21"/>
      <c r="G44" s="21" t="s">
        <v>24</v>
      </c>
      <c r="H44" s="82">
        <f>-H43*G30*12</f>
        <v>-207431.69263750309</v>
      </c>
      <c r="J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1:32" x14ac:dyDescent="0.2">
      <c r="A45" s="10"/>
      <c r="B45" s="21"/>
      <c r="C45" s="21"/>
      <c r="D45" s="21"/>
      <c r="E45" s="21"/>
      <c r="F45" s="21"/>
      <c r="G45" s="21"/>
      <c r="H45" s="8"/>
      <c r="J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32" x14ac:dyDescent="0.2">
      <c r="A46" s="10"/>
      <c r="B46" s="31"/>
      <c r="C46" s="31"/>
      <c r="D46" s="31"/>
      <c r="E46" s="31"/>
      <c r="F46" s="31"/>
      <c r="G46" s="31"/>
      <c r="H46" s="8"/>
    </row>
    <row r="47" spans="1:32" x14ac:dyDescent="0.2">
      <c r="A47" s="32"/>
      <c r="B47" s="1"/>
      <c r="C47" s="1"/>
      <c r="D47" s="1"/>
      <c r="E47" s="1"/>
      <c r="F47" s="1"/>
      <c r="G47" s="1"/>
      <c r="H47" s="1" t="str">
        <f>H5</f>
        <v>6-Month</v>
      </c>
      <c r="S47" s="60"/>
      <c r="T47" s="60"/>
      <c r="U47" s="61"/>
    </row>
    <row r="48" spans="1:32" x14ac:dyDescent="0.2">
      <c r="A48" s="32" t="s">
        <v>16</v>
      </c>
      <c r="B48" s="2">
        <f>B6</f>
        <v>43250</v>
      </c>
      <c r="C48" s="2">
        <f t="shared" ref="C48:G48" si="8">C6</f>
        <v>43281</v>
      </c>
      <c r="D48" s="2">
        <f t="shared" si="8"/>
        <v>43311</v>
      </c>
      <c r="E48" s="2">
        <f t="shared" si="8"/>
        <v>43342</v>
      </c>
      <c r="F48" s="2">
        <f t="shared" si="8"/>
        <v>43373</v>
      </c>
      <c r="G48" s="2">
        <f t="shared" si="8"/>
        <v>43403</v>
      </c>
      <c r="H48" s="2" t="s">
        <v>2</v>
      </c>
      <c r="S48" s="60"/>
      <c r="T48" s="60"/>
      <c r="U48" s="52"/>
    </row>
    <row r="49" spans="1:32" x14ac:dyDescent="0.2">
      <c r="A49" s="26" t="s">
        <v>4</v>
      </c>
      <c r="B49" s="4"/>
      <c r="C49" s="4"/>
      <c r="D49" s="4"/>
      <c r="E49" s="4"/>
      <c r="F49" s="4"/>
      <c r="G49" s="4"/>
      <c r="H49" s="4"/>
      <c r="S49" s="60"/>
      <c r="T49" s="60"/>
      <c r="U49" s="62"/>
    </row>
    <row r="50" spans="1:32" x14ac:dyDescent="0.2">
      <c r="A50" s="27" t="s">
        <v>5</v>
      </c>
      <c r="B50" s="77">
        <f>'[1]Pacific Comm Credit'!B41</f>
        <v>81.350000000000037</v>
      </c>
      <c r="C50" s="77">
        <f>'[1]Pacific Comm Credit'!C41</f>
        <v>74.280000000000015</v>
      </c>
      <c r="D50" s="77">
        <f>'[1]Pacific Comm Credit'!D41</f>
        <v>77.819999999999979</v>
      </c>
      <c r="E50" s="77">
        <f>'[1]Pacific Comm Credit'!E41</f>
        <v>81.359999999999971</v>
      </c>
      <c r="F50" s="77">
        <f>'[1]Pacific Comm Credit'!F41</f>
        <v>70.749999999999972</v>
      </c>
      <c r="G50" s="77">
        <f>'[1]Pacific Comm Credit'!G41</f>
        <v>74.650000000000006</v>
      </c>
      <c r="H50" s="5">
        <f>SUM(B50:G50)</f>
        <v>460.20999999999992</v>
      </c>
    </row>
    <row r="51" spans="1:32" x14ac:dyDescent="0.2">
      <c r="A51" s="27" t="s">
        <v>6</v>
      </c>
      <c r="B51" s="77">
        <f>'[1]Pacific Comm Credit'!B42</f>
        <v>17.119999999999997</v>
      </c>
      <c r="C51" s="77">
        <f>'[1]Pacific Comm Credit'!C42</f>
        <v>15.91</v>
      </c>
      <c r="D51" s="77">
        <f>'[1]Pacific Comm Credit'!D42</f>
        <v>16.619999999999997</v>
      </c>
      <c r="E51" s="77">
        <f>'[1]Pacific Comm Credit'!E42</f>
        <v>17.260000000000002</v>
      </c>
      <c r="F51" s="77">
        <f>'[1]Pacific Comm Credit'!F42</f>
        <v>14.98</v>
      </c>
      <c r="G51" s="77">
        <f>'[1]Pacific Comm Credit'!G42</f>
        <v>14.870000000000001</v>
      </c>
      <c r="H51" s="5">
        <f>SUM(B51:G51)</f>
        <v>96.76</v>
      </c>
    </row>
    <row r="52" spans="1:32" x14ac:dyDescent="0.2">
      <c r="B52" s="11"/>
      <c r="C52" s="11"/>
      <c r="D52" s="11"/>
      <c r="E52" s="11"/>
      <c r="F52" s="11"/>
      <c r="G52" s="11"/>
      <c r="H52" s="5"/>
    </row>
    <row r="53" spans="1:32" s="6" customFormat="1" x14ac:dyDescent="0.2">
      <c r="A53" s="23" t="s">
        <v>2</v>
      </c>
      <c r="B53" s="42">
        <f t="shared" ref="B53:E53" si="9">SUM(B50:B51)</f>
        <v>98.470000000000027</v>
      </c>
      <c r="C53" s="42">
        <f t="shared" si="9"/>
        <v>90.190000000000012</v>
      </c>
      <c r="D53" s="42">
        <f t="shared" si="9"/>
        <v>94.439999999999969</v>
      </c>
      <c r="E53" s="42">
        <f t="shared" si="9"/>
        <v>98.619999999999976</v>
      </c>
      <c r="F53" s="42">
        <f>SUM(F50:F51)</f>
        <v>85.729999999999976</v>
      </c>
      <c r="G53" s="42">
        <f>SUM(G50:G51)</f>
        <v>89.52000000000001</v>
      </c>
      <c r="H53" s="42">
        <f>SUM(H50:H52)</f>
        <v>556.96999999999991</v>
      </c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</row>
    <row r="54" spans="1:32" x14ac:dyDescent="0.2">
      <c r="H54" s="43"/>
    </row>
    <row r="55" spans="1:32" x14ac:dyDescent="0.2">
      <c r="A55" s="28" t="s">
        <v>20</v>
      </c>
      <c r="H55" s="43"/>
    </row>
    <row r="56" spans="1:32" x14ac:dyDescent="0.2">
      <c r="A56" s="27" t="s">
        <v>5</v>
      </c>
      <c r="B56" s="72">
        <f t="shared" ref="B56:G57" si="10">B17</f>
        <v>-49.361342000000008</v>
      </c>
      <c r="C56" s="72">
        <f t="shared" si="10"/>
        <v>-39.01424200000001</v>
      </c>
      <c r="D56" s="72">
        <f t="shared" si="10"/>
        <v>-75.69984199999999</v>
      </c>
      <c r="E56" s="72">
        <f t="shared" si="10"/>
        <v>-70.123841999999996</v>
      </c>
      <c r="F56" s="72">
        <f t="shared" si="10"/>
        <v>-75.034980000000004</v>
      </c>
      <c r="G56" s="72">
        <f t="shared" si="10"/>
        <v>-73.294049999999984</v>
      </c>
      <c r="H56" s="8"/>
    </row>
    <row r="57" spans="1:32" x14ac:dyDescent="0.2">
      <c r="A57" s="27" t="s">
        <v>6</v>
      </c>
      <c r="B57" s="72">
        <f t="shared" si="10"/>
        <v>-30</v>
      </c>
      <c r="C57" s="72">
        <f t="shared" si="10"/>
        <v>-30</v>
      </c>
      <c r="D57" s="72">
        <f t="shared" si="10"/>
        <v>-30</v>
      </c>
      <c r="E57" s="72">
        <f t="shared" si="10"/>
        <v>-30</v>
      </c>
      <c r="F57" s="72">
        <f t="shared" si="10"/>
        <v>-30</v>
      </c>
      <c r="G57" s="72">
        <f t="shared" si="10"/>
        <v>-30</v>
      </c>
      <c r="H57" s="8"/>
    </row>
    <row r="58" spans="1:32" x14ac:dyDescent="0.2">
      <c r="H58" s="43"/>
    </row>
    <row r="59" spans="1:32" x14ac:dyDescent="0.2">
      <c r="A59" s="28" t="s">
        <v>8</v>
      </c>
      <c r="H59" s="43"/>
    </row>
    <row r="60" spans="1:32" x14ac:dyDescent="0.2">
      <c r="A60" s="27" t="s">
        <v>5</v>
      </c>
      <c r="B60" s="44">
        <f t="shared" ref="B60:G60" si="11">+B50*B56</f>
        <v>-4015.5451717000024</v>
      </c>
      <c r="C60" s="44">
        <f t="shared" si="11"/>
        <v>-2897.9778957600015</v>
      </c>
      <c r="D60" s="44">
        <f t="shared" si="11"/>
        <v>-5890.9617044399974</v>
      </c>
      <c r="E60" s="44">
        <f t="shared" si="11"/>
        <v>-5705.2757851199976</v>
      </c>
      <c r="F60" s="44">
        <f t="shared" si="11"/>
        <v>-5308.7248349999982</v>
      </c>
      <c r="G60" s="44">
        <f t="shared" si="11"/>
        <v>-5471.4008324999995</v>
      </c>
      <c r="H60" s="9">
        <f>SUM(B60:G60)</f>
        <v>-29289.886224519996</v>
      </c>
    </row>
    <row r="61" spans="1:32" x14ac:dyDescent="0.2">
      <c r="A61" s="27" t="s">
        <v>6</v>
      </c>
      <c r="B61" s="44">
        <f t="shared" ref="B61:G61" si="12">+B57*B51</f>
        <v>-513.59999999999991</v>
      </c>
      <c r="C61" s="44">
        <f t="shared" si="12"/>
        <v>-477.3</v>
      </c>
      <c r="D61" s="44">
        <f t="shared" si="12"/>
        <v>-498.59999999999991</v>
      </c>
      <c r="E61" s="44">
        <f t="shared" si="12"/>
        <v>-517.80000000000007</v>
      </c>
      <c r="F61" s="44">
        <f t="shared" si="12"/>
        <v>-449.40000000000003</v>
      </c>
      <c r="G61" s="44">
        <f t="shared" si="12"/>
        <v>-446.1</v>
      </c>
      <c r="H61" s="9">
        <f>SUM(B61:G61)</f>
        <v>-2902.7999999999997</v>
      </c>
    </row>
    <row r="62" spans="1:32" x14ac:dyDescent="0.2">
      <c r="B62" s="16"/>
      <c r="C62" s="16"/>
      <c r="D62" s="16"/>
      <c r="E62" s="16"/>
      <c r="F62" s="16"/>
      <c r="G62" s="16"/>
      <c r="H62" s="8"/>
    </row>
    <row r="63" spans="1:32" s="6" customFormat="1" x14ac:dyDescent="0.2">
      <c r="A63" s="23" t="s">
        <v>9</v>
      </c>
      <c r="B63" s="45">
        <f t="shared" ref="B63:C63" si="13">SUM(B60:B61)</f>
        <v>-4529.1451717000018</v>
      </c>
      <c r="C63" s="45">
        <f t="shared" si="13"/>
        <v>-3375.2778957600017</v>
      </c>
      <c r="D63" s="45">
        <f>SUM(D60:D61)</f>
        <v>-6389.5617044399969</v>
      </c>
      <c r="E63" s="45">
        <f>SUM(E60:E61)</f>
        <v>-6223.0757851199978</v>
      </c>
      <c r="F63" s="45">
        <f>SUM(F60:F61)</f>
        <v>-5758.1248349999978</v>
      </c>
      <c r="G63" s="45">
        <f>SUM(G60:G61)</f>
        <v>-5917.5008324999999</v>
      </c>
      <c r="H63" s="48">
        <f>SUM(H60:H61)</f>
        <v>-32192.686224519995</v>
      </c>
      <c r="I63" s="6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</row>
    <row r="64" spans="1:32" x14ac:dyDescent="0.2">
      <c r="B64" s="16"/>
      <c r="C64" s="16"/>
      <c r="D64" s="16"/>
      <c r="E64" s="16"/>
      <c r="F64" s="16"/>
      <c r="G64" s="16"/>
      <c r="H64" s="8"/>
    </row>
    <row r="65" spans="1:32" x14ac:dyDescent="0.2">
      <c r="B65" s="16"/>
      <c r="C65" s="16"/>
      <c r="D65" s="16"/>
      <c r="E65" s="16"/>
      <c r="F65" s="16"/>
      <c r="G65" s="16"/>
      <c r="H65" s="8"/>
    </row>
    <row r="66" spans="1:32" x14ac:dyDescent="0.2">
      <c r="A66" s="10" t="s">
        <v>10</v>
      </c>
      <c r="B66" s="79">
        <f>'[1]Pacific Comm Credit'!B55</f>
        <v>10237</v>
      </c>
      <c r="C66" s="79">
        <f>'[1]Pacific Comm Credit'!C55</f>
        <v>10234</v>
      </c>
      <c r="D66" s="79">
        <f>'[1]Pacific Comm Credit'!D55</f>
        <v>10244</v>
      </c>
      <c r="E66" s="79">
        <f>'[1]Pacific Comm Credit'!E55</f>
        <v>10254</v>
      </c>
      <c r="F66" s="79">
        <f>'[1]Pacific Comm Credit'!F55</f>
        <v>10241</v>
      </c>
      <c r="G66" s="79">
        <f>'[1]Pacific Comm Credit'!G55</f>
        <v>10242</v>
      </c>
      <c r="H66" s="8">
        <f>SUM(B66:G66)</f>
        <v>61452</v>
      </c>
    </row>
    <row r="67" spans="1:32" x14ac:dyDescent="0.2">
      <c r="A67" s="10" t="s">
        <v>11</v>
      </c>
      <c r="B67" s="79">
        <f>'[1]Pacific Comm Credit'!B56</f>
        <v>401</v>
      </c>
      <c r="C67" s="79">
        <f>'[1]Pacific Comm Credit'!C56</f>
        <v>401</v>
      </c>
      <c r="D67" s="79">
        <f>'[1]Pacific Comm Credit'!D56</f>
        <v>400</v>
      </c>
      <c r="E67" s="79">
        <f>'[1]Pacific Comm Credit'!E56</f>
        <v>390</v>
      </c>
      <c r="F67" s="79">
        <f>'[1]Pacific Comm Credit'!F56</f>
        <v>390</v>
      </c>
      <c r="G67" s="79">
        <f>'[1]Pacific Comm Credit'!G56</f>
        <v>390</v>
      </c>
      <c r="H67" s="8">
        <f>SUM(B67:G67)</f>
        <v>2372</v>
      </c>
    </row>
    <row r="68" spans="1:32" x14ac:dyDescent="0.2">
      <c r="A68" s="10"/>
      <c r="B68" s="16"/>
      <c r="C68" s="16"/>
      <c r="D68" s="16"/>
      <c r="E68" s="16"/>
      <c r="F68" s="16"/>
      <c r="G68" s="16"/>
      <c r="H68" s="8"/>
    </row>
    <row r="69" spans="1:32" s="6" customFormat="1" x14ac:dyDescent="0.2">
      <c r="A69" s="13" t="s">
        <v>12</v>
      </c>
      <c r="B69" s="46">
        <f t="shared" ref="B69:G69" si="14">+B66+B67</f>
        <v>10638</v>
      </c>
      <c r="C69" s="46">
        <f t="shared" si="14"/>
        <v>10635</v>
      </c>
      <c r="D69" s="46">
        <f t="shared" si="14"/>
        <v>10644</v>
      </c>
      <c r="E69" s="46">
        <f t="shared" si="14"/>
        <v>10644</v>
      </c>
      <c r="F69" s="46">
        <f t="shared" si="14"/>
        <v>10631</v>
      </c>
      <c r="G69" s="46">
        <f t="shared" si="14"/>
        <v>10632</v>
      </c>
      <c r="H69" s="49">
        <f>SUM(H66:H67)</f>
        <v>63824</v>
      </c>
      <c r="I69" s="68"/>
      <c r="J69" s="53"/>
      <c r="K69" s="68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</row>
    <row r="70" spans="1:32" x14ac:dyDescent="0.2">
      <c r="A70" s="10"/>
      <c r="B70" s="16"/>
      <c r="C70" s="16"/>
      <c r="D70" s="16"/>
      <c r="E70" s="16"/>
      <c r="F70" s="16"/>
      <c r="G70" s="16"/>
      <c r="H70" s="15"/>
    </row>
    <row r="71" spans="1:32" x14ac:dyDescent="0.2">
      <c r="A71" s="10" t="s">
        <v>13</v>
      </c>
      <c r="B71" s="66">
        <f t="shared" ref="B71:G71" si="15">+IFERROR(B63/B69,0)</f>
        <v>-0.42575156718368129</v>
      </c>
      <c r="C71" s="66">
        <f t="shared" si="15"/>
        <v>-0.31737450829901287</v>
      </c>
      <c r="D71" s="66">
        <f t="shared" si="15"/>
        <v>-0.60029704100338188</v>
      </c>
      <c r="E71" s="66">
        <f t="shared" si="15"/>
        <v>-0.58465574832018019</v>
      </c>
      <c r="F71" s="66">
        <f t="shared" si="15"/>
        <v>-0.54163529630326379</v>
      </c>
      <c r="G71" s="66">
        <f t="shared" si="15"/>
        <v>-0.55657457040067715</v>
      </c>
      <c r="H71" s="5"/>
    </row>
    <row r="72" spans="1:32" x14ac:dyDescent="0.2">
      <c r="A72" s="10" t="s">
        <v>14</v>
      </c>
      <c r="B72" s="80">
        <f>'[1]Pacific Comm Credit'!B60</f>
        <v>0.64</v>
      </c>
      <c r="C72" s="80">
        <f>'[1]Pacific Comm Credit'!C60</f>
        <v>0.64</v>
      </c>
      <c r="D72" s="80">
        <f>'[1]Pacific Comm Credit'!D60</f>
        <v>-0.45</v>
      </c>
      <c r="E72" s="80">
        <f>'[1]Pacific Comm Credit'!E60</f>
        <v>-0.45</v>
      </c>
      <c r="F72" s="80">
        <f>'[1]Pacific Comm Credit'!F60</f>
        <v>-0.45</v>
      </c>
      <c r="G72" s="80">
        <f>'[1]Pacific Comm Credit'!G60</f>
        <v>-0.45</v>
      </c>
      <c r="H72" s="5"/>
    </row>
    <row r="73" spans="1:32" x14ac:dyDescent="0.2">
      <c r="A73" s="10"/>
      <c r="B73" s="29"/>
      <c r="C73" s="29"/>
      <c r="D73" s="29"/>
      <c r="E73" s="29"/>
      <c r="F73" s="29"/>
      <c r="G73" s="29"/>
      <c r="H73" s="5"/>
    </row>
    <row r="74" spans="1:32" s="6" customFormat="1" x14ac:dyDescent="0.2">
      <c r="A74" s="13" t="s">
        <v>17</v>
      </c>
      <c r="B74" s="70">
        <f t="shared" ref="B74:C74" si="16">+(B71-B72)*B69</f>
        <v>-11337.465171700002</v>
      </c>
      <c r="C74" s="70">
        <f t="shared" si="16"/>
        <v>-10181.677895760002</v>
      </c>
      <c r="D74" s="70">
        <f>+(D71-D72)*D69</f>
        <v>-1599.7617044399967</v>
      </c>
      <c r="E74" s="70">
        <f>+(E71-E72)*E69</f>
        <v>-1433.2757851199979</v>
      </c>
      <c r="F74" s="70">
        <f>+(F71-F72)*F69</f>
        <v>-974.1748349999973</v>
      </c>
      <c r="G74" s="70">
        <f>+(G71-G72)*G69</f>
        <v>-1133.1008324999993</v>
      </c>
      <c r="H74" s="71">
        <f>SUM(B74:G74)</f>
        <v>-26659.456224519996</v>
      </c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</row>
    <row r="75" spans="1:32" x14ac:dyDescent="0.2">
      <c r="A75" s="10"/>
      <c r="B75" s="11"/>
      <c r="C75" s="11"/>
      <c r="D75" s="11"/>
      <c r="E75" s="11"/>
      <c r="F75" s="11"/>
      <c r="G75" s="11"/>
      <c r="H75" s="8"/>
    </row>
    <row r="76" spans="1:32" x14ac:dyDescent="0.2">
      <c r="A76" s="16"/>
      <c r="B76" s="30"/>
      <c r="C76" s="30"/>
      <c r="D76" s="30"/>
      <c r="E76" s="30"/>
      <c r="F76" s="30"/>
      <c r="G76" s="21" t="s">
        <v>18</v>
      </c>
      <c r="H76" s="17">
        <f>ROUND(H74/H69,2)</f>
        <v>-0.42</v>
      </c>
    </row>
    <row r="77" spans="1:32" x14ac:dyDescent="0.2">
      <c r="A77" s="73"/>
      <c r="B77" s="21"/>
      <c r="C77" s="21"/>
      <c r="D77" s="21"/>
      <c r="E77" s="21"/>
      <c r="F77" s="21"/>
      <c r="G77" s="21" t="s">
        <v>21</v>
      </c>
      <c r="H77" s="17">
        <f>SUM(B63:G63)/SUM(B69:G69)</f>
        <v>-0.50439781625282021</v>
      </c>
    </row>
    <row r="78" spans="1:32" x14ac:dyDescent="0.2">
      <c r="A78" s="73"/>
      <c r="B78" s="21"/>
      <c r="C78" s="21"/>
      <c r="D78" s="21"/>
      <c r="E78" s="21"/>
      <c r="F78" s="21"/>
      <c r="G78" s="21"/>
      <c r="H78" s="17"/>
    </row>
    <row r="79" spans="1:32" x14ac:dyDescent="0.2">
      <c r="A79" s="74"/>
      <c r="B79" s="21"/>
      <c r="C79" s="21"/>
      <c r="D79" s="21"/>
      <c r="E79" s="21"/>
      <c r="F79" s="21"/>
      <c r="G79" s="50" t="s">
        <v>25</v>
      </c>
      <c r="H79" s="18">
        <f>+H77+H76</f>
        <v>-0.92439781625282014</v>
      </c>
    </row>
    <row r="80" spans="1:32" x14ac:dyDescent="0.2">
      <c r="A80" s="74"/>
      <c r="B80" s="21"/>
      <c r="C80" s="21"/>
      <c r="D80" s="21"/>
      <c r="E80" s="21"/>
      <c r="F80" s="21"/>
      <c r="G80" s="21"/>
      <c r="H80" s="20"/>
    </row>
    <row r="81" spans="1:13" x14ac:dyDescent="0.2">
      <c r="A81" s="75"/>
      <c r="B81" s="21"/>
      <c r="C81" s="21"/>
      <c r="D81" s="21"/>
      <c r="E81" s="21"/>
      <c r="F81" s="21"/>
      <c r="G81" s="21" t="s">
        <v>26</v>
      </c>
      <c r="H81" s="81">
        <f>'[1]Pacific Comm Credit'!$H$67</f>
        <v>-0.82</v>
      </c>
      <c r="K81" s="8"/>
      <c r="L81" s="8"/>
      <c r="M81" s="64"/>
    </row>
    <row r="82" spans="1:13" x14ac:dyDescent="0.2">
      <c r="A82" s="76"/>
      <c r="B82" s="21"/>
      <c r="C82" s="21"/>
      <c r="D82" s="21"/>
      <c r="E82" s="21"/>
      <c r="F82" s="21"/>
      <c r="G82" s="21" t="s">
        <v>15</v>
      </c>
      <c r="H82" s="5">
        <f>+H81-H79</f>
        <v>0.10439781625282019</v>
      </c>
      <c r="I82" s="65">
        <f>H82/H81</f>
        <v>-0.12731441006441488</v>
      </c>
    </row>
    <row r="83" spans="1:13" x14ac:dyDescent="0.2">
      <c r="A83" s="10"/>
      <c r="B83" s="21"/>
      <c r="C83" s="21"/>
      <c r="D83" s="21"/>
      <c r="E83" s="21"/>
      <c r="F83" s="21"/>
      <c r="G83" s="21" t="s">
        <v>24</v>
      </c>
      <c r="H83" s="82">
        <f>-H82*G69*12</f>
        <v>-13319.490988799811</v>
      </c>
    </row>
    <row r="84" spans="1:13" x14ac:dyDescent="0.2">
      <c r="A84" s="10"/>
      <c r="B84" s="21"/>
      <c r="C84" s="21"/>
      <c r="D84" s="21"/>
      <c r="E84" s="21"/>
      <c r="F84" s="21"/>
      <c r="G84" s="21"/>
      <c r="I84" s="5"/>
    </row>
  </sheetData>
  <pageMargins left="0.7" right="0.7" top="0.75" bottom="0.75" header="0.3" footer="0.3"/>
  <pageSetup scale="90" fitToHeight="2" orientation="landscape" r:id="rId1"/>
  <rowBreaks count="1" manualBreakCount="1">
    <brk id="46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CB83C9716ACA94A88941E9943280E9D" ma:contentTypeVersion="76" ma:contentTypeDescription="" ma:contentTypeScope="" ma:versionID="8ea321a3dd2cd956e7b3ab1bf04ab1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180969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F07E722-D9A9-41C9-BAD4-94F66DD2B462}"/>
</file>

<file path=customXml/itemProps2.xml><?xml version="1.0" encoding="utf-8"?>
<ds:datastoreItem xmlns:ds="http://schemas.openxmlformats.org/officeDocument/2006/customXml" ds:itemID="{5D5DF369-63E1-463E-BABA-DF8956FE3E6F}"/>
</file>

<file path=customXml/itemProps3.xml><?xml version="1.0" encoding="utf-8"?>
<ds:datastoreItem xmlns:ds="http://schemas.openxmlformats.org/officeDocument/2006/customXml" ds:itemID="{B1A67E55-E3D3-4E20-A40D-171B03DAE07B}"/>
</file>

<file path=customXml/itemProps4.xml><?xml version="1.0" encoding="utf-8"?>
<ds:datastoreItem xmlns:ds="http://schemas.openxmlformats.org/officeDocument/2006/customXml" ds:itemID="{5ABAB7CA-31B9-48F2-81CA-07E350F4B3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Pacific Comm Credit</vt:lpstr>
      <vt:lpstr>'Pacific Comm Credit'!Print_Area</vt:lpstr>
      <vt:lpstr>'Pacific Comm Credit'!Print_Titles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2018-11-19T22:50:37Z</cp:lastPrinted>
  <dcterms:created xsi:type="dcterms:W3CDTF">2014-05-14T23:45:49Z</dcterms:created>
  <dcterms:modified xsi:type="dcterms:W3CDTF">2018-11-19T22:51:15Z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0x0101006E56B4D1795A2E4DB2F0B01679ED314A00ACB83C9716ACA94A88941E9943280E9D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